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27900" windowHeight="12540"/>
  </bookViews>
  <sheets>
    <sheet name="Optimiser" sheetId="3" r:id="rId1"/>
    <sheet name="Core" sheetId="1" state="hidden" r:id="rId2"/>
    <sheet name="Gem def" sheetId="4" state="hidden" r:id="rId3"/>
    <sheet name="Skull gold" sheetId="5" state="hidden" r:id="rId4"/>
    <sheet name="Gold fast" sheetId="7" state="hidden" r:id="rId5"/>
    <sheet name="Gold max" sheetId="8" state="hidden" r:id="rId6"/>
    <sheet name="Lock max" sheetId="9" state="hidden" r:id="rId7"/>
    <sheet name="Lock speed" sheetId="10" state="hidden" r:id="rId8"/>
    <sheet name="Trap1" sheetId="11" state="hidden" r:id="rId9"/>
    <sheet name="Trap2" sheetId="12" state="hidden" r:id="rId10"/>
    <sheet name="Trap3" sheetId="13" state="hidden" r:id="rId11"/>
  </sheets>
  <definedNames>
    <definedName name="traps_costs" localSheetId="0">Optimiser!$D$381:$G$414</definedName>
    <definedName name="upgrades_costs" localSheetId="0">Optimiser!$D$139:$H$377</definedName>
  </definedNames>
  <calcPr calcId="125725"/>
</workbook>
</file>

<file path=xl/calcChain.xml><?xml version="1.0" encoding="utf-8"?>
<calcChain xmlns="http://schemas.openxmlformats.org/spreadsheetml/2006/main">
  <c r="W90" i="1"/>
  <c r="D124" i="3"/>
  <c r="C56" s="1"/>
  <c r="D18" i="1"/>
  <c r="D17"/>
  <c r="G14" i="3"/>
  <c r="F14"/>
  <c r="E14"/>
  <c r="G11" s="1"/>
  <c r="P7" i="13"/>
  <c r="Q7" s="1"/>
  <c r="P8"/>
  <c r="Q8" s="1"/>
  <c r="R8"/>
  <c r="R7"/>
  <c r="R6"/>
  <c r="P6"/>
  <c r="Q6" s="1"/>
  <c r="P7" i="12"/>
  <c r="Q7" s="1"/>
  <c r="R8"/>
  <c r="P8"/>
  <c r="Q8" s="1"/>
  <c r="R7"/>
  <c r="R6"/>
  <c r="P6"/>
  <c r="Q6" s="1"/>
  <c r="P6" i="11"/>
  <c r="Q6" s="1"/>
  <c r="R8"/>
  <c r="P8"/>
  <c r="Q8" s="1"/>
  <c r="R7"/>
  <c r="P7"/>
  <c r="Q7" s="1"/>
  <c r="R6"/>
  <c r="R8" i="10"/>
  <c r="P8"/>
  <c r="Q8" s="1"/>
  <c r="R7"/>
  <c r="P7"/>
  <c r="Q7" s="1"/>
  <c r="R6"/>
  <c r="P6"/>
  <c r="Q6" s="1"/>
  <c r="R8" i="9"/>
  <c r="P8"/>
  <c r="Q8" s="1"/>
  <c r="R7"/>
  <c r="P7"/>
  <c r="Q7" s="1"/>
  <c r="R6"/>
  <c r="P6"/>
  <c r="Q6" s="1"/>
  <c r="R8" i="8"/>
  <c r="P8"/>
  <c r="Q8" s="1"/>
  <c r="R7"/>
  <c r="P7"/>
  <c r="Q7" s="1"/>
  <c r="R6"/>
  <c r="P6"/>
  <c r="Q6" s="1"/>
  <c r="R8" i="7"/>
  <c r="P8"/>
  <c r="Q8" s="1"/>
  <c r="R7"/>
  <c r="P7"/>
  <c r="Q7" s="1"/>
  <c r="R6"/>
  <c r="P6"/>
  <c r="Q6" s="1"/>
  <c r="R8" i="5"/>
  <c r="P8"/>
  <c r="Q8" s="1"/>
  <c r="R7"/>
  <c r="P7"/>
  <c r="Q7" s="1"/>
  <c r="R6"/>
  <c r="P6"/>
  <c r="Q6" s="1"/>
  <c r="R8" i="4"/>
  <c r="P8"/>
  <c r="Q8" s="1"/>
  <c r="R7"/>
  <c r="P7"/>
  <c r="Q7" s="1"/>
  <c r="R6"/>
  <c r="P6"/>
  <c r="Q6" s="1"/>
  <c r="R8" i="1"/>
  <c r="R7"/>
  <c r="R6"/>
  <c r="Y120" i="13"/>
  <c r="X120"/>
  <c r="W120"/>
  <c r="V120"/>
  <c r="Y119"/>
  <c r="X119"/>
  <c r="W119"/>
  <c r="V119"/>
  <c r="Y118"/>
  <c r="X118"/>
  <c r="W118"/>
  <c r="V118"/>
  <c r="Y117"/>
  <c r="X117"/>
  <c r="W117"/>
  <c r="V117"/>
  <c r="Y116"/>
  <c r="X116"/>
  <c r="W116"/>
  <c r="V116"/>
  <c r="Y115"/>
  <c r="X115"/>
  <c r="W115"/>
  <c r="V115"/>
  <c r="Y114"/>
  <c r="X114"/>
  <c r="W114"/>
  <c r="V114"/>
  <c r="Y113"/>
  <c r="X113"/>
  <c r="W113"/>
  <c r="V113"/>
  <c r="Y112"/>
  <c r="X112"/>
  <c r="W112"/>
  <c r="V112"/>
  <c r="Y111"/>
  <c r="X111"/>
  <c r="W111"/>
  <c r="V111"/>
  <c r="Y110"/>
  <c r="X110"/>
  <c r="W110"/>
  <c r="V110"/>
  <c r="Y109"/>
  <c r="X109"/>
  <c r="W109"/>
  <c r="V109"/>
  <c r="Y108"/>
  <c r="X108"/>
  <c r="W108"/>
  <c r="V108"/>
  <c r="Y107"/>
  <c r="X107"/>
  <c r="W107"/>
  <c r="V107"/>
  <c r="Y106"/>
  <c r="X106"/>
  <c r="W106"/>
  <c r="V106"/>
  <c r="Y105"/>
  <c r="X105"/>
  <c r="W105"/>
  <c r="V105"/>
  <c r="Y104"/>
  <c r="X104"/>
  <c r="W104"/>
  <c r="V104"/>
  <c r="Y103"/>
  <c r="X103"/>
  <c r="W103"/>
  <c r="V103"/>
  <c r="Y102"/>
  <c r="X102"/>
  <c r="W102"/>
  <c r="V102"/>
  <c r="Y101"/>
  <c r="X101"/>
  <c r="W101"/>
  <c r="V101"/>
  <c r="Y100"/>
  <c r="X100"/>
  <c r="W100"/>
  <c r="V100"/>
  <c r="Y99"/>
  <c r="X99"/>
  <c r="W99"/>
  <c r="V99"/>
  <c r="Y98"/>
  <c r="X98"/>
  <c r="W98"/>
  <c r="V98"/>
  <c r="Y97"/>
  <c r="X97"/>
  <c r="W97"/>
  <c r="V97"/>
  <c r="Y96"/>
  <c r="X96"/>
  <c r="W96"/>
  <c r="V96"/>
  <c r="Y95"/>
  <c r="X95"/>
  <c r="W95"/>
  <c r="V95"/>
  <c r="Y94"/>
  <c r="X94"/>
  <c r="W94"/>
  <c r="V94"/>
  <c r="Y93"/>
  <c r="X93"/>
  <c r="W93"/>
  <c r="V93"/>
  <c r="Y92"/>
  <c r="X92"/>
  <c r="W92"/>
  <c r="V92"/>
  <c r="Y91"/>
  <c r="X91"/>
  <c r="W91"/>
  <c r="V91"/>
  <c r="Y90"/>
  <c r="X90"/>
  <c r="W90"/>
  <c r="V90"/>
  <c r="Y89"/>
  <c r="X89"/>
  <c r="W89"/>
  <c r="V89"/>
  <c r="Y88"/>
  <c r="X88"/>
  <c r="W88"/>
  <c r="V88"/>
  <c r="Y87"/>
  <c r="X87"/>
  <c r="W87"/>
  <c r="V87"/>
  <c r="Y86"/>
  <c r="X86"/>
  <c r="W86"/>
  <c r="V86"/>
  <c r="Y85"/>
  <c r="X85"/>
  <c r="W85"/>
  <c r="V85"/>
  <c r="Y84"/>
  <c r="X84"/>
  <c r="W84"/>
  <c r="V84"/>
  <c r="Y83"/>
  <c r="X83"/>
  <c r="W83"/>
  <c r="V83"/>
  <c r="Y82"/>
  <c r="X82"/>
  <c r="W82"/>
  <c r="V82"/>
  <c r="Y81"/>
  <c r="X81"/>
  <c r="W81"/>
  <c r="V81"/>
  <c r="Y120" i="12"/>
  <c r="X120"/>
  <c r="W120"/>
  <c r="V120"/>
  <c r="Y119"/>
  <c r="X119"/>
  <c r="W119"/>
  <c r="V119"/>
  <c r="Y118"/>
  <c r="X118"/>
  <c r="W118"/>
  <c r="V118"/>
  <c r="Y117"/>
  <c r="X117"/>
  <c r="W117"/>
  <c r="V117"/>
  <c r="Y116"/>
  <c r="X116"/>
  <c r="W116"/>
  <c r="V116"/>
  <c r="Y115"/>
  <c r="X115"/>
  <c r="W115"/>
  <c r="V115"/>
  <c r="Y114"/>
  <c r="X114"/>
  <c r="W114"/>
  <c r="V114"/>
  <c r="Y113"/>
  <c r="X113"/>
  <c r="W113"/>
  <c r="V113"/>
  <c r="Y112"/>
  <c r="X112"/>
  <c r="W112"/>
  <c r="V112"/>
  <c r="Y111"/>
  <c r="X111"/>
  <c r="W111"/>
  <c r="V111"/>
  <c r="Y110"/>
  <c r="X110"/>
  <c r="W110"/>
  <c r="V110"/>
  <c r="Y109"/>
  <c r="X109"/>
  <c r="W109"/>
  <c r="V109"/>
  <c r="Y108"/>
  <c r="X108"/>
  <c r="W108"/>
  <c r="V108"/>
  <c r="Y107"/>
  <c r="X107"/>
  <c r="W107"/>
  <c r="V107"/>
  <c r="Y106"/>
  <c r="X106"/>
  <c r="W106"/>
  <c r="V106"/>
  <c r="Y105"/>
  <c r="X105"/>
  <c r="W105"/>
  <c r="V105"/>
  <c r="Y104"/>
  <c r="X104"/>
  <c r="W104"/>
  <c r="V104"/>
  <c r="Y103"/>
  <c r="X103"/>
  <c r="W103"/>
  <c r="V103"/>
  <c r="Y102"/>
  <c r="X102"/>
  <c r="W102"/>
  <c r="V102"/>
  <c r="Y101"/>
  <c r="X101"/>
  <c r="W101"/>
  <c r="V101"/>
  <c r="Y100"/>
  <c r="X100"/>
  <c r="W100"/>
  <c r="V100"/>
  <c r="Y99"/>
  <c r="X99"/>
  <c r="W99"/>
  <c r="V99"/>
  <c r="Y98"/>
  <c r="X98"/>
  <c r="W98"/>
  <c r="V98"/>
  <c r="Y97"/>
  <c r="X97"/>
  <c r="W97"/>
  <c r="V97"/>
  <c r="Y96"/>
  <c r="X96"/>
  <c r="W96"/>
  <c r="V96"/>
  <c r="Y95"/>
  <c r="X95"/>
  <c r="W95"/>
  <c r="V95"/>
  <c r="Y94"/>
  <c r="X94"/>
  <c r="W94"/>
  <c r="V94"/>
  <c r="Y93"/>
  <c r="X93"/>
  <c r="W93"/>
  <c r="V93"/>
  <c r="Y92"/>
  <c r="X92"/>
  <c r="W92"/>
  <c r="V92"/>
  <c r="Y91"/>
  <c r="X91"/>
  <c r="W91"/>
  <c r="V91"/>
  <c r="Y90"/>
  <c r="X90"/>
  <c r="W90"/>
  <c r="V90"/>
  <c r="Y89"/>
  <c r="X89"/>
  <c r="W89"/>
  <c r="V89"/>
  <c r="Y88"/>
  <c r="X88"/>
  <c r="W88"/>
  <c r="V88"/>
  <c r="Y87"/>
  <c r="X87"/>
  <c r="W87"/>
  <c r="V87"/>
  <c r="Y86"/>
  <c r="X86"/>
  <c r="W86"/>
  <c r="V86"/>
  <c r="Y85"/>
  <c r="X85"/>
  <c r="W85"/>
  <c r="V85"/>
  <c r="Y84"/>
  <c r="X84"/>
  <c r="W84"/>
  <c r="V84"/>
  <c r="Y83"/>
  <c r="X83"/>
  <c r="W83"/>
  <c r="V83"/>
  <c r="Y82"/>
  <c r="X82"/>
  <c r="W82"/>
  <c r="V82"/>
  <c r="Y81"/>
  <c r="X81"/>
  <c r="W81"/>
  <c r="V81"/>
  <c r="Y120" i="11"/>
  <c r="X120"/>
  <c r="W120"/>
  <c r="V120"/>
  <c r="Y119"/>
  <c r="X119"/>
  <c r="W119"/>
  <c r="V119"/>
  <c r="Y118"/>
  <c r="X118"/>
  <c r="W118"/>
  <c r="V118"/>
  <c r="Y117"/>
  <c r="X117"/>
  <c r="W117"/>
  <c r="V117"/>
  <c r="Y116"/>
  <c r="X116"/>
  <c r="W116"/>
  <c r="V116"/>
  <c r="Y115"/>
  <c r="X115"/>
  <c r="W115"/>
  <c r="V115"/>
  <c r="Y114"/>
  <c r="X114"/>
  <c r="W114"/>
  <c r="V114"/>
  <c r="Y113"/>
  <c r="X113"/>
  <c r="W113"/>
  <c r="V113"/>
  <c r="Y112"/>
  <c r="X112"/>
  <c r="W112"/>
  <c r="V112"/>
  <c r="Y111"/>
  <c r="X111"/>
  <c r="W111"/>
  <c r="V111"/>
  <c r="Y110"/>
  <c r="X110"/>
  <c r="W110"/>
  <c r="V110"/>
  <c r="Y109"/>
  <c r="X109"/>
  <c r="W109"/>
  <c r="V109"/>
  <c r="Y108"/>
  <c r="X108"/>
  <c r="W108"/>
  <c r="V108"/>
  <c r="Y107"/>
  <c r="X107"/>
  <c r="W107"/>
  <c r="V107"/>
  <c r="Y106"/>
  <c r="X106"/>
  <c r="W106"/>
  <c r="V106"/>
  <c r="Y105"/>
  <c r="X105"/>
  <c r="W105"/>
  <c r="V105"/>
  <c r="Y104"/>
  <c r="X104"/>
  <c r="W104"/>
  <c r="V104"/>
  <c r="Y103"/>
  <c r="X103"/>
  <c r="W103"/>
  <c r="V103"/>
  <c r="Y102"/>
  <c r="X102"/>
  <c r="W102"/>
  <c r="V102"/>
  <c r="Y101"/>
  <c r="X101"/>
  <c r="W101"/>
  <c r="V101"/>
  <c r="Y100"/>
  <c r="X100"/>
  <c r="W100"/>
  <c r="V100"/>
  <c r="Y99"/>
  <c r="X99"/>
  <c r="W99"/>
  <c r="V99"/>
  <c r="Y98"/>
  <c r="X98"/>
  <c r="W98"/>
  <c r="V98"/>
  <c r="Y97"/>
  <c r="X97"/>
  <c r="W97"/>
  <c r="V97"/>
  <c r="Y96"/>
  <c r="X96"/>
  <c r="W96"/>
  <c r="V96"/>
  <c r="Y95"/>
  <c r="X95"/>
  <c r="W95"/>
  <c r="V95"/>
  <c r="Y94"/>
  <c r="X94"/>
  <c r="W94"/>
  <c r="V94"/>
  <c r="Y93"/>
  <c r="X93"/>
  <c r="W93"/>
  <c r="V93"/>
  <c r="Y92"/>
  <c r="X92"/>
  <c r="W92"/>
  <c r="V92"/>
  <c r="Y91"/>
  <c r="X91"/>
  <c r="W91"/>
  <c r="V91"/>
  <c r="Y90"/>
  <c r="X90"/>
  <c r="W90"/>
  <c r="V90"/>
  <c r="Y89"/>
  <c r="X89"/>
  <c r="W89"/>
  <c r="V89"/>
  <c r="Y88"/>
  <c r="X88"/>
  <c r="W88"/>
  <c r="V88"/>
  <c r="Y87"/>
  <c r="X87"/>
  <c r="W87"/>
  <c r="V87"/>
  <c r="Y86"/>
  <c r="X86"/>
  <c r="W86"/>
  <c r="V86"/>
  <c r="Y85"/>
  <c r="X85"/>
  <c r="W85"/>
  <c r="V85"/>
  <c r="Y84"/>
  <c r="X84"/>
  <c r="W84"/>
  <c r="V84"/>
  <c r="Y83"/>
  <c r="X83"/>
  <c r="W83"/>
  <c r="V83"/>
  <c r="Y82"/>
  <c r="X82"/>
  <c r="W82"/>
  <c r="V82"/>
  <c r="Y81"/>
  <c r="X81"/>
  <c r="W81"/>
  <c r="V81"/>
  <c r="Y120" i="10"/>
  <c r="X120"/>
  <c r="W120"/>
  <c r="V120"/>
  <c r="Y119"/>
  <c r="X119"/>
  <c r="W119"/>
  <c r="V119"/>
  <c r="Y118"/>
  <c r="X118"/>
  <c r="W118"/>
  <c r="V118"/>
  <c r="Y117"/>
  <c r="X117"/>
  <c r="W117"/>
  <c r="V117"/>
  <c r="Y116"/>
  <c r="X116"/>
  <c r="W116"/>
  <c r="V116"/>
  <c r="Y115"/>
  <c r="X115"/>
  <c r="W115"/>
  <c r="V115"/>
  <c r="Y114"/>
  <c r="X114"/>
  <c r="W114"/>
  <c r="V114"/>
  <c r="Y113"/>
  <c r="X113"/>
  <c r="W113"/>
  <c r="V113"/>
  <c r="Y112"/>
  <c r="X112"/>
  <c r="W112"/>
  <c r="V112"/>
  <c r="Y111"/>
  <c r="X111"/>
  <c r="W111"/>
  <c r="V111"/>
  <c r="Y110"/>
  <c r="X110"/>
  <c r="W110"/>
  <c r="V110"/>
  <c r="Y109"/>
  <c r="X109"/>
  <c r="W109"/>
  <c r="V109"/>
  <c r="Y108"/>
  <c r="X108"/>
  <c r="W108"/>
  <c r="V108"/>
  <c r="Y107"/>
  <c r="X107"/>
  <c r="W107"/>
  <c r="V107"/>
  <c r="Y106"/>
  <c r="X106"/>
  <c r="W106"/>
  <c r="V106"/>
  <c r="Y105"/>
  <c r="X105"/>
  <c r="W105"/>
  <c r="V105"/>
  <c r="Y104"/>
  <c r="X104"/>
  <c r="W104"/>
  <c r="V104"/>
  <c r="Y103"/>
  <c r="X103"/>
  <c r="W103"/>
  <c r="V103"/>
  <c r="Y102"/>
  <c r="X102"/>
  <c r="W102"/>
  <c r="V102"/>
  <c r="Y101"/>
  <c r="X101"/>
  <c r="W101"/>
  <c r="V101"/>
  <c r="Y100"/>
  <c r="X100"/>
  <c r="W100"/>
  <c r="V100"/>
  <c r="Y99"/>
  <c r="X99"/>
  <c r="W99"/>
  <c r="V99"/>
  <c r="Y98"/>
  <c r="X98"/>
  <c r="W98"/>
  <c r="V98"/>
  <c r="Y97"/>
  <c r="X97"/>
  <c r="W97"/>
  <c r="V97"/>
  <c r="Y96"/>
  <c r="X96"/>
  <c r="W96"/>
  <c r="V96"/>
  <c r="Y95"/>
  <c r="X95"/>
  <c r="W95"/>
  <c r="V95"/>
  <c r="Y94"/>
  <c r="X94"/>
  <c r="W94"/>
  <c r="V94"/>
  <c r="Y93"/>
  <c r="X93"/>
  <c r="W93"/>
  <c r="V93"/>
  <c r="Y92"/>
  <c r="X92"/>
  <c r="W92"/>
  <c r="V92"/>
  <c r="Y91"/>
  <c r="X91"/>
  <c r="W91"/>
  <c r="V91"/>
  <c r="Y90"/>
  <c r="X90"/>
  <c r="W90"/>
  <c r="V90"/>
  <c r="Y89"/>
  <c r="X89"/>
  <c r="W89"/>
  <c r="V89"/>
  <c r="Y88"/>
  <c r="X88"/>
  <c r="W88"/>
  <c r="V88"/>
  <c r="Y87"/>
  <c r="X87"/>
  <c r="W87"/>
  <c r="V87"/>
  <c r="Y86"/>
  <c r="X86"/>
  <c r="W86"/>
  <c r="V86"/>
  <c r="Y85"/>
  <c r="X85"/>
  <c r="W85"/>
  <c r="V85"/>
  <c r="Y84"/>
  <c r="X84"/>
  <c r="W84"/>
  <c r="V84"/>
  <c r="Y83"/>
  <c r="X83"/>
  <c r="W83"/>
  <c r="V83"/>
  <c r="Y82"/>
  <c r="X82"/>
  <c r="W82"/>
  <c r="V82"/>
  <c r="Y81"/>
  <c r="X81"/>
  <c r="W81"/>
  <c r="V81"/>
  <c r="Y120" i="9"/>
  <c r="X120"/>
  <c r="W120"/>
  <c r="V120"/>
  <c r="Y119"/>
  <c r="X119"/>
  <c r="W119"/>
  <c r="V119"/>
  <c r="Y118"/>
  <c r="X118"/>
  <c r="W118"/>
  <c r="V118"/>
  <c r="Y117"/>
  <c r="X117"/>
  <c r="W117"/>
  <c r="V117"/>
  <c r="Y116"/>
  <c r="X116"/>
  <c r="W116"/>
  <c r="V116"/>
  <c r="Y115"/>
  <c r="X115"/>
  <c r="W115"/>
  <c r="V115"/>
  <c r="Y114"/>
  <c r="X114"/>
  <c r="W114"/>
  <c r="V114"/>
  <c r="Y113"/>
  <c r="X113"/>
  <c r="W113"/>
  <c r="V113"/>
  <c r="Y112"/>
  <c r="X112"/>
  <c r="W112"/>
  <c r="V112"/>
  <c r="Y111"/>
  <c r="X111"/>
  <c r="W111"/>
  <c r="V111"/>
  <c r="Y110"/>
  <c r="X110"/>
  <c r="W110"/>
  <c r="V110"/>
  <c r="Y109"/>
  <c r="X109"/>
  <c r="W109"/>
  <c r="V109"/>
  <c r="Y108"/>
  <c r="X108"/>
  <c r="W108"/>
  <c r="V108"/>
  <c r="Y107"/>
  <c r="X107"/>
  <c r="W107"/>
  <c r="V107"/>
  <c r="Y106"/>
  <c r="X106"/>
  <c r="W106"/>
  <c r="V106"/>
  <c r="Y105"/>
  <c r="X105"/>
  <c r="W105"/>
  <c r="V105"/>
  <c r="Y104"/>
  <c r="X104"/>
  <c r="W104"/>
  <c r="V104"/>
  <c r="Y103"/>
  <c r="X103"/>
  <c r="W103"/>
  <c r="V103"/>
  <c r="Y102"/>
  <c r="X102"/>
  <c r="W102"/>
  <c r="V102"/>
  <c r="Y101"/>
  <c r="X101"/>
  <c r="W101"/>
  <c r="V101"/>
  <c r="Y100"/>
  <c r="X100"/>
  <c r="W100"/>
  <c r="V100"/>
  <c r="Y99"/>
  <c r="X99"/>
  <c r="W99"/>
  <c r="V99"/>
  <c r="Y98"/>
  <c r="X98"/>
  <c r="W98"/>
  <c r="V98"/>
  <c r="Y97"/>
  <c r="X97"/>
  <c r="W97"/>
  <c r="V97"/>
  <c r="Y96"/>
  <c r="X96"/>
  <c r="W96"/>
  <c r="V96"/>
  <c r="Y95"/>
  <c r="X95"/>
  <c r="W95"/>
  <c r="V95"/>
  <c r="Y94"/>
  <c r="X94"/>
  <c r="W94"/>
  <c r="V94"/>
  <c r="Y93"/>
  <c r="X93"/>
  <c r="W93"/>
  <c r="V93"/>
  <c r="Y92"/>
  <c r="X92"/>
  <c r="W92"/>
  <c r="V92"/>
  <c r="Y91"/>
  <c r="X91"/>
  <c r="W91"/>
  <c r="V91"/>
  <c r="Y90"/>
  <c r="X90"/>
  <c r="W90"/>
  <c r="V90"/>
  <c r="Y89"/>
  <c r="X89"/>
  <c r="W89"/>
  <c r="V89"/>
  <c r="Y88"/>
  <c r="X88"/>
  <c r="W88"/>
  <c r="V88"/>
  <c r="Y87"/>
  <c r="X87"/>
  <c r="W87"/>
  <c r="V87"/>
  <c r="Y86"/>
  <c r="X86"/>
  <c r="W86"/>
  <c r="V86"/>
  <c r="Y85"/>
  <c r="X85"/>
  <c r="W85"/>
  <c r="V85"/>
  <c r="Y84"/>
  <c r="X84"/>
  <c r="W84"/>
  <c r="V84"/>
  <c r="Y83"/>
  <c r="X83"/>
  <c r="W83"/>
  <c r="V83"/>
  <c r="Y82"/>
  <c r="X82"/>
  <c r="W82"/>
  <c r="V82"/>
  <c r="Y81"/>
  <c r="X81"/>
  <c r="W81"/>
  <c r="V81"/>
  <c r="Y120" i="8"/>
  <c r="X120"/>
  <c r="W120"/>
  <c r="V120"/>
  <c r="Y119"/>
  <c r="X119"/>
  <c r="W119"/>
  <c r="V119"/>
  <c r="Y118"/>
  <c r="X118"/>
  <c r="W118"/>
  <c r="V118"/>
  <c r="Y117"/>
  <c r="X117"/>
  <c r="W117"/>
  <c r="V117"/>
  <c r="Y116"/>
  <c r="X116"/>
  <c r="W116"/>
  <c r="V116"/>
  <c r="Y115"/>
  <c r="X115"/>
  <c r="W115"/>
  <c r="V115"/>
  <c r="Y114"/>
  <c r="X114"/>
  <c r="W114"/>
  <c r="V114"/>
  <c r="Y113"/>
  <c r="X113"/>
  <c r="W113"/>
  <c r="V113"/>
  <c r="Y112"/>
  <c r="X112"/>
  <c r="W112"/>
  <c r="V112"/>
  <c r="Y111"/>
  <c r="X111"/>
  <c r="W111"/>
  <c r="V111"/>
  <c r="Y110"/>
  <c r="X110"/>
  <c r="W110"/>
  <c r="V110"/>
  <c r="Y109"/>
  <c r="X109"/>
  <c r="W109"/>
  <c r="V109"/>
  <c r="Y108"/>
  <c r="X108"/>
  <c r="W108"/>
  <c r="V108"/>
  <c r="Y107"/>
  <c r="X107"/>
  <c r="W107"/>
  <c r="V107"/>
  <c r="Y106"/>
  <c r="X106"/>
  <c r="W106"/>
  <c r="V106"/>
  <c r="Y105"/>
  <c r="X105"/>
  <c r="W105"/>
  <c r="V105"/>
  <c r="Y104"/>
  <c r="X104"/>
  <c r="W104"/>
  <c r="V104"/>
  <c r="Y103"/>
  <c r="X103"/>
  <c r="W103"/>
  <c r="V103"/>
  <c r="Y102"/>
  <c r="X102"/>
  <c r="W102"/>
  <c r="V102"/>
  <c r="Y101"/>
  <c r="X101"/>
  <c r="W101"/>
  <c r="V101"/>
  <c r="Y100"/>
  <c r="X100"/>
  <c r="W100"/>
  <c r="V100"/>
  <c r="Y99"/>
  <c r="X99"/>
  <c r="W99"/>
  <c r="V99"/>
  <c r="Y98"/>
  <c r="X98"/>
  <c r="W98"/>
  <c r="V98"/>
  <c r="Y97"/>
  <c r="X97"/>
  <c r="W97"/>
  <c r="V97"/>
  <c r="Y96"/>
  <c r="X96"/>
  <c r="W96"/>
  <c r="V96"/>
  <c r="Y95"/>
  <c r="X95"/>
  <c r="W95"/>
  <c r="V95"/>
  <c r="Y94"/>
  <c r="X94"/>
  <c r="W94"/>
  <c r="V94"/>
  <c r="Y93"/>
  <c r="X93"/>
  <c r="W93"/>
  <c r="V93"/>
  <c r="Y92"/>
  <c r="X92"/>
  <c r="W92"/>
  <c r="V92"/>
  <c r="Y91"/>
  <c r="X91"/>
  <c r="W91"/>
  <c r="V91"/>
  <c r="Y90"/>
  <c r="X90"/>
  <c r="W90"/>
  <c r="V90"/>
  <c r="Y89"/>
  <c r="X89"/>
  <c r="W89"/>
  <c r="V89"/>
  <c r="Y88"/>
  <c r="X88"/>
  <c r="W88"/>
  <c r="V88"/>
  <c r="Y87"/>
  <c r="X87"/>
  <c r="W87"/>
  <c r="V87"/>
  <c r="Y86"/>
  <c r="X86"/>
  <c r="W86"/>
  <c r="V86"/>
  <c r="Y85"/>
  <c r="X85"/>
  <c r="W85"/>
  <c r="V85"/>
  <c r="Y84"/>
  <c r="X84"/>
  <c r="W84"/>
  <c r="V84"/>
  <c r="Y83"/>
  <c r="X83"/>
  <c r="W83"/>
  <c r="V83"/>
  <c r="Y82"/>
  <c r="X82"/>
  <c r="W82"/>
  <c r="V82"/>
  <c r="Y81"/>
  <c r="X81"/>
  <c r="W81"/>
  <c r="V81"/>
  <c r="Y120" i="7"/>
  <c r="X120"/>
  <c r="W120"/>
  <c r="V120"/>
  <c r="Y119"/>
  <c r="X119"/>
  <c r="W119"/>
  <c r="V119"/>
  <c r="Y118"/>
  <c r="X118"/>
  <c r="W118"/>
  <c r="V118"/>
  <c r="Y117"/>
  <c r="X117"/>
  <c r="W117"/>
  <c r="V117"/>
  <c r="Y116"/>
  <c r="X116"/>
  <c r="W116"/>
  <c r="V116"/>
  <c r="Y115"/>
  <c r="X115"/>
  <c r="W115"/>
  <c r="V115"/>
  <c r="Y114"/>
  <c r="X114"/>
  <c r="W114"/>
  <c r="V114"/>
  <c r="Y113"/>
  <c r="X113"/>
  <c r="W113"/>
  <c r="V113"/>
  <c r="Y112"/>
  <c r="X112"/>
  <c r="W112"/>
  <c r="V112"/>
  <c r="Y111"/>
  <c r="X111"/>
  <c r="W111"/>
  <c r="V111"/>
  <c r="Y110"/>
  <c r="X110"/>
  <c r="W110"/>
  <c r="V110"/>
  <c r="Y109"/>
  <c r="X109"/>
  <c r="W109"/>
  <c r="V109"/>
  <c r="Y108"/>
  <c r="X108"/>
  <c r="W108"/>
  <c r="V108"/>
  <c r="Y107"/>
  <c r="X107"/>
  <c r="W107"/>
  <c r="V107"/>
  <c r="Y106"/>
  <c r="X106"/>
  <c r="W106"/>
  <c r="V106"/>
  <c r="Y105"/>
  <c r="X105"/>
  <c r="W105"/>
  <c r="V105"/>
  <c r="Y104"/>
  <c r="X104"/>
  <c r="W104"/>
  <c r="V104"/>
  <c r="Y103"/>
  <c r="X103"/>
  <c r="W103"/>
  <c r="V103"/>
  <c r="Y102"/>
  <c r="X102"/>
  <c r="W102"/>
  <c r="V102"/>
  <c r="Y101"/>
  <c r="X101"/>
  <c r="W101"/>
  <c r="V101"/>
  <c r="Y100"/>
  <c r="X100"/>
  <c r="W100"/>
  <c r="V100"/>
  <c r="Y99"/>
  <c r="X99"/>
  <c r="W99"/>
  <c r="V99"/>
  <c r="Y98"/>
  <c r="X98"/>
  <c r="W98"/>
  <c r="V98"/>
  <c r="Y97"/>
  <c r="X97"/>
  <c r="W97"/>
  <c r="V97"/>
  <c r="Y96"/>
  <c r="X96"/>
  <c r="W96"/>
  <c r="V96"/>
  <c r="Y95"/>
  <c r="X95"/>
  <c r="W95"/>
  <c r="V95"/>
  <c r="Y94"/>
  <c r="X94"/>
  <c r="W94"/>
  <c r="V94"/>
  <c r="Y93"/>
  <c r="X93"/>
  <c r="W93"/>
  <c r="V93"/>
  <c r="Y92"/>
  <c r="X92"/>
  <c r="W92"/>
  <c r="V92"/>
  <c r="Y91"/>
  <c r="X91"/>
  <c r="W91"/>
  <c r="V91"/>
  <c r="Y90"/>
  <c r="X90"/>
  <c r="W90"/>
  <c r="V90"/>
  <c r="Y89"/>
  <c r="X89"/>
  <c r="W89"/>
  <c r="V89"/>
  <c r="Y88"/>
  <c r="X88"/>
  <c r="W88"/>
  <c r="V88"/>
  <c r="Y87"/>
  <c r="X87"/>
  <c r="W87"/>
  <c r="V87"/>
  <c r="Y86"/>
  <c r="X86"/>
  <c r="W86"/>
  <c r="V86"/>
  <c r="Y85"/>
  <c r="X85"/>
  <c r="W85"/>
  <c r="V85"/>
  <c r="Y84"/>
  <c r="X84"/>
  <c r="W84"/>
  <c r="V84"/>
  <c r="Y83"/>
  <c r="X83"/>
  <c r="W83"/>
  <c r="V83"/>
  <c r="Y82"/>
  <c r="X82"/>
  <c r="W82"/>
  <c r="V82"/>
  <c r="Y81"/>
  <c r="X81"/>
  <c r="W81"/>
  <c r="V81"/>
  <c r="Y120" i="5"/>
  <c r="X120"/>
  <c r="W120"/>
  <c r="V120"/>
  <c r="Y119"/>
  <c r="X119"/>
  <c r="W119"/>
  <c r="V119"/>
  <c r="Y118"/>
  <c r="X118"/>
  <c r="W118"/>
  <c r="V118"/>
  <c r="Y117"/>
  <c r="X117"/>
  <c r="W117"/>
  <c r="V117"/>
  <c r="Y116"/>
  <c r="X116"/>
  <c r="W116"/>
  <c r="V116"/>
  <c r="Y115"/>
  <c r="X115"/>
  <c r="W115"/>
  <c r="V115"/>
  <c r="Y114"/>
  <c r="X114"/>
  <c r="W114"/>
  <c r="V114"/>
  <c r="Y113"/>
  <c r="X113"/>
  <c r="W113"/>
  <c r="V113"/>
  <c r="Y112"/>
  <c r="X112"/>
  <c r="W112"/>
  <c r="V112"/>
  <c r="Y111"/>
  <c r="X111"/>
  <c r="W111"/>
  <c r="V111"/>
  <c r="Y110"/>
  <c r="X110"/>
  <c r="W110"/>
  <c r="V110"/>
  <c r="Y109"/>
  <c r="X109"/>
  <c r="W109"/>
  <c r="V109"/>
  <c r="Y108"/>
  <c r="X108"/>
  <c r="W108"/>
  <c r="V108"/>
  <c r="Y107"/>
  <c r="X107"/>
  <c r="W107"/>
  <c r="V107"/>
  <c r="Y106"/>
  <c r="X106"/>
  <c r="W106"/>
  <c r="V106"/>
  <c r="Y105"/>
  <c r="X105"/>
  <c r="W105"/>
  <c r="V105"/>
  <c r="Y104"/>
  <c r="X104"/>
  <c r="W104"/>
  <c r="V104"/>
  <c r="Y103"/>
  <c r="X103"/>
  <c r="W103"/>
  <c r="V103"/>
  <c r="Y102"/>
  <c r="X102"/>
  <c r="W102"/>
  <c r="V102"/>
  <c r="Y101"/>
  <c r="X101"/>
  <c r="W101"/>
  <c r="V101"/>
  <c r="Y100"/>
  <c r="X100"/>
  <c r="W100"/>
  <c r="V100"/>
  <c r="Y99"/>
  <c r="X99"/>
  <c r="W99"/>
  <c r="V99"/>
  <c r="Y98"/>
  <c r="X98"/>
  <c r="W98"/>
  <c r="V98"/>
  <c r="Y97"/>
  <c r="X97"/>
  <c r="W97"/>
  <c r="V97"/>
  <c r="Y96"/>
  <c r="X96"/>
  <c r="W96"/>
  <c r="V96"/>
  <c r="Y95"/>
  <c r="X95"/>
  <c r="W95"/>
  <c r="V95"/>
  <c r="Y94"/>
  <c r="X94"/>
  <c r="W94"/>
  <c r="V94"/>
  <c r="Y93"/>
  <c r="X93"/>
  <c r="W93"/>
  <c r="V93"/>
  <c r="Y92"/>
  <c r="X92"/>
  <c r="W92"/>
  <c r="V92"/>
  <c r="Y91"/>
  <c r="X91"/>
  <c r="W91"/>
  <c r="V91"/>
  <c r="Y90"/>
  <c r="X90"/>
  <c r="W90"/>
  <c r="V90"/>
  <c r="Y89"/>
  <c r="X89"/>
  <c r="W89"/>
  <c r="V89"/>
  <c r="Y88"/>
  <c r="X88"/>
  <c r="W88"/>
  <c r="V88"/>
  <c r="Y87"/>
  <c r="X87"/>
  <c r="W87"/>
  <c r="V87"/>
  <c r="Y86"/>
  <c r="X86"/>
  <c r="W86"/>
  <c r="V86"/>
  <c r="Y85"/>
  <c r="X85"/>
  <c r="W85"/>
  <c r="V85"/>
  <c r="Y84"/>
  <c r="X84"/>
  <c r="W84"/>
  <c r="V84"/>
  <c r="Y83"/>
  <c r="X83"/>
  <c r="W83"/>
  <c r="V83"/>
  <c r="Y82"/>
  <c r="X82"/>
  <c r="W82"/>
  <c r="V82"/>
  <c r="Y81"/>
  <c r="X81"/>
  <c r="W81"/>
  <c r="V81"/>
  <c r="Y120" i="4"/>
  <c r="X120"/>
  <c r="W120"/>
  <c r="V120"/>
  <c r="Y119"/>
  <c r="X119"/>
  <c r="W119"/>
  <c r="V119"/>
  <c r="Y118"/>
  <c r="X118"/>
  <c r="W118"/>
  <c r="V118"/>
  <c r="Y117"/>
  <c r="X117"/>
  <c r="W117"/>
  <c r="V117"/>
  <c r="Y116"/>
  <c r="X116"/>
  <c r="W116"/>
  <c r="V116"/>
  <c r="Y115"/>
  <c r="X115"/>
  <c r="W115"/>
  <c r="V115"/>
  <c r="Y114"/>
  <c r="X114"/>
  <c r="W114"/>
  <c r="V114"/>
  <c r="Y113"/>
  <c r="X113"/>
  <c r="W113"/>
  <c r="V113"/>
  <c r="Y112"/>
  <c r="X112"/>
  <c r="W112"/>
  <c r="V112"/>
  <c r="Y111"/>
  <c r="X111"/>
  <c r="W111"/>
  <c r="V111"/>
  <c r="Y110"/>
  <c r="X110"/>
  <c r="W110"/>
  <c r="V110"/>
  <c r="Y109"/>
  <c r="X109"/>
  <c r="W109"/>
  <c r="V109"/>
  <c r="Y108"/>
  <c r="X108"/>
  <c r="W108"/>
  <c r="V108"/>
  <c r="Y107"/>
  <c r="X107"/>
  <c r="W107"/>
  <c r="V107"/>
  <c r="Y106"/>
  <c r="X106"/>
  <c r="W106"/>
  <c r="V106"/>
  <c r="Y105"/>
  <c r="X105"/>
  <c r="W105"/>
  <c r="V105"/>
  <c r="Y104"/>
  <c r="X104"/>
  <c r="W104"/>
  <c r="V104"/>
  <c r="Y103"/>
  <c r="X103"/>
  <c r="W103"/>
  <c r="V103"/>
  <c r="Y102"/>
  <c r="X102"/>
  <c r="W102"/>
  <c r="V102"/>
  <c r="Y101"/>
  <c r="X101"/>
  <c r="W101"/>
  <c r="V101"/>
  <c r="Y100"/>
  <c r="X100"/>
  <c r="W100"/>
  <c r="V100"/>
  <c r="Y99"/>
  <c r="X99"/>
  <c r="W99"/>
  <c r="V99"/>
  <c r="Y98"/>
  <c r="X98"/>
  <c r="W98"/>
  <c r="V98"/>
  <c r="Y97"/>
  <c r="X97"/>
  <c r="W97"/>
  <c r="V97"/>
  <c r="Y96"/>
  <c r="X96"/>
  <c r="W96"/>
  <c r="V96"/>
  <c r="Y95"/>
  <c r="X95"/>
  <c r="W95"/>
  <c r="V95"/>
  <c r="Y94"/>
  <c r="X94"/>
  <c r="W94"/>
  <c r="V94"/>
  <c r="Y93"/>
  <c r="X93"/>
  <c r="W93"/>
  <c r="V93"/>
  <c r="Y92"/>
  <c r="X92"/>
  <c r="W92"/>
  <c r="V92"/>
  <c r="Y91"/>
  <c r="X91"/>
  <c r="W91"/>
  <c r="V91"/>
  <c r="Y90"/>
  <c r="X90"/>
  <c r="W90"/>
  <c r="V90"/>
  <c r="Y89"/>
  <c r="X89"/>
  <c r="W89"/>
  <c r="V89"/>
  <c r="Y88"/>
  <c r="X88"/>
  <c r="W88"/>
  <c r="V88"/>
  <c r="Y87"/>
  <c r="X87"/>
  <c r="W87"/>
  <c r="V87"/>
  <c r="Y86"/>
  <c r="X86"/>
  <c r="W86"/>
  <c r="V86"/>
  <c r="Y85"/>
  <c r="X85"/>
  <c r="W85"/>
  <c r="V85"/>
  <c r="Y84"/>
  <c r="X84"/>
  <c r="W84"/>
  <c r="V84"/>
  <c r="Y83"/>
  <c r="X83"/>
  <c r="W83"/>
  <c r="V83"/>
  <c r="Y82"/>
  <c r="X82"/>
  <c r="W82"/>
  <c r="V82"/>
  <c r="Y81"/>
  <c r="X81"/>
  <c r="W81"/>
  <c r="V81"/>
  <c r="W91" i="1"/>
  <c r="X91"/>
  <c r="V91"/>
  <c r="V93"/>
  <c r="V120"/>
  <c r="W120"/>
  <c r="X120"/>
  <c r="V92"/>
  <c r="W92"/>
  <c r="X92"/>
  <c r="W93"/>
  <c r="X93"/>
  <c r="V94"/>
  <c r="W94"/>
  <c r="X94"/>
  <c r="V95"/>
  <c r="W95"/>
  <c r="X95"/>
  <c r="V96"/>
  <c r="W96"/>
  <c r="X96"/>
  <c r="V97"/>
  <c r="W97"/>
  <c r="X97"/>
  <c r="V98"/>
  <c r="W98"/>
  <c r="X98"/>
  <c r="V99"/>
  <c r="W99"/>
  <c r="X99"/>
  <c r="V100"/>
  <c r="W100"/>
  <c r="X100"/>
  <c r="V101"/>
  <c r="W101"/>
  <c r="X101"/>
  <c r="V102"/>
  <c r="W102"/>
  <c r="X102"/>
  <c r="V103"/>
  <c r="W103"/>
  <c r="X103"/>
  <c r="V104"/>
  <c r="W104"/>
  <c r="X104"/>
  <c r="V105"/>
  <c r="W105"/>
  <c r="X105"/>
  <c r="V106"/>
  <c r="W106"/>
  <c r="X106"/>
  <c r="V107"/>
  <c r="W107"/>
  <c r="X107"/>
  <c r="V108"/>
  <c r="W108"/>
  <c r="X108"/>
  <c r="V109"/>
  <c r="W109"/>
  <c r="X109"/>
  <c r="V110"/>
  <c r="W110"/>
  <c r="X110"/>
  <c r="V111"/>
  <c r="W111"/>
  <c r="X111"/>
  <c r="V112"/>
  <c r="W112"/>
  <c r="X112"/>
  <c r="V113"/>
  <c r="W113"/>
  <c r="X113"/>
  <c r="V114"/>
  <c r="W114"/>
  <c r="X114"/>
  <c r="V115"/>
  <c r="W115"/>
  <c r="X115"/>
  <c r="V116"/>
  <c r="W116"/>
  <c r="X116"/>
  <c r="V117"/>
  <c r="W117"/>
  <c r="X117"/>
  <c r="V118"/>
  <c r="W118"/>
  <c r="X118"/>
  <c r="V119"/>
  <c r="W119"/>
  <c r="X119"/>
  <c r="V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G17" i="3"/>
  <c r="G16"/>
  <c r="G15"/>
  <c r="E16"/>
  <c r="F16" s="1"/>
  <c r="E17"/>
  <c r="F17" s="1"/>
  <c r="E15"/>
  <c r="F15" s="1"/>
  <c r="F13"/>
  <c r="U10" i="10" s="1"/>
  <c r="E13" i="3"/>
  <c r="U10" i="12" s="1"/>
  <c r="F12" i="3"/>
  <c r="U9" i="9" s="1"/>
  <c r="E12" i="3"/>
  <c r="U9" i="7" s="1"/>
  <c r="F11" i="3"/>
  <c r="E11"/>
  <c r="U8" i="13" s="1"/>
  <c r="F10" i="3"/>
  <c r="U7" i="8" s="1"/>
  <c r="E10" i="3"/>
  <c r="U7" i="12" s="1"/>
  <c r="F9" i="3"/>
  <c r="U6" i="7" s="1"/>
  <c r="E9" i="3"/>
  <c r="U6" i="11" s="1"/>
  <c r="F8" i="3"/>
  <c r="E8"/>
  <c r="U5" i="12" s="1"/>
  <c r="F7" i="3"/>
  <c r="U4" i="4" s="1"/>
  <c r="E7" i="3"/>
  <c r="U4" i="12" s="1"/>
  <c r="D15" i="13"/>
  <c r="D18"/>
  <c r="C14"/>
  <c r="C15"/>
  <c r="C16"/>
  <c r="C17"/>
  <c r="C18"/>
  <c r="C13"/>
  <c r="D15" i="12"/>
  <c r="D18"/>
  <c r="C14"/>
  <c r="C15"/>
  <c r="C16"/>
  <c r="C17"/>
  <c r="C18"/>
  <c r="C13"/>
  <c r="D15" i="11"/>
  <c r="D18"/>
  <c r="C14"/>
  <c r="C15"/>
  <c r="C16"/>
  <c r="C17"/>
  <c r="C18"/>
  <c r="C13"/>
  <c r="D15" i="10"/>
  <c r="D18"/>
  <c r="C14"/>
  <c r="C15"/>
  <c r="C16"/>
  <c r="C17"/>
  <c r="C18"/>
  <c r="C13"/>
  <c r="D15" i="9"/>
  <c r="D18"/>
  <c r="C14"/>
  <c r="C15"/>
  <c r="C16"/>
  <c r="C17"/>
  <c r="C18"/>
  <c r="C13"/>
  <c r="D15" i="8"/>
  <c r="D18"/>
  <c r="C14"/>
  <c r="C15"/>
  <c r="C16"/>
  <c r="C17"/>
  <c r="C18"/>
  <c r="C13"/>
  <c r="D15" i="7"/>
  <c r="D18"/>
  <c r="C14"/>
  <c r="C15"/>
  <c r="C16"/>
  <c r="C17"/>
  <c r="C18"/>
  <c r="C13"/>
  <c r="D15" i="5"/>
  <c r="D18"/>
  <c r="C14"/>
  <c r="C15"/>
  <c r="C16"/>
  <c r="C17"/>
  <c r="C18"/>
  <c r="C13"/>
  <c r="D15" i="4"/>
  <c r="D18"/>
  <c r="C14"/>
  <c r="C15"/>
  <c r="C16"/>
  <c r="C17"/>
  <c r="C18"/>
  <c r="C13"/>
  <c r="D17" i="13"/>
  <c r="D16" i="1"/>
  <c r="D16" i="12" s="1"/>
  <c r="D14" i="1"/>
  <c r="D14" i="12" s="1"/>
  <c r="D13" i="1"/>
  <c r="D13" i="13" s="1"/>
  <c r="Y82" i="1"/>
  <c r="Y83"/>
  <c r="Y84"/>
  <c r="Y85"/>
  <c r="Y86"/>
  <c r="Y87"/>
  <c r="Y88"/>
  <c r="Y89"/>
  <c r="Y90"/>
  <c r="Y81"/>
  <c r="L81"/>
  <c r="L107" i="13"/>
  <c r="K107"/>
  <c r="L106"/>
  <c r="K106"/>
  <c r="L105"/>
  <c r="K105"/>
  <c r="L104"/>
  <c r="K104"/>
  <c r="L103"/>
  <c r="K103"/>
  <c r="L102"/>
  <c r="K102"/>
  <c r="L101"/>
  <c r="K101"/>
  <c r="L100"/>
  <c r="K100"/>
  <c r="L99"/>
  <c r="K99"/>
  <c r="L98"/>
  <c r="K98"/>
  <c r="L97"/>
  <c r="K97"/>
  <c r="L96"/>
  <c r="K96"/>
  <c r="L95"/>
  <c r="K95"/>
  <c r="L94"/>
  <c r="K94"/>
  <c r="L93"/>
  <c r="K93"/>
  <c r="L92"/>
  <c r="K92"/>
  <c r="L91"/>
  <c r="K91"/>
  <c r="L90"/>
  <c r="K90"/>
  <c r="L89"/>
  <c r="K89"/>
  <c r="L88"/>
  <c r="K88"/>
  <c r="L87"/>
  <c r="K87"/>
  <c r="L86"/>
  <c r="K86"/>
  <c r="L85"/>
  <c r="K85"/>
  <c r="L84"/>
  <c r="K84"/>
  <c r="L83"/>
  <c r="K83"/>
  <c r="L82"/>
  <c r="K82"/>
  <c r="L81"/>
  <c r="K81"/>
  <c r="I52"/>
  <c r="I51"/>
  <c r="I50"/>
  <c r="I49"/>
  <c r="I48"/>
  <c r="H44"/>
  <c r="I45" s="1"/>
  <c r="I43"/>
  <c r="I42"/>
  <c r="I41"/>
  <c r="I40"/>
  <c r="I39"/>
  <c r="I38"/>
  <c r="H35"/>
  <c r="H33"/>
  <c r="I34" s="1"/>
  <c r="H31"/>
  <c r="H29"/>
  <c r="I29" s="1"/>
  <c r="I28"/>
  <c r="I27"/>
  <c r="I26"/>
  <c r="I25"/>
  <c r="I24"/>
  <c r="I23"/>
  <c r="C9"/>
  <c r="C8"/>
  <c r="U7"/>
  <c r="C2"/>
  <c r="C6" s="1"/>
  <c r="L107" i="12"/>
  <c r="K107"/>
  <c r="L106"/>
  <c r="K106"/>
  <c r="L105"/>
  <c r="K105"/>
  <c r="L104"/>
  <c r="K104"/>
  <c r="L103"/>
  <c r="K103"/>
  <c r="L102"/>
  <c r="K102"/>
  <c r="L101"/>
  <c r="K101"/>
  <c r="L100"/>
  <c r="K100"/>
  <c r="L99"/>
  <c r="K99"/>
  <c r="L98"/>
  <c r="K98"/>
  <c r="L97"/>
  <c r="K97"/>
  <c r="L96"/>
  <c r="K96"/>
  <c r="L95"/>
  <c r="K95"/>
  <c r="L94"/>
  <c r="K94"/>
  <c r="L93"/>
  <c r="K93"/>
  <c r="L92"/>
  <c r="K92"/>
  <c r="L91"/>
  <c r="K91"/>
  <c r="L90"/>
  <c r="K90"/>
  <c r="L89"/>
  <c r="K89"/>
  <c r="L88"/>
  <c r="K88"/>
  <c r="L87"/>
  <c r="K87"/>
  <c r="L86"/>
  <c r="K86"/>
  <c r="L85"/>
  <c r="K85"/>
  <c r="L84"/>
  <c r="K84"/>
  <c r="L83"/>
  <c r="K83"/>
  <c r="L82"/>
  <c r="K82"/>
  <c r="L81"/>
  <c r="K81"/>
  <c r="I52"/>
  <c r="I51"/>
  <c r="I50"/>
  <c r="I49"/>
  <c r="I48"/>
  <c r="H44"/>
  <c r="I45" s="1"/>
  <c r="I43"/>
  <c r="I42"/>
  <c r="I41"/>
  <c r="I40"/>
  <c r="I39"/>
  <c r="I38"/>
  <c r="H35"/>
  <c r="I37" s="1"/>
  <c r="I33"/>
  <c r="H33"/>
  <c r="I34" s="1"/>
  <c r="H31"/>
  <c r="I32" s="1"/>
  <c r="I29"/>
  <c r="H29"/>
  <c r="I30" s="1"/>
  <c r="I28"/>
  <c r="I27"/>
  <c r="I26"/>
  <c r="I25"/>
  <c r="I24"/>
  <c r="I23"/>
  <c r="C9"/>
  <c r="C8"/>
  <c r="C2"/>
  <c r="C6" s="1"/>
  <c r="L107" i="11"/>
  <c r="K107"/>
  <c r="L106"/>
  <c r="K106"/>
  <c r="L105"/>
  <c r="K105"/>
  <c r="L104"/>
  <c r="K104"/>
  <c r="L103"/>
  <c r="K103"/>
  <c r="L102"/>
  <c r="K102"/>
  <c r="L101"/>
  <c r="K101"/>
  <c r="L100"/>
  <c r="K100"/>
  <c r="L99"/>
  <c r="K99"/>
  <c r="L98"/>
  <c r="K98"/>
  <c r="L97"/>
  <c r="K97"/>
  <c r="L96"/>
  <c r="K96"/>
  <c r="L95"/>
  <c r="K95"/>
  <c r="L94"/>
  <c r="K94"/>
  <c r="L93"/>
  <c r="K93"/>
  <c r="L92"/>
  <c r="K92"/>
  <c r="L91"/>
  <c r="K91"/>
  <c r="L90"/>
  <c r="K90"/>
  <c r="L89"/>
  <c r="K89"/>
  <c r="L88"/>
  <c r="K88"/>
  <c r="L87"/>
  <c r="K87"/>
  <c r="L86"/>
  <c r="K86"/>
  <c r="L85"/>
  <c r="K85"/>
  <c r="L84"/>
  <c r="K84"/>
  <c r="L83"/>
  <c r="K83"/>
  <c r="L82"/>
  <c r="K82"/>
  <c r="L81"/>
  <c r="K81"/>
  <c r="I52"/>
  <c r="I51"/>
  <c r="I50"/>
  <c r="I49"/>
  <c r="I48"/>
  <c r="H44"/>
  <c r="I45" s="1"/>
  <c r="I43"/>
  <c r="I42"/>
  <c r="I41"/>
  <c r="I40"/>
  <c r="I39"/>
  <c r="I38"/>
  <c r="I36"/>
  <c r="H35"/>
  <c r="H33"/>
  <c r="I33" s="1"/>
  <c r="H31"/>
  <c r="H29"/>
  <c r="I28"/>
  <c r="I27"/>
  <c r="I26"/>
  <c r="I25"/>
  <c r="I24"/>
  <c r="I23"/>
  <c r="C9"/>
  <c r="C8"/>
  <c r="C2"/>
  <c r="C5" s="1"/>
  <c r="L107" i="10"/>
  <c r="K107"/>
  <c r="L106"/>
  <c r="K106"/>
  <c r="L105"/>
  <c r="K105"/>
  <c r="L104"/>
  <c r="K104"/>
  <c r="L103"/>
  <c r="K103"/>
  <c r="L102"/>
  <c r="K102"/>
  <c r="L101"/>
  <c r="K101"/>
  <c r="L100"/>
  <c r="K100"/>
  <c r="L99"/>
  <c r="K99"/>
  <c r="L98"/>
  <c r="K98"/>
  <c r="L97"/>
  <c r="K97"/>
  <c r="L96"/>
  <c r="K96"/>
  <c r="L95"/>
  <c r="K95"/>
  <c r="L94"/>
  <c r="K94"/>
  <c r="L93"/>
  <c r="K93"/>
  <c r="L92"/>
  <c r="K92"/>
  <c r="L91"/>
  <c r="K91"/>
  <c r="L90"/>
  <c r="K90"/>
  <c r="L89"/>
  <c r="K89"/>
  <c r="L88"/>
  <c r="K88"/>
  <c r="L87"/>
  <c r="K87"/>
  <c r="L86"/>
  <c r="K86"/>
  <c r="L85"/>
  <c r="K85"/>
  <c r="L84"/>
  <c r="K84"/>
  <c r="L83"/>
  <c r="K83"/>
  <c r="L82"/>
  <c r="K82"/>
  <c r="L81"/>
  <c r="K81"/>
  <c r="I52"/>
  <c r="I51"/>
  <c r="I50"/>
  <c r="I49"/>
  <c r="I48"/>
  <c r="H44"/>
  <c r="I45" s="1"/>
  <c r="I43"/>
  <c r="I42"/>
  <c r="I41"/>
  <c r="I40"/>
  <c r="I39"/>
  <c r="I38"/>
  <c r="H35"/>
  <c r="I36" s="1"/>
  <c r="H33"/>
  <c r="I34" s="1"/>
  <c r="H31"/>
  <c r="H29"/>
  <c r="I30" s="1"/>
  <c r="I28"/>
  <c r="I27"/>
  <c r="I26"/>
  <c r="I25"/>
  <c r="I24"/>
  <c r="I23"/>
  <c r="C9"/>
  <c r="C8"/>
  <c r="U5"/>
  <c r="U4"/>
  <c r="C2"/>
  <c r="C6" s="1"/>
  <c r="L107" i="9"/>
  <c r="K107"/>
  <c r="L106"/>
  <c r="K106"/>
  <c r="L105"/>
  <c r="K105"/>
  <c r="L104"/>
  <c r="K104"/>
  <c r="L103"/>
  <c r="K103"/>
  <c r="L102"/>
  <c r="K102"/>
  <c r="L101"/>
  <c r="K101"/>
  <c r="L100"/>
  <c r="K100"/>
  <c r="L99"/>
  <c r="K99"/>
  <c r="L98"/>
  <c r="K98"/>
  <c r="L97"/>
  <c r="K97"/>
  <c r="L96"/>
  <c r="K96"/>
  <c r="L95"/>
  <c r="K95"/>
  <c r="L94"/>
  <c r="K94"/>
  <c r="L93"/>
  <c r="K93"/>
  <c r="L92"/>
  <c r="K92"/>
  <c r="L91"/>
  <c r="K91"/>
  <c r="L90"/>
  <c r="K90"/>
  <c r="L89"/>
  <c r="K89"/>
  <c r="L88"/>
  <c r="K88"/>
  <c r="L87"/>
  <c r="K87"/>
  <c r="L86"/>
  <c r="K86"/>
  <c r="L85"/>
  <c r="K85"/>
  <c r="L84"/>
  <c r="K84"/>
  <c r="L83"/>
  <c r="K83"/>
  <c r="L82"/>
  <c r="K82"/>
  <c r="L81"/>
  <c r="K81"/>
  <c r="I52"/>
  <c r="I51"/>
  <c r="I50"/>
  <c r="I49"/>
  <c r="I48"/>
  <c r="H44"/>
  <c r="I45" s="1"/>
  <c r="I43"/>
  <c r="I42"/>
  <c r="I41"/>
  <c r="I40"/>
  <c r="I39"/>
  <c r="I38"/>
  <c r="H35"/>
  <c r="I36" s="1"/>
  <c r="H33"/>
  <c r="I34" s="1"/>
  <c r="H31"/>
  <c r="I31" s="1"/>
  <c r="H29"/>
  <c r="I30" s="1"/>
  <c r="I28"/>
  <c r="I27"/>
  <c r="I26"/>
  <c r="I25"/>
  <c r="I24"/>
  <c r="I23"/>
  <c r="C9"/>
  <c r="C8"/>
  <c r="U5"/>
  <c r="U4"/>
  <c r="C2"/>
  <c r="C6" s="1"/>
  <c r="L107" i="8"/>
  <c r="K107"/>
  <c r="L106"/>
  <c r="K106"/>
  <c r="L105"/>
  <c r="K105"/>
  <c r="L104"/>
  <c r="K104"/>
  <c r="L103"/>
  <c r="K103"/>
  <c r="L102"/>
  <c r="K102"/>
  <c r="L101"/>
  <c r="K101"/>
  <c r="L100"/>
  <c r="K100"/>
  <c r="L99"/>
  <c r="K99"/>
  <c r="L98"/>
  <c r="K98"/>
  <c r="L97"/>
  <c r="K97"/>
  <c r="L96"/>
  <c r="K96"/>
  <c r="L95"/>
  <c r="K95"/>
  <c r="L94"/>
  <c r="K94"/>
  <c r="L93"/>
  <c r="K93"/>
  <c r="L92"/>
  <c r="K92"/>
  <c r="L91"/>
  <c r="K91"/>
  <c r="L90"/>
  <c r="K90"/>
  <c r="L89"/>
  <c r="K89"/>
  <c r="L88"/>
  <c r="K88"/>
  <c r="L87"/>
  <c r="K87"/>
  <c r="L86"/>
  <c r="K86"/>
  <c r="L85"/>
  <c r="K85"/>
  <c r="L84"/>
  <c r="K84"/>
  <c r="L83"/>
  <c r="K83"/>
  <c r="L82"/>
  <c r="K82"/>
  <c r="L81"/>
  <c r="K81"/>
  <c r="I52"/>
  <c r="I51"/>
  <c r="I50"/>
  <c r="I49"/>
  <c r="I48"/>
  <c r="H44"/>
  <c r="I45" s="1"/>
  <c r="I43"/>
  <c r="I42"/>
  <c r="I41"/>
  <c r="I40"/>
  <c r="I39"/>
  <c r="I38"/>
  <c r="H35"/>
  <c r="I37" s="1"/>
  <c r="H33"/>
  <c r="I34" s="1"/>
  <c r="H31"/>
  <c r="H29"/>
  <c r="I28"/>
  <c r="I27"/>
  <c r="I26"/>
  <c r="I25"/>
  <c r="I24"/>
  <c r="I23"/>
  <c r="C9"/>
  <c r="C8"/>
  <c r="U4"/>
  <c r="C2"/>
  <c r="C6" s="1"/>
  <c r="L107" i="7"/>
  <c r="K107"/>
  <c r="L106"/>
  <c r="K106"/>
  <c r="L105"/>
  <c r="K105"/>
  <c r="L104"/>
  <c r="K104"/>
  <c r="L103"/>
  <c r="K103"/>
  <c r="L102"/>
  <c r="K102"/>
  <c r="L101"/>
  <c r="K101"/>
  <c r="L100"/>
  <c r="K100"/>
  <c r="L99"/>
  <c r="K99"/>
  <c r="L98"/>
  <c r="K98"/>
  <c r="L97"/>
  <c r="K97"/>
  <c r="L96"/>
  <c r="K96"/>
  <c r="L95"/>
  <c r="K95"/>
  <c r="L94"/>
  <c r="K94"/>
  <c r="L93"/>
  <c r="K93"/>
  <c r="L92"/>
  <c r="K92"/>
  <c r="L91"/>
  <c r="K91"/>
  <c r="L90"/>
  <c r="K90"/>
  <c r="L89"/>
  <c r="K89"/>
  <c r="L88"/>
  <c r="K88"/>
  <c r="L87"/>
  <c r="K87"/>
  <c r="L86"/>
  <c r="K86"/>
  <c r="L85"/>
  <c r="K85"/>
  <c r="L84"/>
  <c r="K84"/>
  <c r="L83"/>
  <c r="K83"/>
  <c r="L82"/>
  <c r="K82"/>
  <c r="L81"/>
  <c r="K81"/>
  <c r="I52"/>
  <c r="I51"/>
  <c r="I50"/>
  <c r="I49"/>
  <c r="I48"/>
  <c r="H44"/>
  <c r="I45" s="1"/>
  <c r="I43"/>
  <c r="I42"/>
  <c r="I41"/>
  <c r="I40"/>
  <c r="I39"/>
  <c r="I38"/>
  <c r="H35"/>
  <c r="I33"/>
  <c r="H33"/>
  <c r="I34" s="1"/>
  <c r="H31"/>
  <c r="H29"/>
  <c r="I29" s="1"/>
  <c r="I28"/>
  <c r="I27"/>
  <c r="I26"/>
  <c r="I25"/>
  <c r="I24"/>
  <c r="I23"/>
  <c r="C9"/>
  <c r="C8"/>
  <c r="U5"/>
  <c r="U4"/>
  <c r="C2"/>
  <c r="C6" s="1"/>
  <c r="U5" i="5"/>
  <c r="CZ74" s="1"/>
  <c r="L107"/>
  <c r="K107"/>
  <c r="L106"/>
  <c r="K106"/>
  <c r="L105"/>
  <c r="K105"/>
  <c r="L104"/>
  <c r="K104"/>
  <c r="L103"/>
  <c r="K103"/>
  <c r="L102"/>
  <c r="K102"/>
  <c r="L101"/>
  <c r="K101"/>
  <c r="L100"/>
  <c r="K100"/>
  <c r="L99"/>
  <c r="K99"/>
  <c r="L98"/>
  <c r="K98"/>
  <c r="L97"/>
  <c r="K97"/>
  <c r="L96"/>
  <c r="K96"/>
  <c r="L95"/>
  <c r="K95"/>
  <c r="L94"/>
  <c r="K94"/>
  <c r="L93"/>
  <c r="K93"/>
  <c r="L92"/>
  <c r="K92"/>
  <c r="L91"/>
  <c r="K91"/>
  <c r="L90"/>
  <c r="K90"/>
  <c r="L89"/>
  <c r="K89"/>
  <c r="L88"/>
  <c r="K88"/>
  <c r="L87"/>
  <c r="K87"/>
  <c r="L86"/>
  <c r="K86"/>
  <c r="L85"/>
  <c r="K85"/>
  <c r="L84"/>
  <c r="K84"/>
  <c r="L83"/>
  <c r="K83"/>
  <c r="L82"/>
  <c r="K82"/>
  <c r="L81"/>
  <c r="K81"/>
  <c r="I52"/>
  <c r="I51"/>
  <c r="I50"/>
  <c r="I49"/>
  <c r="I48"/>
  <c r="H44"/>
  <c r="I45" s="1"/>
  <c r="I43"/>
  <c r="I42"/>
  <c r="I41"/>
  <c r="I40"/>
  <c r="I39"/>
  <c r="I38"/>
  <c r="H35"/>
  <c r="I37" s="1"/>
  <c r="H33"/>
  <c r="I34" s="1"/>
  <c r="H31"/>
  <c r="H29"/>
  <c r="I28"/>
  <c r="I27"/>
  <c r="I26"/>
  <c r="I25"/>
  <c r="I24"/>
  <c r="I23"/>
  <c r="C9"/>
  <c r="C8"/>
  <c r="U4"/>
  <c r="C2"/>
  <c r="C5" s="1"/>
  <c r="L107" i="4"/>
  <c r="K107"/>
  <c r="L106"/>
  <c r="K106"/>
  <c r="L105"/>
  <c r="K105"/>
  <c r="L104"/>
  <c r="K104"/>
  <c r="L103"/>
  <c r="K103"/>
  <c r="L102"/>
  <c r="K102"/>
  <c r="L101"/>
  <c r="K101"/>
  <c r="L100"/>
  <c r="K100"/>
  <c r="L99"/>
  <c r="K99"/>
  <c r="L98"/>
  <c r="K98"/>
  <c r="L97"/>
  <c r="K97"/>
  <c r="L96"/>
  <c r="K96"/>
  <c r="L95"/>
  <c r="K95"/>
  <c r="L94"/>
  <c r="K94"/>
  <c r="L93"/>
  <c r="K93"/>
  <c r="L92"/>
  <c r="K92"/>
  <c r="L91"/>
  <c r="K91"/>
  <c r="L90"/>
  <c r="K90"/>
  <c r="L89"/>
  <c r="K89"/>
  <c r="L88"/>
  <c r="K88"/>
  <c r="L87"/>
  <c r="K87"/>
  <c r="L86"/>
  <c r="K86"/>
  <c r="L85"/>
  <c r="K85"/>
  <c r="L84"/>
  <c r="K84"/>
  <c r="L83"/>
  <c r="K83"/>
  <c r="L82"/>
  <c r="K82"/>
  <c r="L81"/>
  <c r="K81"/>
  <c r="I52"/>
  <c r="I51"/>
  <c r="I50"/>
  <c r="I49"/>
  <c r="I48"/>
  <c r="H44"/>
  <c r="I45" s="1"/>
  <c r="I43"/>
  <c r="I42"/>
  <c r="I41"/>
  <c r="I40"/>
  <c r="I39"/>
  <c r="I38"/>
  <c r="I36"/>
  <c r="H35"/>
  <c r="I37" s="1"/>
  <c r="H33"/>
  <c r="I34" s="1"/>
  <c r="H31"/>
  <c r="H29"/>
  <c r="I29" s="1"/>
  <c r="I28"/>
  <c r="I27"/>
  <c r="I26"/>
  <c r="I25"/>
  <c r="I24"/>
  <c r="I23"/>
  <c r="C9"/>
  <c r="C8"/>
  <c r="U5"/>
  <c r="DD74" s="1"/>
  <c r="C2"/>
  <c r="C6" s="1"/>
  <c r="J71" i="3"/>
  <c r="J72"/>
  <c r="H93"/>
  <c r="J61"/>
  <c r="J62"/>
  <c r="J63"/>
  <c r="J64"/>
  <c r="J65"/>
  <c r="J66"/>
  <c r="J67"/>
  <c r="J68"/>
  <c r="J69"/>
  <c r="J70"/>
  <c r="C2" i="1"/>
  <c r="C5" s="1"/>
  <c r="C9"/>
  <c r="C8"/>
  <c r="P7"/>
  <c r="Q7" s="1"/>
  <c r="P8"/>
  <c r="Q8" s="1"/>
  <c r="P6"/>
  <c r="Q6" s="1"/>
  <c r="U5"/>
  <c r="AG74" s="1"/>
  <c r="U4"/>
  <c r="W81"/>
  <c r="X81"/>
  <c r="W82"/>
  <c r="X82"/>
  <c r="W83"/>
  <c r="X83"/>
  <c r="W84"/>
  <c r="X84"/>
  <c r="W85"/>
  <c r="X85"/>
  <c r="W86"/>
  <c r="X86"/>
  <c r="W87"/>
  <c r="X87"/>
  <c r="W88"/>
  <c r="X88"/>
  <c r="W89"/>
  <c r="X89"/>
  <c r="X90"/>
  <c r="V82"/>
  <c r="V83"/>
  <c r="V84"/>
  <c r="V85"/>
  <c r="V86"/>
  <c r="V87"/>
  <c r="V88"/>
  <c r="V89"/>
  <c r="V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U10" i="5" l="1"/>
  <c r="U6" i="9"/>
  <c r="U10" i="8"/>
  <c r="U6" i="13"/>
  <c r="U10" i="4"/>
  <c r="U6" i="5"/>
  <c r="U10" i="11"/>
  <c r="U6" i="12"/>
  <c r="U6" i="1"/>
  <c r="U10" i="7"/>
  <c r="U6" i="8"/>
  <c r="U10" i="1"/>
  <c r="U6" i="4"/>
  <c r="U10" i="9"/>
  <c r="U6" i="10"/>
  <c r="I31" i="7"/>
  <c r="I37" i="13"/>
  <c r="I31" i="4"/>
  <c r="I30" i="7"/>
  <c r="I33" i="8"/>
  <c r="I31" i="10"/>
  <c r="U4" i="11"/>
  <c r="I37"/>
  <c r="I33" i="13"/>
  <c r="I30" i="4"/>
  <c r="I37" i="9"/>
  <c r="I34" i="11"/>
  <c r="N106" i="9"/>
  <c r="I36" i="7"/>
  <c r="I33" i="9"/>
  <c r="I31" i="12"/>
  <c r="I36"/>
  <c r="I31" i="13"/>
  <c r="N106" i="7"/>
  <c r="I37"/>
  <c r="I31" i="8"/>
  <c r="I30" i="13"/>
  <c r="I37" i="10"/>
  <c r="I31" i="11"/>
  <c r="I33" i="4"/>
  <c r="I32" i="7"/>
  <c r="I36" i="8"/>
  <c r="I33" i="10"/>
  <c r="I36" i="13"/>
  <c r="U10"/>
  <c r="U7" i="7"/>
  <c r="U7" i="11"/>
  <c r="U7" i="4"/>
  <c r="U7" i="9"/>
  <c r="H1" s="1"/>
  <c r="U7" i="1"/>
  <c r="U7" i="5"/>
  <c r="U7" i="10"/>
  <c r="U8" i="1"/>
  <c r="U8" i="7"/>
  <c r="U8" i="8"/>
  <c r="U8" i="9"/>
  <c r="U8" i="12"/>
  <c r="U8" i="4"/>
  <c r="C10" i="9"/>
  <c r="C10" i="7"/>
  <c r="C6" i="1"/>
  <c r="U8" i="5"/>
  <c r="U4" i="13"/>
  <c r="G8" i="3"/>
  <c r="G10"/>
  <c r="G9"/>
  <c r="G7"/>
  <c r="G13"/>
  <c r="G12"/>
  <c r="H65" i="1"/>
  <c r="G65" s="1"/>
  <c r="R9" i="7"/>
  <c r="Q9" s="1"/>
  <c r="U79" i="9"/>
  <c r="W122" s="1"/>
  <c r="U79" i="10"/>
  <c r="W122" s="1"/>
  <c r="U79" i="11"/>
  <c r="W122" s="1"/>
  <c r="H67" i="13"/>
  <c r="G67" s="1"/>
  <c r="H66"/>
  <c r="R9" i="12"/>
  <c r="Q9" s="1"/>
  <c r="R9" i="4"/>
  <c r="Q9" s="1"/>
  <c r="R9" i="5"/>
  <c r="Q9" s="1"/>
  <c r="R9" i="9"/>
  <c r="Q9" s="1"/>
  <c r="R9" i="13"/>
  <c r="Q9" s="1"/>
  <c r="R9" i="8"/>
  <c r="Q9" s="1"/>
  <c r="R9" i="10"/>
  <c r="Q9" s="1"/>
  <c r="R9" i="11"/>
  <c r="Q9" s="1"/>
  <c r="R9" i="1"/>
  <c r="Q9" s="1"/>
  <c r="M42" s="1"/>
  <c r="U8" i="10"/>
  <c r="U79" i="4"/>
  <c r="Y122" s="1"/>
  <c r="H65"/>
  <c r="G65" s="1"/>
  <c r="U79" i="8"/>
  <c r="W122" s="1"/>
  <c r="U5"/>
  <c r="AX74" s="1"/>
  <c r="U5" i="11"/>
  <c r="AT74" s="1"/>
  <c r="U9"/>
  <c r="C10" s="1"/>
  <c r="U9" i="5"/>
  <c r="C10" s="1"/>
  <c r="U5" i="13"/>
  <c r="CA74" s="1"/>
  <c r="U9" i="8"/>
  <c r="C10" s="1"/>
  <c r="U9" i="13"/>
  <c r="C10" s="1"/>
  <c r="U9" i="10"/>
  <c r="C10" s="1"/>
  <c r="U8" i="11"/>
  <c r="U9" i="4"/>
  <c r="C10" s="1"/>
  <c r="U9" i="12"/>
  <c r="C10" s="1"/>
  <c r="U9" i="1"/>
  <c r="C10" s="1"/>
  <c r="H66" i="5"/>
  <c r="G66" s="1"/>
  <c r="H67" i="7"/>
  <c r="G67" s="1"/>
  <c r="CX74"/>
  <c r="CP74"/>
  <c r="CH74"/>
  <c r="BZ74"/>
  <c r="BR74"/>
  <c r="BJ74"/>
  <c r="BB74"/>
  <c r="AT74"/>
  <c r="AL74"/>
  <c r="AD74"/>
  <c r="V74"/>
  <c r="N74"/>
  <c r="CY74"/>
  <c r="CQ74"/>
  <c r="CI74"/>
  <c r="CA74"/>
  <c r="BS74"/>
  <c r="BK74"/>
  <c r="BC74"/>
  <c r="AU74"/>
  <c r="AM74"/>
  <c r="AE74"/>
  <c r="W74"/>
  <c r="O74"/>
  <c r="CZ74"/>
  <c r="CR74"/>
  <c r="CJ74"/>
  <c r="CB74"/>
  <c r="BT74"/>
  <c r="BL74"/>
  <c r="BD74"/>
  <c r="AV74"/>
  <c r="AN74"/>
  <c r="AF74"/>
  <c r="X74"/>
  <c r="P74"/>
  <c r="DA74"/>
  <c r="CS74"/>
  <c r="CK74"/>
  <c r="CC74"/>
  <c r="BU74"/>
  <c r="BM74"/>
  <c r="BE74"/>
  <c r="AW74"/>
  <c r="AO74"/>
  <c r="AG74"/>
  <c r="Y74"/>
  <c r="Q74"/>
  <c r="DB74"/>
  <c r="CT74"/>
  <c r="CL74"/>
  <c r="CD74"/>
  <c r="BV74"/>
  <c r="BN74"/>
  <c r="BF74"/>
  <c r="AX74"/>
  <c r="AP74"/>
  <c r="AH74"/>
  <c r="Z74"/>
  <c r="R74"/>
  <c r="J74"/>
  <c r="DC74"/>
  <c r="CU74"/>
  <c r="CM74"/>
  <c r="CE74"/>
  <c r="BW74"/>
  <c r="BO74"/>
  <c r="BG74"/>
  <c r="AY74"/>
  <c r="AQ74"/>
  <c r="AI74"/>
  <c r="AA74"/>
  <c r="S74"/>
  <c r="K74"/>
  <c r="DD74"/>
  <c r="CV74"/>
  <c r="CN74"/>
  <c r="CF74"/>
  <c r="BX74"/>
  <c r="BP74"/>
  <c r="BH74"/>
  <c r="AZ74"/>
  <c r="AR74"/>
  <c r="AJ74"/>
  <c r="AB74"/>
  <c r="T74"/>
  <c r="L74"/>
  <c r="DE74"/>
  <c r="CW74"/>
  <c r="CO74"/>
  <c r="CG74"/>
  <c r="BY74"/>
  <c r="BQ74"/>
  <c r="BI74"/>
  <c r="BA74"/>
  <c r="AS74"/>
  <c r="AK74"/>
  <c r="AC74"/>
  <c r="U74"/>
  <c r="M74"/>
  <c r="K74" i="4"/>
  <c r="S74"/>
  <c r="AA74"/>
  <c r="AI74"/>
  <c r="AQ74"/>
  <c r="AY74"/>
  <c r="BG74"/>
  <c r="BO74"/>
  <c r="BW74"/>
  <c r="CE74"/>
  <c r="CM74"/>
  <c r="CU74"/>
  <c r="DC74"/>
  <c r="O74" i="5"/>
  <c r="W74"/>
  <c r="AE74"/>
  <c r="AM74"/>
  <c r="AU74"/>
  <c r="BC74"/>
  <c r="BK74"/>
  <c r="BS74"/>
  <c r="CA74"/>
  <c r="CI74"/>
  <c r="CQ74"/>
  <c r="CY74"/>
  <c r="J74" i="4"/>
  <c r="R74"/>
  <c r="Z74"/>
  <c r="AH74"/>
  <c r="AP74"/>
  <c r="AX74"/>
  <c r="BF74"/>
  <c r="BN74"/>
  <c r="BV74"/>
  <c r="CD74"/>
  <c r="CL74"/>
  <c r="CT74"/>
  <c r="DB74"/>
  <c r="N74" i="5"/>
  <c r="V74"/>
  <c r="AD74"/>
  <c r="AL74"/>
  <c r="AT74"/>
  <c r="BB74"/>
  <c r="BJ74"/>
  <c r="BR74"/>
  <c r="BZ74"/>
  <c r="CH74"/>
  <c r="CP74"/>
  <c r="CX74"/>
  <c r="H70" i="1"/>
  <c r="G70" s="1"/>
  <c r="Q74" i="4"/>
  <c r="Y74"/>
  <c r="AG74"/>
  <c r="AO74"/>
  <c r="AW74"/>
  <c r="BE74"/>
  <c r="BM74"/>
  <c r="BU74"/>
  <c r="CC74"/>
  <c r="CK74"/>
  <c r="CS74"/>
  <c r="DA74"/>
  <c r="M74" i="5"/>
  <c r="U74"/>
  <c r="AC74"/>
  <c r="AK74"/>
  <c r="AS74"/>
  <c r="BA74"/>
  <c r="BI74"/>
  <c r="BQ74"/>
  <c r="BY74"/>
  <c r="CG74"/>
  <c r="CO74"/>
  <c r="CW74"/>
  <c r="DE74"/>
  <c r="CY74" i="10"/>
  <c r="CQ74"/>
  <c r="CI74"/>
  <c r="CA74"/>
  <c r="BS74"/>
  <c r="BK74"/>
  <c r="BC74"/>
  <c r="AU74"/>
  <c r="AM74"/>
  <c r="AE74"/>
  <c r="W74"/>
  <c r="O74"/>
  <c r="CZ74"/>
  <c r="CR74"/>
  <c r="CJ74"/>
  <c r="CB74"/>
  <c r="BT74"/>
  <c r="BL74"/>
  <c r="BD74"/>
  <c r="AV74"/>
  <c r="AN74"/>
  <c r="AF74"/>
  <c r="X74"/>
  <c r="P74"/>
  <c r="DA74"/>
  <c r="CS74"/>
  <c r="CK74"/>
  <c r="CC74"/>
  <c r="BU74"/>
  <c r="BM74"/>
  <c r="BE74"/>
  <c r="AW74"/>
  <c r="AO74"/>
  <c r="AG74"/>
  <c r="Y74"/>
  <c r="Q74"/>
  <c r="DB74"/>
  <c r="CT74"/>
  <c r="CL74"/>
  <c r="CD74"/>
  <c r="BV74"/>
  <c r="BN74"/>
  <c r="BF74"/>
  <c r="AX74"/>
  <c r="AP74"/>
  <c r="AH74"/>
  <c r="Z74"/>
  <c r="R74"/>
  <c r="J74"/>
  <c r="DC74"/>
  <c r="CU74"/>
  <c r="CM74"/>
  <c r="CE74"/>
  <c r="BW74"/>
  <c r="BO74"/>
  <c r="BG74"/>
  <c r="AY74"/>
  <c r="AQ74"/>
  <c r="AI74"/>
  <c r="AA74"/>
  <c r="S74"/>
  <c r="K74"/>
  <c r="DD74"/>
  <c r="CV74"/>
  <c r="CN74"/>
  <c r="CF74"/>
  <c r="BX74"/>
  <c r="BP74"/>
  <c r="BH74"/>
  <c r="AZ74"/>
  <c r="AR74"/>
  <c r="AJ74"/>
  <c r="AB74"/>
  <c r="T74"/>
  <c r="L74"/>
  <c r="DE74"/>
  <c r="CW74"/>
  <c r="CO74"/>
  <c r="CG74"/>
  <c r="BY74"/>
  <c r="BQ74"/>
  <c r="BI74"/>
  <c r="BA74"/>
  <c r="AS74"/>
  <c r="AK74"/>
  <c r="AC74"/>
  <c r="U74"/>
  <c r="M74"/>
  <c r="CX74"/>
  <c r="CP74"/>
  <c r="CH74"/>
  <c r="BZ74"/>
  <c r="BR74"/>
  <c r="BJ74"/>
  <c r="BB74"/>
  <c r="AT74"/>
  <c r="AL74"/>
  <c r="AD74"/>
  <c r="V74"/>
  <c r="N74"/>
  <c r="P74" i="4"/>
  <c r="X74"/>
  <c r="AF74"/>
  <c r="AN74"/>
  <c r="AV74"/>
  <c r="BD74"/>
  <c r="BL74"/>
  <c r="BT74"/>
  <c r="CB74"/>
  <c r="CJ74"/>
  <c r="CR74"/>
  <c r="CZ74"/>
  <c r="L74" i="5"/>
  <c r="T74"/>
  <c r="AB74"/>
  <c r="AJ74"/>
  <c r="AR74"/>
  <c r="AZ74"/>
  <c r="BH74"/>
  <c r="BP74"/>
  <c r="BX74"/>
  <c r="CF74"/>
  <c r="CN74"/>
  <c r="CV74"/>
  <c r="DD74"/>
  <c r="O74" i="4"/>
  <c r="W74"/>
  <c r="AE74"/>
  <c r="AM74"/>
  <c r="AU74"/>
  <c r="BC74"/>
  <c r="BK74"/>
  <c r="BS74"/>
  <c r="CA74"/>
  <c r="CI74"/>
  <c r="CQ74"/>
  <c r="CY74"/>
  <c r="K74" i="5"/>
  <c r="S74"/>
  <c r="AA74"/>
  <c r="AI74"/>
  <c r="AQ74"/>
  <c r="AY74"/>
  <c r="BG74"/>
  <c r="BO74"/>
  <c r="BW74"/>
  <c r="CE74"/>
  <c r="CM74"/>
  <c r="CU74"/>
  <c r="DC74"/>
  <c r="DD74" i="12"/>
  <c r="CV74"/>
  <c r="CN74"/>
  <c r="CF74"/>
  <c r="BX74"/>
  <c r="BP74"/>
  <c r="BH74"/>
  <c r="AZ74"/>
  <c r="AR74"/>
  <c r="AJ74"/>
  <c r="AB74"/>
  <c r="T74"/>
  <c r="L74"/>
  <c r="CX74"/>
  <c r="CP74"/>
  <c r="CH74"/>
  <c r="BZ74"/>
  <c r="BR74"/>
  <c r="BJ74"/>
  <c r="BB74"/>
  <c r="AT74"/>
  <c r="AL74"/>
  <c r="AD74"/>
  <c r="V74"/>
  <c r="N74"/>
  <c r="CZ74"/>
  <c r="CR74"/>
  <c r="CJ74"/>
  <c r="CB74"/>
  <c r="BT74"/>
  <c r="BL74"/>
  <c r="BD74"/>
  <c r="AV74"/>
  <c r="AN74"/>
  <c r="AF74"/>
  <c r="X74"/>
  <c r="P74"/>
  <c r="DA74"/>
  <c r="CS74"/>
  <c r="CK74"/>
  <c r="CC74"/>
  <c r="BU74"/>
  <c r="BM74"/>
  <c r="BE74"/>
  <c r="AW74"/>
  <c r="AO74"/>
  <c r="AG74"/>
  <c r="Y74"/>
  <c r="Q74"/>
  <c r="DB74"/>
  <c r="CT74"/>
  <c r="CL74"/>
  <c r="CD74"/>
  <c r="BV74"/>
  <c r="BN74"/>
  <c r="BF74"/>
  <c r="AX74"/>
  <c r="AP74"/>
  <c r="AH74"/>
  <c r="Z74"/>
  <c r="R74"/>
  <c r="J74"/>
  <c r="DC74"/>
  <c r="CU74"/>
  <c r="CM74"/>
  <c r="CE74"/>
  <c r="BW74"/>
  <c r="BO74"/>
  <c r="BG74"/>
  <c r="AY74"/>
  <c r="AQ74"/>
  <c r="AI74"/>
  <c r="AA74"/>
  <c r="S74"/>
  <c r="K74"/>
  <c r="CY74"/>
  <c r="BS74"/>
  <c r="AM74"/>
  <c r="DE74"/>
  <c r="BY74"/>
  <c r="AS74"/>
  <c r="M74"/>
  <c r="CA74"/>
  <c r="AU74"/>
  <c r="O74"/>
  <c r="CG74"/>
  <c r="BA74"/>
  <c r="U74"/>
  <c r="CI74"/>
  <c r="BC74"/>
  <c r="W74"/>
  <c r="CO74"/>
  <c r="BI74"/>
  <c r="AC74"/>
  <c r="CQ74"/>
  <c r="BK74"/>
  <c r="AE74"/>
  <c r="CW74"/>
  <c r="BQ74"/>
  <c r="AK74"/>
  <c r="N74" i="4"/>
  <c r="V74"/>
  <c r="AD74"/>
  <c r="AL74"/>
  <c r="AT74"/>
  <c r="BB74"/>
  <c r="BJ74"/>
  <c r="BR74"/>
  <c r="BZ74"/>
  <c r="CH74"/>
  <c r="CP74"/>
  <c r="CX74"/>
  <c r="J74" i="5"/>
  <c r="R74"/>
  <c r="Z74"/>
  <c r="AH74"/>
  <c r="AP74"/>
  <c r="AX74"/>
  <c r="BF74"/>
  <c r="BN74"/>
  <c r="BV74"/>
  <c r="CD74"/>
  <c r="CL74"/>
  <c r="CT74"/>
  <c r="DB74"/>
  <c r="DD74" i="9"/>
  <c r="CV74"/>
  <c r="CN74"/>
  <c r="CF74"/>
  <c r="BX74"/>
  <c r="BP74"/>
  <c r="BH74"/>
  <c r="AZ74"/>
  <c r="AR74"/>
  <c r="AJ74"/>
  <c r="AB74"/>
  <c r="T74"/>
  <c r="L74"/>
  <c r="DE74"/>
  <c r="CW74"/>
  <c r="CO74"/>
  <c r="CG74"/>
  <c r="BY74"/>
  <c r="BQ74"/>
  <c r="BI74"/>
  <c r="BA74"/>
  <c r="AS74"/>
  <c r="AK74"/>
  <c r="AC74"/>
  <c r="U74"/>
  <c r="M74"/>
  <c r="CX74"/>
  <c r="CP74"/>
  <c r="CH74"/>
  <c r="BZ74"/>
  <c r="BR74"/>
  <c r="BJ74"/>
  <c r="BB74"/>
  <c r="AT74"/>
  <c r="AL74"/>
  <c r="AD74"/>
  <c r="V74"/>
  <c r="N74"/>
  <c r="CY74"/>
  <c r="CQ74"/>
  <c r="CI74"/>
  <c r="CA74"/>
  <c r="BS74"/>
  <c r="BK74"/>
  <c r="BC74"/>
  <c r="AU74"/>
  <c r="AM74"/>
  <c r="AE74"/>
  <c r="W74"/>
  <c r="O74"/>
  <c r="CZ74"/>
  <c r="CR74"/>
  <c r="CJ74"/>
  <c r="CB74"/>
  <c r="BT74"/>
  <c r="BL74"/>
  <c r="BD74"/>
  <c r="AV74"/>
  <c r="AN74"/>
  <c r="AF74"/>
  <c r="X74"/>
  <c r="P74"/>
  <c r="DA74"/>
  <c r="CS74"/>
  <c r="CK74"/>
  <c r="CC74"/>
  <c r="BU74"/>
  <c r="BM74"/>
  <c r="BE74"/>
  <c r="AW74"/>
  <c r="AO74"/>
  <c r="AG74"/>
  <c r="Y74"/>
  <c r="Q74"/>
  <c r="DB74"/>
  <c r="CT74"/>
  <c r="CL74"/>
  <c r="CD74"/>
  <c r="BV74"/>
  <c r="BN74"/>
  <c r="BF74"/>
  <c r="AX74"/>
  <c r="AP74"/>
  <c r="AH74"/>
  <c r="Z74"/>
  <c r="R74"/>
  <c r="J74"/>
  <c r="DC74"/>
  <c r="CU74"/>
  <c r="CM74"/>
  <c r="CE74"/>
  <c r="BW74"/>
  <c r="BO74"/>
  <c r="BG74"/>
  <c r="AY74"/>
  <c r="AQ74"/>
  <c r="AI74"/>
  <c r="AA74"/>
  <c r="S74"/>
  <c r="K74"/>
  <c r="M74" i="4"/>
  <c r="U74"/>
  <c r="AC74"/>
  <c r="AK74"/>
  <c r="AS74"/>
  <c r="BA74"/>
  <c r="BI74"/>
  <c r="BQ74"/>
  <c r="BY74"/>
  <c r="CG74"/>
  <c r="CO74"/>
  <c r="CW74"/>
  <c r="DE74"/>
  <c r="Q74" i="5"/>
  <c r="Y74"/>
  <c r="AG74"/>
  <c r="AO74"/>
  <c r="AW74"/>
  <c r="BE74"/>
  <c r="BM74"/>
  <c r="BU74"/>
  <c r="CC74"/>
  <c r="CK74"/>
  <c r="CS74"/>
  <c r="DA74"/>
  <c r="H68" i="8"/>
  <c r="G68" s="1"/>
  <c r="H69" i="9"/>
  <c r="F69" s="1"/>
  <c r="H70" i="10"/>
  <c r="F70" s="1"/>
  <c r="H71" i="11"/>
  <c r="F71" s="1"/>
  <c r="H69" i="12"/>
  <c r="F69" s="1"/>
  <c r="L74" i="4"/>
  <c r="T74"/>
  <c r="AB74"/>
  <c r="AJ74"/>
  <c r="AR74"/>
  <c r="AZ74"/>
  <c r="BH74"/>
  <c r="BP74"/>
  <c r="BX74"/>
  <c r="CF74"/>
  <c r="CN74"/>
  <c r="CV74"/>
  <c r="P74" i="5"/>
  <c r="X74"/>
  <c r="AF74"/>
  <c r="AN74"/>
  <c r="AV74"/>
  <c r="BD74"/>
  <c r="BL74"/>
  <c r="BT74"/>
  <c r="CB74"/>
  <c r="CJ74"/>
  <c r="CR74"/>
  <c r="H71" i="13"/>
  <c r="G71" s="1"/>
  <c r="H68"/>
  <c r="H65"/>
  <c r="G65" s="1"/>
  <c r="H69"/>
  <c r="G69" s="1"/>
  <c r="U79"/>
  <c r="H70"/>
  <c r="G70" s="1"/>
  <c r="H69" i="1"/>
  <c r="H68" i="4"/>
  <c r="G68" s="1"/>
  <c r="H69" i="5"/>
  <c r="F69" s="1"/>
  <c r="H70" i="7"/>
  <c r="G70" s="1"/>
  <c r="H71" i="8"/>
  <c r="H65" i="10"/>
  <c r="G65" s="1"/>
  <c r="H66" i="11"/>
  <c r="G66" s="1"/>
  <c r="H67" i="12"/>
  <c r="F67" s="1"/>
  <c r="H68" i="1"/>
  <c r="H71" i="4"/>
  <c r="G71" s="1"/>
  <c r="H65" i="7"/>
  <c r="G65" s="1"/>
  <c r="H66" i="8"/>
  <c r="G66" s="1"/>
  <c r="H67" i="9"/>
  <c r="G67" s="1"/>
  <c r="H68" i="10"/>
  <c r="F68" s="1"/>
  <c r="H69" i="11"/>
  <c r="G69" s="1"/>
  <c r="H70" i="12"/>
  <c r="G70" s="1"/>
  <c r="H67" i="1"/>
  <c r="H66" i="4"/>
  <c r="F66" s="1"/>
  <c r="H67" i="5"/>
  <c r="G67" s="1"/>
  <c r="H68" i="7"/>
  <c r="G68" s="1"/>
  <c r="H69" i="8"/>
  <c r="G69" s="1"/>
  <c r="H70" i="9"/>
  <c r="G70" s="1"/>
  <c r="H71" i="10"/>
  <c r="F71" s="1"/>
  <c r="H65" i="12"/>
  <c r="F65" s="1"/>
  <c r="H66" i="1"/>
  <c r="H69" i="4"/>
  <c r="G69" s="1"/>
  <c r="H70" i="5"/>
  <c r="G70" s="1"/>
  <c r="H71" i="7"/>
  <c r="G71" s="1"/>
  <c r="H65" i="9"/>
  <c r="G65" s="1"/>
  <c r="H66" i="10"/>
  <c r="G66" s="1"/>
  <c r="H67" i="11"/>
  <c r="G67" s="1"/>
  <c r="H68" i="12"/>
  <c r="F68" s="1"/>
  <c r="H65" i="5"/>
  <c r="G65" s="1"/>
  <c r="H66" i="7"/>
  <c r="F66" s="1"/>
  <c r="H67" i="8"/>
  <c r="G67" s="1"/>
  <c r="H68" i="9"/>
  <c r="G68" s="1"/>
  <c r="H69" i="10"/>
  <c r="G69" s="1"/>
  <c r="H70" i="11"/>
  <c r="G70" s="1"/>
  <c r="H71" i="12"/>
  <c r="G71" s="1"/>
  <c r="H67" i="4"/>
  <c r="G67" s="1"/>
  <c r="H68" i="5"/>
  <c r="G68" s="1"/>
  <c r="H69" i="7"/>
  <c r="F69" s="1"/>
  <c r="H70" i="8"/>
  <c r="G70" s="1"/>
  <c r="H71" i="9"/>
  <c r="G71" s="1"/>
  <c r="H65" i="11"/>
  <c r="G65" s="1"/>
  <c r="H66" i="12"/>
  <c r="F66" s="1"/>
  <c r="H71" i="1"/>
  <c r="H70" i="4"/>
  <c r="F70" s="1"/>
  <c r="H71" i="5"/>
  <c r="G71" s="1"/>
  <c r="H65" i="8"/>
  <c r="F65" s="1"/>
  <c r="H66" i="9"/>
  <c r="G66" s="1"/>
  <c r="H67" i="10"/>
  <c r="G67" s="1"/>
  <c r="H68" i="11"/>
  <c r="F68" s="1"/>
  <c r="G66" i="13"/>
  <c r="G68"/>
  <c r="G69" i="9"/>
  <c r="F67"/>
  <c r="G71" i="8"/>
  <c r="F71"/>
  <c r="F68" i="4"/>
  <c r="U79" i="5"/>
  <c r="W122" s="1"/>
  <c r="I31"/>
  <c r="I36"/>
  <c r="I33"/>
  <c r="U79" i="7"/>
  <c r="W122" s="1"/>
  <c r="U79" i="12"/>
  <c r="W122" s="1"/>
  <c r="U79" i="1"/>
  <c r="Y122" s="1"/>
  <c r="E109" i="3" s="1"/>
  <c r="Y122" i="11"/>
  <c r="X122"/>
  <c r="CY74" i="1"/>
  <c r="CQ74"/>
  <c r="CI74"/>
  <c r="CA74"/>
  <c r="BS74"/>
  <c r="BK74"/>
  <c r="CZ74"/>
  <c r="CR74"/>
  <c r="CJ74"/>
  <c r="CB74"/>
  <c r="BT74"/>
  <c r="BL74"/>
  <c r="DA74"/>
  <c r="CS74"/>
  <c r="CK74"/>
  <c r="CC74"/>
  <c r="BU74"/>
  <c r="BM74"/>
  <c r="DB74"/>
  <c r="CT74"/>
  <c r="CL74"/>
  <c r="CD74"/>
  <c r="BV74"/>
  <c r="BN74"/>
  <c r="DC74"/>
  <c r="CU74"/>
  <c r="CM74"/>
  <c r="CE74"/>
  <c r="BW74"/>
  <c r="BO74"/>
  <c r="DD74"/>
  <c r="CV74"/>
  <c r="CN74"/>
  <c r="CF74"/>
  <c r="BX74"/>
  <c r="BP74"/>
  <c r="BH74"/>
  <c r="DE74"/>
  <c r="CW74"/>
  <c r="CO74"/>
  <c r="CG74"/>
  <c r="BY74"/>
  <c r="BQ74"/>
  <c r="BI74"/>
  <c r="CX74"/>
  <c r="CP74"/>
  <c r="CH74"/>
  <c r="BZ74"/>
  <c r="BR74"/>
  <c r="BJ74"/>
  <c r="J150" i="3"/>
  <c r="D13" i="11"/>
  <c r="D13" i="8"/>
  <c r="D13" i="5"/>
  <c r="D17"/>
  <c r="D17" i="12"/>
  <c r="D13" i="9"/>
  <c r="D17" i="10"/>
  <c r="D13" i="7"/>
  <c r="D17" i="8"/>
  <c r="D13" i="12"/>
  <c r="D13" i="4"/>
  <c r="D13" i="10"/>
  <c r="D14" i="4"/>
  <c r="D14" i="7"/>
  <c r="D14" i="9"/>
  <c r="D14" i="11"/>
  <c r="D14" i="13"/>
  <c r="D16" i="4"/>
  <c r="D16" i="7"/>
  <c r="D16" i="9"/>
  <c r="D16" i="11"/>
  <c r="D16" i="13"/>
  <c r="D17" i="4"/>
  <c r="D17" i="7"/>
  <c r="D17" i="9"/>
  <c r="D17" i="11"/>
  <c r="D14" i="5"/>
  <c r="D14" i="8"/>
  <c r="D14" i="10"/>
  <c r="D16" i="5"/>
  <c r="D16" i="8"/>
  <c r="D16" i="10"/>
  <c r="H1" i="12"/>
  <c r="H1" i="13"/>
  <c r="C3" i="1"/>
  <c r="K74"/>
  <c r="BF74"/>
  <c r="AX74"/>
  <c r="AP74"/>
  <c r="AH74"/>
  <c r="BG74"/>
  <c r="AY74"/>
  <c r="AQ74"/>
  <c r="AI74"/>
  <c r="AZ74"/>
  <c r="AR74"/>
  <c r="AJ74"/>
  <c r="BA74"/>
  <c r="AS74"/>
  <c r="AK74"/>
  <c r="BB74"/>
  <c r="AT74"/>
  <c r="AL74"/>
  <c r="AD74"/>
  <c r="BC74"/>
  <c r="AU74"/>
  <c r="AM74"/>
  <c r="AE74"/>
  <c r="BD74"/>
  <c r="AV74"/>
  <c r="AN74"/>
  <c r="AF74"/>
  <c r="BE74"/>
  <c r="AW74"/>
  <c r="AO74"/>
  <c r="H1" i="5"/>
  <c r="C5" i="7"/>
  <c r="H1" i="4"/>
  <c r="C5" i="8"/>
  <c r="C5" i="10"/>
  <c r="C4" i="12"/>
  <c r="C4" i="1"/>
  <c r="C4" i="9"/>
  <c r="C3" i="5"/>
  <c r="H1" i="8"/>
  <c r="C4" i="4"/>
  <c r="H1" i="7"/>
  <c r="C4"/>
  <c r="C5" i="4"/>
  <c r="H1" i="11"/>
  <c r="C4" i="5"/>
  <c r="C6"/>
  <c r="C3" i="11"/>
  <c r="C4" i="13"/>
  <c r="C5" i="12"/>
  <c r="C5" i="9"/>
  <c r="H1" i="10"/>
  <c r="C4"/>
  <c r="C6" i="11"/>
  <c r="C5" i="13"/>
  <c r="C4" i="8"/>
  <c r="C4" i="11"/>
  <c r="N82" i="1"/>
  <c r="M94"/>
  <c r="M82"/>
  <c r="N101"/>
  <c r="N98"/>
  <c r="N100"/>
  <c r="N95"/>
  <c r="N87"/>
  <c r="N105"/>
  <c r="N97"/>
  <c r="M101"/>
  <c r="M93"/>
  <c r="N85" i="13"/>
  <c r="I35"/>
  <c r="I46"/>
  <c r="I32"/>
  <c r="M96"/>
  <c r="I44"/>
  <c r="I47"/>
  <c r="M86"/>
  <c r="C3"/>
  <c r="M100"/>
  <c r="M98" i="12"/>
  <c r="I35"/>
  <c r="I46"/>
  <c r="N96"/>
  <c r="M104"/>
  <c r="I44"/>
  <c r="N102"/>
  <c r="I47"/>
  <c r="M102"/>
  <c r="M105"/>
  <c r="C3"/>
  <c r="N82"/>
  <c r="M90" i="11"/>
  <c r="I35"/>
  <c r="I46"/>
  <c r="N88"/>
  <c r="I29"/>
  <c r="I32"/>
  <c r="M88"/>
  <c r="I44"/>
  <c r="N86"/>
  <c r="I47"/>
  <c r="M86"/>
  <c r="I30"/>
  <c r="N84"/>
  <c r="M92"/>
  <c r="N98"/>
  <c r="M90" i="10"/>
  <c r="I35"/>
  <c r="I46"/>
  <c r="I29"/>
  <c r="I32"/>
  <c r="M88"/>
  <c r="I44"/>
  <c r="I47"/>
  <c r="M89"/>
  <c r="C3"/>
  <c r="M82" i="9"/>
  <c r="N85"/>
  <c r="M90"/>
  <c r="N93"/>
  <c r="M98"/>
  <c r="N101"/>
  <c r="M106"/>
  <c r="O106" s="1"/>
  <c r="I35"/>
  <c r="I46"/>
  <c r="M85"/>
  <c r="N88"/>
  <c r="M93"/>
  <c r="N96"/>
  <c r="M101"/>
  <c r="N104"/>
  <c r="I29"/>
  <c r="I32"/>
  <c r="N83"/>
  <c r="M88"/>
  <c r="N91"/>
  <c r="M96"/>
  <c r="N99"/>
  <c r="M104"/>
  <c r="N107"/>
  <c r="I44"/>
  <c r="M83"/>
  <c r="N86"/>
  <c r="M91"/>
  <c r="N94"/>
  <c r="M99"/>
  <c r="N102"/>
  <c r="M107"/>
  <c r="I47"/>
  <c r="N81"/>
  <c r="M86"/>
  <c r="N89"/>
  <c r="M94"/>
  <c r="N97"/>
  <c r="M102"/>
  <c r="N105"/>
  <c r="M81"/>
  <c r="N84"/>
  <c r="M89"/>
  <c r="N92"/>
  <c r="M97"/>
  <c r="N100"/>
  <c r="M105"/>
  <c r="C3"/>
  <c r="M84"/>
  <c r="N87"/>
  <c r="M92"/>
  <c r="N95"/>
  <c r="M100"/>
  <c r="N103"/>
  <c r="N82"/>
  <c r="M87"/>
  <c r="N90"/>
  <c r="M95"/>
  <c r="N98"/>
  <c r="M103"/>
  <c r="M82" i="8"/>
  <c r="N85"/>
  <c r="M90"/>
  <c r="N93"/>
  <c r="M98"/>
  <c r="N101"/>
  <c r="M106"/>
  <c r="I35"/>
  <c r="I46"/>
  <c r="M85"/>
  <c r="N88"/>
  <c r="M93"/>
  <c r="N96"/>
  <c r="M101"/>
  <c r="N104"/>
  <c r="I29"/>
  <c r="I32"/>
  <c r="N83"/>
  <c r="M88"/>
  <c r="N91"/>
  <c r="M96"/>
  <c r="N99"/>
  <c r="M104"/>
  <c r="N107"/>
  <c r="I44"/>
  <c r="M83"/>
  <c r="N86"/>
  <c r="M91"/>
  <c r="N94"/>
  <c r="M99"/>
  <c r="N102"/>
  <c r="M107"/>
  <c r="I47"/>
  <c r="N81"/>
  <c r="M86"/>
  <c r="N89"/>
  <c r="M94"/>
  <c r="N97"/>
  <c r="M102"/>
  <c r="N105"/>
  <c r="I30"/>
  <c r="M81"/>
  <c r="N84"/>
  <c r="M89"/>
  <c r="N92"/>
  <c r="M97"/>
  <c r="N100"/>
  <c r="M105"/>
  <c r="C3"/>
  <c r="M84"/>
  <c r="N87"/>
  <c r="M92"/>
  <c r="N95"/>
  <c r="M100"/>
  <c r="N103"/>
  <c r="N82"/>
  <c r="M87"/>
  <c r="N90"/>
  <c r="M95"/>
  <c r="N98"/>
  <c r="M103"/>
  <c r="M82" i="7"/>
  <c r="N85"/>
  <c r="M90"/>
  <c r="N93"/>
  <c r="M98"/>
  <c r="N101"/>
  <c r="M106"/>
  <c r="O106" s="1"/>
  <c r="I35"/>
  <c r="I46"/>
  <c r="M85"/>
  <c r="N88"/>
  <c r="M93"/>
  <c r="N96"/>
  <c r="M101"/>
  <c r="N104"/>
  <c r="N83"/>
  <c r="M88"/>
  <c r="N91"/>
  <c r="M96"/>
  <c r="N99"/>
  <c r="M104"/>
  <c r="N107"/>
  <c r="I44"/>
  <c r="M83"/>
  <c r="N86"/>
  <c r="M91"/>
  <c r="N94"/>
  <c r="M99"/>
  <c r="N102"/>
  <c r="M107"/>
  <c r="I47"/>
  <c r="N81"/>
  <c r="M86"/>
  <c r="N89"/>
  <c r="M94"/>
  <c r="N97"/>
  <c r="M102"/>
  <c r="N105"/>
  <c r="M81"/>
  <c r="N84"/>
  <c r="M89"/>
  <c r="N92"/>
  <c r="M97"/>
  <c r="N100"/>
  <c r="M105"/>
  <c r="C3"/>
  <c r="M84"/>
  <c r="N87"/>
  <c r="M92"/>
  <c r="N95"/>
  <c r="M100"/>
  <c r="N103"/>
  <c r="N82"/>
  <c r="M87"/>
  <c r="N90"/>
  <c r="M95"/>
  <c r="N98"/>
  <c r="M103"/>
  <c r="M82" i="5"/>
  <c r="I35"/>
  <c r="I46"/>
  <c r="I29"/>
  <c r="I32"/>
  <c r="N107"/>
  <c r="I44"/>
  <c r="M107"/>
  <c r="I47"/>
  <c r="N105"/>
  <c r="I30"/>
  <c r="M105"/>
  <c r="M84"/>
  <c r="M87"/>
  <c r="N90"/>
  <c r="I35" i="4"/>
  <c r="I46"/>
  <c r="I32"/>
  <c r="I44"/>
  <c r="I47"/>
  <c r="C3"/>
  <c r="L74" i="1"/>
  <c r="M74"/>
  <c r="N74"/>
  <c r="O74"/>
  <c r="P74"/>
  <c r="Q74"/>
  <c r="R74"/>
  <c r="S74"/>
  <c r="T74"/>
  <c r="U74"/>
  <c r="V74"/>
  <c r="W74"/>
  <c r="X74"/>
  <c r="Y74"/>
  <c r="Z74"/>
  <c r="AA74"/>
  <c r="AB74"/>
  <c r="AC74"/>
  <c r="J74"/>
  <c r="I52"/>
  <c r="I51"/>
  <c r="I50"/>
  <c r="I49"/>
  <c r="I48"/>
  <c r="I43"/>
  <c r="I42"/>
  <c r="I41"/>
  <c r="I40"/>
  <c r="I39"/>
  <c r="I38"/>
  <c r="I28"/>
  <c r="I27"/>
  <c r="I26"/>
  <c r="I25"/>
  <c r="I24"/>
  <c r="I23"/>
  <c r="H44"/>
  <c r="I45" s="1"/>
  <c r="H35"/>
  <c r="H33"/>
  <c r="I33" s="1"/>
  <c r="H31"/>
  <c r="H29"/>
  <c r="I29" s="1"/>
  <c r="H1" l="1"/>
  <c r="N91" i="10"/>
  <c r="M92"/>
  <c r="N86"/>
  <c r="N95"/>
  <c r="N88"/>
  <c r="M91"/>
  <c r="N98"/>
  <c r="M93"/>
  <c r="N92"/>
  <c r="M103"/>
  <c r="N93"/>
  <c r="M86"/>
  <c r="N89"/>
  <c r="M87"/>
  <c r="N105"/>
  <c r="M107"/>
  <c r="N107"/>
  <c r="N94" i="13"/>
  <c r="M101"/>
  <c r="N90" i="10"/>
  <c r="M84"/>
  <c r="M81"/>
  <c r="M82"/>
  <c r="N87" i="13"/>
  <c r="N102"/>
  <c r="M95" i="10"/>
  <c r="N87"/>
  <c r="N84"/>
  <c r="N81"/>
  <c r="M83"/>
  <c r="N83"/>
  <c r="M85"/>
  <c r="N85"/>
  <c r="N95" i="13"/>
  <c r="N83"/>
  <c r="M82"/>
  <c r="F65" i="4"/>
  <c r="M102" i="13"/>
  <c r="M87"/>
  <c r="M90"/>
  <c r="M97" i="10"/>
  <c r="M94"/>
  <c r="M96"/>
  <c r="N96"/>
  <c r="M95" i="13"/>
  <c r="N105"/>
  <c r="N100" i="10"/>
  <c r="M100"/>
  <c r="N94"/>
  <c r="M98"/>
  <c r="N103"/>
  <c r="N97"/>
  <c r="M99"/>
  <c r="N99"/>
  <c r="M101"/>
  <c r="N101"/>
  <c r="N84" i="13"/>
  <c r="M83"/>
  <c r="N82" i="10"/>
  <c r="M105"/>
  <c r="M102"/>
  <c r="N102"/>
  <c r="M104"/>
  <c r="N104"/>
  <c r="M106"/>
  <c r="M89" i="13"/>
  <c r="N86"/>
  <c r="M93"/>
  <c r="N107"/>
  <c r="CR74" i="8"/>
  <c r="G67" i="12"/>
  <c r="G68"/>
  <c r="F67" i="13"/>
  <c r="E58" s="1"/>
  <c r="N89" i="11"/>
  <c r="M87" i="12"/>
  <c r="M107"/>
  <c r="M95" i="5"/>
  <c r="N87"/>
  <c r="M81"/>
  <c r="N81"/>
  <c r="M83"/>
  <c r="N83"/>
  <c r="M85"/>
  <c r="N85"/>
  <c r="M100" i="11"/>
  <c r="N92"/>
  <c r="M94"/>
  <c r="N94"/>
  <c r="M96"/>
  <c r="N96"/>
  <c r="M98"/>
  <c r="N90" i="12"/>
  <c r="M84"/>
  <c r="M81"/>
  <c r="N104"/>
  <c r="M106"/>
  <c r="M85" i="1"/>
  <c r="N89"/>
  <c r="N102"/>
  <c r="M105"/>
  <c r="N93"/>
  <c r="M86"/>
  <c r="N101" i="12"/>
  <c r="N98" i="5"/>
  <c r="M92"/>
  <c r="N84"/>
  <c r="O84" s="1"/>
  <c r="M86"/>
  <c r="N86"/>
  <c r="M88"/>
  <c r="N88"/>
  <c r="M90"/>
  <c r="N103" i="11"/>
  <c r="M97"/>
  <c r="N97"/>
  <c r="M99"/>
  <c r="N99"/>
  <c r="M101"/>
  <c r="N101"/>
  <c r="M95" i="12"/>
  <c r="N87"/>
  <c r="N84"/>
  <c r="N81"/>
  <c r="O81" s="1"/>
  <c r="M83"/>
  <c r="N83"/>
  <c r="M98" i="1"/>
  <c r="N106"/>
  <c r="M90"/>
  <c r="M97"/>
  <c r="N85"/>
  <c r="M102"/>
  <c r="M89" i="11"/>
  <c r="M93"/>
  <c r="N107" i="12"/>
  <c r="N90" i="1"/>
  <c r="M89" i="5"/>
  <c r="N91"/>
  <c r="N82" i="11"/>
  <c r="N100"/>
  <c r="M102"/>
  <c r="N102"/>
  <c r="M104"/>
  <c r="N104"/>
  <c r="M106"/>
  <c r="N98" i="12"/>
  <c r="M92"/>
  <c r="M89"/>
  <c r="M86"/>
  <c r="N86"/>
  <c r="M88"/>
  <c r="M82"/>
  <c r="N107" i="1"/>
  <c r="M91"/>
  <c r="N104"/>
  <c r="M89"/>
  <c r="O89" s="1"/>
  <c r="N96"/>
  <c r="M103"/>
  <c r="N94"/>
  <c r="M103" i="11"/>
  <c r="M91"/>
  <c r="M101" i="12"/>
  <c r="N88" i="1"/>
  <c r="M103" i="5"/>
  <c r="N95"/>
  <c r="N89"/>
  <c r="M91"/>
  <c r="M93"/>
  <c r="N93"/>
  <c r="M100"/>
  <c r="N92"/>
  <c r="M94"/>
  <c r="N94"/>
  <c r="M96"/>
  <c r="N96"/>
  <c r="M98"/>
  <c r="M87" i="11"/>
  <c r="M105"/>
  <c r="N105"/>
  <c r="M107"/>
  <c r="N107"/>
  <c r="M103" i="12"/>
  <c r="N95"/>
  <c r="N92"/>
  <c r="N89"/>
  <c r="M91"/>
  <c r="N91"/>
  <c r="M85"/>
  <c r="N85"/>
  <c r="N99" i="1"/>
  <c r="M96"/>
  <c r="M99"/>
  <c r="M81"/>
  <c r="N81"/>
  <c r="M95"/>
  <c r="N92"/>
  <c r="N93" i="11"/>
  <c r="N103" i="5"/>
  <c r="M97"/>
  <c r="N97"/>
  <c r="M99"/>
  <c r="N99"/>
  <c r="M101"/>
  <c r="N101"/>
  <c r="N90" i="11"/>
  <c r="M84"/>
  <c r="M82"/>
  <c r="M100" i="12"/>
  <c r="M97"/>
  <c r="M94"/>
  <c r="N94"/>
  <c r="M96"/>
  <c r="O96" s="1"/>
  <c r="N88"/>
  <c r="M90"/>
  <c r="N91" i="1"/>
  <c r="N86"/>
  <c r="M83"/>
  <c r="M88"/>
  <c r="M106"/>
  <c r="M87"/>
  <c r="O87" s="1"/>
  <c r="N84"/>
  <c r="N95" i="11"/>
  <c r="N91"/>
  <c r="N105" i="12"/>
  <c r="N82" i="5"/>
  <c r="N100"/>
  <c r="M102"/>
  <c r="N102"/>
  <c r="M104"/>
  <c r="N104"/>
  <c r="M106"/>
  <c r="M95" i="11"/>
  <c r="N87"/>
  <c r="M81"/>
  <c r="N81"/>
  <c r="M83"/>
  <c r="N83"/>
  <c r="M85"/>
  <c r="N85"/>
  <c r="N103" i="12"/>
  <c r="N100"/>
  <c r="N97"/>
  <c r="M99"/>
  <c r="N99"/>
  <c r="M93"/>
  <c r="N93"/>
  <c r="N83" i="1"/>
  <c r="M107"/>
  <c r="M92"/>
  <c r="N103"/>
  <c r="M84"/>
  <c r="M104"/>
  <c r="M100"/>
  <c r="M97" i="13"/>
  <c r="M107"/>
  <c r="N91"/>
  <c r="M106"/>
  <c r="M92"/>
  <c r="N89"/>
  <c r="N88"/>
  <c r="M103"/>
  <c r="M105"/>
  <c r="M104"/>
  <c r="M85"/>
  <c r="N82"/>
  <c r="N92"/>
  <c r="N81"/>
  <c r="N104"/>
  <c r="N101"/>
  <c r="N98"/>
  <c r="M94"/>
  <c r="M91"/>
  <c r="M88"/>
  <c r="N94" i="4"/>
  <c r="N93"/>
  <c r="M94"/>
  <c r="M97"/>
  <c r="M93"/>
  <c r="M100"/>
  <c r="M96"/>
  <c r="N103" i="13"/>
  <c r="N100"/>
  <c r="O100" s="1"/>
  <c r="N97"/>
  <c r="M99"/>
  <c r="N99"/>
  <c r="N96"/>
  <c r="M98"/>
  <c r="N90"/>
  <c r="M84"/>
  <c r="M81"/>
  <c r="N93"/>
  <c r="N103" i="4"/>
  <c r="N100"/>
  <c r="M99"/>
  <c r="N99"/>
  <c r="N96"/>
  <c r="M98"/>
  <c r="N97"/>
  <c r="N82"/>
  <c r="M105"/>
  <c r="M102"/>
  <c r="N102"/>
  <c r="M104"/>
  <c r="M101"/>
  <c r="N101"/>
  <c r="N105"/>
  <c r="N107"/>
  <c r="M106"/>
  <c r="M87"/>
  <c r="M107"/>
  <c r="N104"/>
  <c r="N90"/>
  <c r="M84"/>
  <c r="M81"/>
  <c r="N87"/>
  <c r="N83"/>
  <c r="N81"/>
  <c r="M82"/>
  <c r="M89"/>
  <c r="M85"/>
  <c r="M95"/>
  <c r="N84"/>
  <c r="M83"/>
  <c r="N98"/>
  <c r="M92"/>
  <c r="M86"/>
  <c r="N86"/>
  <c r="M88"/>
  <c r="N85"/>
  <c r="M103"/>
  <c r="N95"/>
  <c r="N92"/>
  <c r="N89"/>
  <c r="M91"/>
  <c r="N91"/>
  <c r="N88"/>
  <c r="M90"/>
  <c r="CZ74" i="8"/>
  <c r="CG74"/>
  <c r="CV74"/>
  <c r="X122"/>
  <c r="F70" i="5"/>
  <c r="E61" s="1"/>
  <c r="G70" i="4"/>
  <c r="F70" i="12"/>
  <c r="E61" s="1"/>
  <c r="Y122" i="10"/>
  <c r="X122"/>
  <c r="F71" i="13"/>
  <c r="E62" s="1"/>
  <c r="Y122" i="8"/>
  <c r="W122" i="4"/>
  <c r="F69"/>
  <c r="E60" s="1"/>
  <c r="G69" i="12"/>
  <c r="F68" i="5"/>
  <c r="E59" s="1"/>
  <c r="X122" i="4"/>
  <c r="F71" i="5"/>
  <c r="F67" i="7"/>
  <c r="E58" s="1"/>
  <c r="F65" i="5"/>
  <c r="F67" i="4"/>
  <c r="E58" s="1"/>
  <c r="K74" i="8"/>
  <c r="O82" i="1"/>
  <c r="N106" i="4"/>
  <c r="N106" i="12"/>
  <c r="N106" i="11"/>
  <c r="N106" i="5"/>
  <c r="N106" i="8"/>
  <c r="O106" s="1"/>
  <c r="N106" i="13"/>
  <c r="N106" i="10"/>
  <c r="AY74" i="8"/>
  <c r="AC74"/>
  <c r="X74"/>
  <c r="W74"/>
  <c r="BO74"/>
  <c r="CY74"/>
  <c r="CQ74"/>
  <c r="AG74"/>
  <c r="BR74"/>
  <c r="BW74"/>
  <c r="O98" i="1"/>
  <c r="DA74" i="8"/>
  <c r="M74"/>
  <c r="G66" i="4"/>
  <c r="G65" i="8"/>
  <c r="F71" i="4"/>
  <c r="E62" s="1"/>
  <c r="G66" i="7"/>
  <c r="G69"/>
  <c r="F70" i="1"/>
  <c r="E61" s="1"/>
  <c r="F69" i="8"/>
  <c r="E60" s="1"/>
  <c r="F65" i="9"/>
  <c r="E56" s="1"/>
  <c r="AF74" i="8"/>
  <c r="U74"/>
  <c r="R74"/>
  <c r="Y74"/>
  <c r="BS74"/>
  <c r="T74"/>
  <c r="CS74"/>
  <c r="CI74"/>
  <c r="L74"/>
  <c r="BF74"/>
  <c r="G69" i="5"/>
  <c r="F65" i="7"/>
  <c r="E56" s="1"/>
  <c r="F66" i="9"/>
  <c r="E57" s="1"/>
  <c r="F67" i="8"/>
  <c r="E58" s="1"/>
  <c r="F67" i="5"/>
  <c r="E58" s="1"/>
  <c r="F70" i="8"/>
  <c r="E61" s="1"/>
  <c r="BD74"/>
  <c r="AD74"/>
  <c r="AB74"/>
  <c r="CD74"/>
  <c r="BA74" i="13"/>
  <c r="BN74"/>
  <c r="AS74"/>
  <c r="R74"/>
  <c r="G71" i="11"/>
  <c r="AT74" i="13"/>
  <c r="AQ74"/>
  <c r="F66" i="11"/>
  <c r="E57" s="1"/>
  <c r="AL74" i="13"/>
  <c r="AI74"/>
  <c r="F66" i="5"/>
  <c r="E57" s="1"/>
  <c r="N74" i="13"/>
  <c r="BX74"/>
  <c r="T74"/>
  <c r="L74"/>
  <c r="BE74"/>
  <c r="BM74" i="8"/>
  <c r="O74"/>
  <c r="CX74"/>
  <c r="BX74"/>
  <c r="BV74"/>
  <c r="BI74" i="13"/>
  <c r="AW74"/>
  <c r="BU74" i="8"/>
  <c r="CJ74"/>
  <c r="CA74"/>
  <c r="CH74"/>
  <c r="CO74"/>
  <c r="DD74"/>
  <c r="AH74"/>
  <c r="BE74"/>
  <c r="AV74"/>
  <c r="BC74"/>
  <c r="BB74"/>
  <c r="BY74"/>
  <c r="CN74"/>
  <c r="DC74"/>
  <c r="AD74" i="13"/>
  <c r="AJ74"/>
  <c r="W74"/>
  <c r="AO74" i="8"/>
  <c r="AN74"/>
  <c r="AE74"/>
  <c r="AL74"/>
  <c r="BI74"/>
  <c r="CF74"/>
  <c r="CU74"/>
  <c r="O101" i="1"/>
  <c r="F68" i="9"/>
  <c r="E59" s="1"/>
  <c r="G65" i="12"/>
  <c r="F71" i="9"/>
  <c r="E62" s="1"/>
  <c r="O105" i="1"/>
  <c r="F68" i="7"/>
  <c r="E59" s="1"/>
  <c r="F66" i="8"/>
  <c r="E57" s="1"/>
  <c r="F70" i="7"/>
  <c r="E61" s="1"/>
  <c r="F68" i="8"/>
  <c r="E59" s="1"/>
  <c r="F71" i="7"/>
  <c r="E62" s="1"/>
  <c r="CC74" i="8"/>
  <c r="BT74"/>
  <c r="BK74"/>
  <c r="AT74"/>
  <c r="AK74"/>
  <c r="AZ74"/>
  <c r="BG74"/>
  <c r="BN74"/>
  <c r="BZ74" i="13"/>
  <c r="AA74"/>
  <c r="AS74" i="11"/>
  <c r="T74"/>
  <c r="BJ74" i="8"/>
  <c r="BA74"/>
  <c r="AJ74"/>
  <c r="AQ74"/>
  <c r="Z74"/>
  <c r="V74" i="13"/>
  <c r="BQ74"/>
  <c r="AY74"/>
  <c r="BO74" i="11"/>
  <c r="R74"/>
  <c r="Q74" i="8"/>
  <c r="CK74"/>
  <c r="BL74"/>
  <c r="AM74"/>
  <c r="V74"/>
  <c r="CP74"/>
  <c r="BQ74"/>
  <c r="AR74"/>
  <c r="AI74"/>
  <c r="J74"/>
  <c r="CT74"/>
  <c r="M74" i="13"/>
  <c r="BP74"/>
  <c r="CD74"/>
  <c r="BN74" i="11"/>
  <c r="AO74"/>
  <c r="AF74" i="13"/>
  <c r="X74"/>
  <c r="O93" i="1"/>
  <c r="CX74" i="13"/>
  <c r="AB74"/>
  <c r="BG74"/>
  <c r="CZ74"/>
  <c r="BU74" i="11"/>
  <c r="F67"/>
  <c r="E58" s="1"/>
  <c r="F69"/>
  <c r="E60" s="1"/>
  <c r="G71" i="10"/>
  <c r="CV74" i="13"/>
  <c r="BV74"/>
  <c r="BS74"/>
  <c r="BL74" i="11"/>
  <c r="J74" i="13"/>
  <c r="P74"/>
  <c r="DC74"/>
  <c r="BM74"/>
  <c r="CI74"/>
  <c r="BK74"/>
  <c r="R51" i="4"/>
  <c r="Q48"/>
  <c r="AC44"/>
  <c r="AC41"/>
  <c r="AB38"/>
  <c r="S35"/>
  <c r="L32"/>
  <c r="Z28"/>
  <c r="Y25"/>
  <c r="P22"/>
  <c r="K51"/>
  <c r="J48"/>
  <c r="N41"/>
  <c r="M38"/>
  <c r="M29"/>
  <c r="Z45"/>
  <c r="Z42"/>
  <c r="Y39"/>
  <c r="P36"/>
  <c r="P33"/>
  <c r="V29"/>
  <c r="N26"/>
  <c r="M23"/>
  <c r="W49"/>
  <c r="V23"/>
  <c r="Z36"/>
  <c r="M45"/>
  <c r="M22"/>
  <c r="W25"/>
  <c r="Z51"/>
  <c r="Y48"/>
  <c r="P45"/>
  <c r="P42"/>
  <c r="O39"/>
  <c r="AA35"/>
  <c r="T32"/>
  <c r="L29"/>
  <c r="L26"/>
  <c r="X22"/>
  <c r="X65" s="1"/>
  <c r="X56" s="1"/>
  <c r="S51"/>
  <c r="R48"/>
  <c r="Q45"/>
  <c r="V41"/>
  <c r="U38"/>
  <c r="T35"/>
  <c r="U32"/>
  <c r="U29"/>
  <c r="U26"/>
  <c r="T23"/>
  <c r="W52"/>
  <c r="N49"/>
  <c r="M46"/>
  <c r="M43"/>
  <c r="L40"/>
  <c r="X36"/>
  <c r="X33"/>
  <c r="Q30"/>
  <c r="V26"/>
  <c r="U23"/>
  <c r="K22"/>
  <c r="J50"/>
  <c r="V46"/>
  <c r="N43"/>
  <c r="M40"/>
  <c r="T34"/>
  <c r="O26"/>
  <c r="K50"/>
  <c r="J47"/>
  <c r="W43"/>
  <c r="N40"/>
  <c r="M37"/>
  <c r="M34"/>
  <c r="M31"/>
  <c r="AA27"/>
  <c r="Z24"/>
  <c r="V35"/>
  <c r="J52"/>
  <c r="V48"/>
  <c r="U45"/>
  <c r="U42"/>
  <c r="T39"/>
  <c r="K36"/>
  <c r="Y32"/>
  <c r="Q29"/>
  <c r="V25"/>
  <c r="U22"/>
  <c r="U65" s="1"/>
  <c r="U56" s="1"/>
  <c r="P51"/>
  <c r="O48"/>
  <c r="AA44"/>
  <c r="S41"/>
  <c r="R38"/>
  <c r="Q35"/>
  <c r="J32"/>
  <c r="J29"/>
  <c r="J26"/>
  <c r="V22"/>
  <c r="V65" s="1"/>
  <c r="V56" s="1"/>
  <c r="L52"/>
  <c r="X48"/>
  <c r="W45"/>
  <c r="W42"/>
  <c r="N39"/>
  <c r="M36"/>
  <c r="M33"/>
  <c r="AA29"/>
  <c r="S26"/>
  <c r="R23"/>
  <c r="T25"/>
  <c r="L23"/>
  <c r="N46"/>
  <c r="AA39"/>
  <c r="R24"/>
  <c r="X35"/>
  <c r="S44"/>
  <c r="N22"/>
  <c r="AA32"/>
  <c r="M52"/>
  <c r="L49"/>
  <c r="X45"/>
  <c r="X42"/>
  <c r="W39"/>
  <c r="N36"/>
  <c r="AB32"/>
  <c r="T29"/>
  <c r="T26"/>
  <c r="K23"/>
  <c r="AA51"/>
  <c r="Z48"/>
  <c r="Y45"/>
  <c r="Q42"/>
  <c r="AC38"/>
  <c r="AB35"/>
  <c r="AC32"/>
  <c r="AC29"/>
  <c r="AC26"/>
  <c r="AB23"/>
  <c r="Y24"/>
  <c r="V49"/>
  <c r="U46"/>
  <c r="U43"/>
  <c r="T40"/>
  <c r="K37"/>
  <c r="K34"/>
  <c r="Y30"/>
  <c r="Q27"/>
  <c r="AC23"/>
  <c r="L25"/>
  <c r="R50"/>
  <c r="Q47"/>
  <c r="V43"/>
  <c r="U40"/>
  <c r="Q36"/>
  <c r="M28"/>
  <c r="S50"/>
  <c r="R47"/>
  <c r="Q44"/>
  <c r="V40"/>
  <c r="U37"/>
  <c r="U34"/>
  <c r="U31"/>
  <c r="N28"/>
  <c r="M25"/>
  <c r="L22"/>
  <c r="R52"/>
  <c r="Q49"/>
  <c r="AC45"/>
  <c r="AC42"/>
  <c r="AB39"/>
  <c r="S36"/>
  <c r="K33"/>
  <c r="Y29"/>
  <c r="Q26"/>
  <c r="AC22"/>
  <c r="X51"/>
  <c r="W48"/>
  <c r="N45"/>
  <c r="AA41"/>
  <c r="Z38"/>
  <c r="Y35"/>
  <c r="R32"/>
  <c r="R29"/>
  <c r="R26"/>
  <c r="Q23"/>
  <c r="T52"/>
  <c r="K49"/>
  <c r="J46"/>
  <c r="J43"/>
  <c r="V39"/>
  <c r="U36"/>
  <c r="U33"/>
  <c r="N30"/>
  <c r="AA26"/>
  <c r="Z23"/>
  <c r="R27"/>
  <c r="M32"/>
  <c r="Z39"/>
  <c r="AA30"/>
  <c r="L39"/>
  <c r="AC50"/>
  <c r="W31"/>
  <c r="AA38"/>
  <c r="U52"/>
  <c r="T49"/>
  <c r="K46"/>
  <c r="K43"/>
  <c r="J40"/>
  <c r="V36"/>
  <c r="N33"/>
  <c r="AB29"/>
  <c r="AB26"/>
  <c r="S23"/>
  <c r="N52"/>
  <c r="M49"/>
  <c r="L46"/>
  <c r="Y42"/>
  <c r="P39"/>
  <c r="O36"/>
  <c r="O33"/>
  <c r="P30"/>
  <c r="P27"/>
  <c r="O24"/>
  <c r="J27"/>
  <c r="Q50"/>
  <c r="AC46"/>
  <c r="AC43"/>
  <c r="AB40"/>
  <c r="S37"/>
  <c r="S34"/>
  <c r="K31"/>
  <c r="Y27"/>
  <c r="P24"/>
  <c r="U28"/>
  <c r="Z50"/>
  <c r="Y47"/>
  <c r="P44"/>
  <c r="AC40"/>
  <c r="L37"/>
  <c r="R30"/>
  <c r="AA50"/>
  <c r="Z47"/>
  <c r="Y44"/>
  <c r="Q41"/>
  <c r="AC37"/>
  <c r="AC34"/>
  <c r="AC31"/>
  <c r="V28"/>
  <c r="U25"/>
  <c r="T22"/>
  <c r="T65" s="1"/>
  <c r="T56" s="1"/>
  <c r="Z52"/>
  <c r="Y49"/>
  <c r="P46"/>
  <c r="P43"/>
  <c r="O40"/>
  <c r="AA36"/>
  <c r="S33"/>
  <c r="L30"/>
  <c r="Y26"/>
  <c r="P23"/>
  <c r="K52"/>
  <c r="J49"/>
  <c r="V45"/>
  <c r="N42"/>
  <c r="M39"/>
  <c r="L36"/>
  <c r="Z32"/>
  <c r="Z29"/>
  <c r="Z26"/>
  <c r="Y23"/>
  <c r="AB52"/>
  <c r="S49"/>
  <c r="R46"/>
  <c r="R43"/>
  <c r="Q40"/>
  <c r="AC36"/>
  <c r="AC33"/>
  <c r="V30"/>
  <c r="N27"/>
  <c r="M24"/>
  <c r="W29"/>
  <c r="AA48"/>
  <c r="N48"/>
  <c r="P48"/>
  <c r="AC52"/>
  <c r="AB49"/>
  <c r="S46"/>
  <c r="S43"/>
  <c r="R40"/>
  <c r="Q37"/>
  <c r="V33"/>
  <c r="O30"/>
  <c r="O27"/>
  <c r="AA23"/>
  <c r="V52"/>
  <c r="U49"/>
  <c r="T46"/>
  <c r="L43"/>
  <c r="X39"/>
  <c r="W36"/>
  <c r="W33"/>
  <c r="X30"/>
  <c r="X27"/>
  <c r="W24"/>
  <c r="Z30"/>
  <c r="Y50"/>
  <c r="P47"/>
  <c r="O44"/>
  <c r="O41"/>
  <c r="AA37"/>
  <c r="AA34"/>
  <c r="S31"/>
  <c r="L28"/>
  <c r="X24"/>
  <c r="N35"/>
  <c r="M51"/>
  <c r="L48"/>
  <c r="X44"/>
  <c r="P41"/>
  <c r="O38"/>
  <c r="T31"/>
  <c r="N51"/>
  <c r="M48"/>
  <c r="L45"/>
  <c r="Y41"/>
  <c r="P38"/>
  <c r="O35"/>
  <c r="P32"/>
  <c r="P29"/>
  <c r="AC25"/>
  <c r="AB22"/>
  <c r="AB65" s="1"/>
  <c r="AB56" s="1"/>
  <c r="AA22"/>
  <c r="L50"/>
  <c r="X46"/>
  <c r="X43"/>
  <c r="W40"/>
  <c r="N37"/>
  <c r="AA33"/>
  <c r="T30"/>
  <c r="L27"/>
  <c r="X23"/>
  <c r="S52"/>
  <c r="R49"/>
  <c r="Q46"/>
  <c r="V42"/>
  <c r="U39"/>
  <c r="T36"/>
  <c r="L33"/>
  <c r="M30"/>
  <c r="M27"/>
  <c r="L24"/>
  <c r="S22"/>
  <c r="S65" s="1"/>
  <c r="S56" s="1"/>
  <c r="AA49"/>
  <c r="Z46"/>
  <c r="Z43"/>
  <c r="Y40"/>
  <c r="P37"/>
  <c r="P34"/>
  <c r="P31"/>
  <c r="V27"/>
  <c r="U24"/>
  <c r="AB31"/>
  <c r="L35"/>
  <c r="L34"/>
  <c r="Z33"/>
  <c r="M42"/>
  <c r="AB47"/>
  <c r="X28"/>
  <c r="Z35"/>
  <c r="O50"/>
  <c r="AA46"/>
  <c r="AA43"/>
  <c r="Z40"/>
  <c r="Y37"/>
  <c r="Q34"/>
  <c r="W30"/>
  <c r="W27"/>
  <c r="N24"/>
  <c r="N23"/>
  <c r="AC49"/>
  <c r="AB46"/>
  <c r="T43"/>
  <c r="K40"/>
  <c r="J37"/>
  <c r="J34"/>
  <c r="J31"/>
  <c r="K28"/>
  <c r="J25"/>
  <c r="Y36"/>
  <c r="L51"/>
  <c r="X47"/>
  <c r="W44"/>
  <c r="W41"/>
  <c r="N38"/>
  <c r="M35"/>
  <c r="AA31"/>
  <c r="T28"/>
  <c r="K25"/>
  <c r="J22"/>
  <c r="U51"/>
  <c r="T48"/>
  <c r="K45"/>
  <c r="X41"/>
  <c r="W38"/>
  <c r="W32"/>
  <c r="V51"/>
  <c r="U48"/>
  <c r="T45"/>
  <c r="L42"/>
  <c r="X38"/>
  <c r="W35"/>
  <c r="X32"/>
  <c r="X29"/>
  <c r="P26"/>
  <c r="O23"/>
  <c r="AB25"/>
  <c r="T50"/>
  <c r="K47"/>
  <c r="J44"/>
  <c r="J41"/>
  <c r="V37"/>
  <c r="N34"/>
  <c r="AB30"/>
  <c r="T27"/>
  <c r="K24"/>
  <c r="AA52"/>
  <c r="Z49"/>
  <c r="Y46"/>
  <c r="Q43"/>
  <c r="AC39"/>
  <c r="AB36"/>
  <c r="T33"/>
  <c r="U30"/>
  <c r="U27"/>
  <c r="T24"/>
  <c r="W26"/>
  <c r="N50"/>
  <c r="M47"/>
  <c r="L44"/>
  <c r="L41"/>
  <c r="X37"/>
  <c r="X34"/>
  <c r="X31"/>
  <c r="Q28"/>
  <c r="AC24"/>
  <c r="AB37"/>
  <c r="M26"/>
  <c r="AA42"/>
  <c r="O43"/>
  <c r="W51"/>
  <c r="N25"/>
  <c r="W34"/>
  <c r="O42"/>
  <c r="J23"/>
  <c r="W50"/>
  <c r="N47"/>
  <c r="M44"/>
  <c r="M41"/>
  <c r="L38"/>
  <c r="Y34"/>
  <c r="Q31"/>
  <c r="J28"/>
  <c r="V24"/>
  <c r="AC28"/>
  <c r="P50"/>
  <c r="O47"/>
  <c r="AB43"/>
  <c r="S40"/>
  <c r="R37"/>
  <c r="R34"/>
  <c r="R31"/>
  <c r="S28"/>
  <c r="R25"/>
  <c r="Q22"/>
  <c r="Q65" s="1"/>
  <c r="Q56" s="1"/>
  <c r="T51"/>
  <c r="K48"/>
  <c r="J45"/>
  <c r="J42"/>
  <c r="V38"/>
  <c r="U35"/>
  <c r="N32"/>
  <c r="AB28"/>
  <c r="S25"/>
  <c r="R22"/>
  <c r="AC51"/>
  <c r="AB48"/>
  <c r="S45"/>
  <c r="K42"/>
  <c r="J39"/>
  <c r="Q33"/>
  <c r="Q52"/>
  <c r="AC48"/>
  <c r="AB45"/>
  <c r="T42"/>
  <c r="K39"/>
  <c r="J36"/>
  <c r="J33"/>
  <c r="K30"/>
  <c r="X26"/>
  <c r="W23"/>
  <c r="Z27"/>
  <c r="AB50"/>
  <c r="S47"/>
  <c r="R44"/>
  <c r="R41"/>
  <c r="Q38"/>
  <c r="V34"/>
  <c r="N31"/>
  <c r="AB27"/>
  <c r="S24"/>
  <c r="Q24"/>
  <c r="M50"/>
  <c r="L47"/>
  <c r="Y43"/>
  <c r="P40"/>
  <c r="O37"/>
  <c r="AB33"/>
  <c r="AC30"/>
  <c r="AC27"/>
  <c r="AB24"/>
  <c r="J30"/>
  <c r="V50"/>
  <c r="U47"/>
  <c r="T44"/>
  <c r="T41"/>
  <c r="K38"/>
  <c r="J35"/>
  <c r="K32"/>
  <c r="Y28"/>
  <c r="P25"/>
  <c r="O22"/>
  <c r="O65" s="1"/>
  <c r="O56" s="1"/>
  <c r="O52"/>
  <c r="X49"/>
  <c r="L31"/>
  <c r="W28"/>
  <c r="K41"/>
  <c r="Y51"/>
  <c r="S29"/>
  <c r="J51"/>
  <c r="V47"/>
  <c r="U44"/>
  <c r="U41"/>
  <c r="T38"/>
  <c r="K35"/>
  <c r="Y31"/>
  <c r="R28"/>
  <c r="Q25"/>
  <c r="T37"/>
  <c r="X50"/>
  <c r="W47"/>
  <c r="N44"/>
  <c r="AA40"/>
  <c r="Z37"/>
  <c r="Z34"/>
  <c r="Z31"/>
  <c r="AA28"/>
  <c r="Z25"/>
  <c r="Y22"/>
  <c r="Y65" s="1"/>
  <c r="Y56" s="1"/>
  <c r="AB51"/>
  <c r="S48"/>
  <c r="R45"/>
  <c r="R42"/>
  <c r="Q39"/>
  <c r="AC35"/>
  <c r="V32"/>
  <c r="N29"/>
  <c r="AA25"/>
  <c r="Z22"/>
  <c r="Z65" s="1"/>
  <c r="Z56" s="1"/>
  <c r="P52"/>
  <c r="O49"/>
  <c r="AA45"/>
  <c r="S42"/>
  <c r="R39"/>
  <c r="Y33"/>
  <c r="Y52"/>
  <c r="P49"/>
  <c r="O46"/>
  <c r="AB42"/>
  <c r="S39"/>
  <c r="R36"/>
  <c r="R33"/>
  <c r="S30"/>
  <c r="K27"/>
  <c r="J24"/>
  <c r="O29"/>
  <c r="O51"/>
  <c r="AA47"/>
  <c r="Z44"/>
  <c r="Z41"/>
  <c r="Y38"/>
  <c r="P35"/>
  <c r="V31"/>
  <c r="O28"/>
  <c r="AA24"/>
  <c r="O32"/>
  <c r="U50"/>
  <c r="T47"/>
  <c r="K44"/>
  <c r="X40"/>
  <c r="W37"/>
  <c r="O34"/>
  <c r="O31"/>
  <c r="P28"/>
  <c r="O25"/>
  <c r="AB34"/>
  <c r="Q51"/>
  <c r="AC47"/>
  <c r="AB44"/>
  <c r="AB41"/>
  <c r="S38"/>
  <c r="R35"/>
  <c r="S32"/>
  <c r="K29"/>
  <c r="X25"/>
  <c r="W22"/>
  <c r="V44"/>
  <c r="X52"/>
  <c r="W46"/>
  <c r="S27"/>
  <c r="Q32"/>
  <c r="J38"/>
  <c r="O45"/>
  <c r="K26"/>
  <c r="F71" i="12"/>
  <c r="E62" s="1"/>
  <c r="CO74" i="11"/>
  <c r="AR74"/>
  <c r="CQ74"/>
  <c r="CL74" i="8"/>
  <c r="K74" i="11"/>
  <c r="M74"/>
  <c r="CV74"/>
  <c r="CU74"/>
  <c r="CT74"/>
  <c r="AN74"/>
  <c r="BK74"/>
  <c r="CP74"/>
  <c r="CG74"/>
  <c r="CN74"/>
  <c r="CE74"/>
  <c r="CL74"/>
  <c r="X74"/>
  <c r="AU74"/>
  <c r="CH74"/>
  <c r="U74"/>
  <c r="AZ74"/>
  <c r="BW74"/>
  <c r="BV74"/>
  <c r="CS74"/>
  <c r="AM74"/>
  <c r="BZ74"/>
  <c r="AE74"/>
  <c r="BR74"/>
  <c r="AC74"/>
  <c r="AJ74"/>
  <c r="AI74"/>
  <c r="BF74"/>
  <c r="BM74"/>
  <c r="CJ74"/>
  <c r="AD74"/>
  <c r="F70"/>
  <c r="E61" s="1"/>
  <c r="AK74"/>
  <c r="AB74"/>
  <c r="S74"/>
  <c r="AP74"/>
  <c r="AW74"/>
  <c r="CB74"/>
  <c r="V74"/>
  <c r="L74"/>
  <c r="DD74"/>
  <c r="DC74"/>
  <c r="AG74"/>
  <c r="BD74"/>
  <c r="BS74"/>
  <c r="U52" i="5"/>
  <c r="T49"/>
  <c r="K46"/>
  <c r="K43"/>
  <c r="J40"/>
  <c r="V36"/>
  <c r="N33"/>
  <c r="AB29"/>
  <c r="AB26"/>
  <c r="S23"/>
  <c r="K51"/>
  <c r="J48"/>
  <c r="V44"/>
  <c r="N41"/>
  <c r="M38"/>
  <c r="L35"/>
  <c r="M32"/>
  <c r="M29"/>
  <c r="M26"/>
  <c r="L23"/>
  <c r="Y50"/>
  <c r="P47"/>
  <c r="O44"/>
  <c r="O41"/>
  <c r="AA37"/>
  <c r="AA34"/>
  <c r="S31"/>
  <c r="L28"/>
  <c r="X24"/>
  <c r="X52"/>
  <c r="W49"/>
  <c r="N46"/>
  <c r="AA42"/>
  <c r="Z39"/>
  <c r="Y36"/>
  <c r="Q33"/>
  <c r="J30"/>
  <c r="J27"/>
  <c r="V23"/>
  <c r="N51"/>
  <c r="M48"/>
  <c r="L45"/>
  <c r="Y41"/>
  <c r="P38"/>
  <c r="O35"/>
  <c r="P32"/>
  <c r="P29"/>
  <c r="AC25"/>
  <c r="AB22"/>
  <c r="AB65" s="1"/>
  <c r="AB56" s="1"/>
  <c r="AB50"/>
  <c r="S47"/>
  <c r="R44"/>
  <c r="R41"/>
  <c r="Q38"/>
  <c r="V34"/>
  <c r="N31"/>
  <c r="AB27"/>
  <c r="S24"/>
  <c r="S52"/>
  <c r="R49"/>
  <c r="Q46"/>
  <c r="V42"/>
  <c r="U39"/>
  <c r="T36"/>
  <c r="L33"/>
  <c r="M30"/>
  <c r="M27"/>
  <c r="L24"/>
  <c r="Y51"/>
  <c r="P48"/>
  <c r="O45"/>
  <c r="O42"/>
  <c r="AA38"/>
  <c r="Z35"/>
  <c r="AA32"/>
  <c r="S29"/>
  <c r="K26"/>
  <c r="J23"/>
  <c r="AC52"/>
  <c r="AB49"/>
  <c r="S46"/>
  <c r="S43"/>
  <c r="R40"/>
  <c r="Q37"/>
  <c r="V33"/>
  <c r="O30"/>
  <c r="O27"/>
  <c r="AA23"/>
  <c r="S51"/>
  <c r="R48"/>
  <c r="Q45"/>
  <c r="V41"/>
  <c r="U38"/>
  <c r="T35"/>
  <c r="U32"/>
  <c r="U29"/>
  <c r="U26"/>
  <c r="T23"/>
  <c r="L51"/>
  <c r="X47"/>
  <c r="W44"/>
  <c r="W41"/>
  <c r="N38"/>
  <c r="M35"/>
  <c r="AA31"/>
  <c r="T28"/>
  <c r="K25"/>
  <c r="J22"/>
  <c r="J50"/>
  <c r="V46"/>
  <c r="N43"/>
  <c r="M40"/>
  <c r="L37"/>
  <c r="Y33"/>
  <c r="R30"/>
  <c r="R27"/>
  <c r="Q24"/>
  <c r="V51"/>
  <c r="U48"/>
  <c r="T45"/>
  <c r="L42"/>
  <c r="X38"/>
  <c r="W35"/>
  <c r="X32"/>
  <c r="X29"/>
  <c r="P26"/>
  <c r="O23"/>
  <c r="O51"/>
  <c r="AA47"/>
  <c r="Z44"/>
  <c r="Z41"/>
  <c r="Y38"/>
  <c r="P35"/>
  <c r="V31"/>
  <c r="O28"/>
  <c r="AA24"/>
  <c r="AA52"/>
  <c r="Z49"/>
  <c r="Y46"/>
  <c r="Q43"/>
  <c r="AC39"/>
  <c r="AB36"/>
  <c r="T33"/>
  <c r="U30"/>
  <c r="U27"/>
  <c r="T24"/>
  <c r="L52"/>
  <c r="X48"/>
  <c r="W45"/>
  <c r="W42"/>
  <c r="N39"/>
  <c r="M36"/>
  <c r="M33"/>
  <c r="AA29"/>
  <c r="S26"/>
  <c r="R23"/>
  <c r="O50"/>
  <c r="AA46"/>
  <c r="AA43"/>
  <c r="Z40"/>
  <c r="Y37"/>
  <c r="Q34"/>
  <c r="W30"/>
  <c r="W27"/>
  <c r="N24"/>
  <c r="AA51"/>
  <c r="Z48"/>
  <c r="Y45"/>
  <c r="Q42"/>
  <c r="AC38"/>
  <c r="AB35"/>
  <c r="AC32"/>
  <c r="AC29"/>
  <c r="AC26"/>
  <c r="AB23"/>
  <c r="T51"/>
  <c r="K48"/>
  <c r="J45"/>
  <c r="J42"/>
  <c r="V38"/>
  <c r="U35"/>
  <c r="N32"/>
  <c r="AB28"/>
  <c r="S25"/>
  <c r="R22"/>
  <c r="R65" s="1"/>
  <c r="R56" s="1"/>
  <c r="R50"/>
  <c r="Q47"/>
  <c r="V43"/>
  <c r="U40"/>
  <c r="T37"/>
  <c r="L34"/>
  <c r="Z30"/>
  <c r="Z27"/>
  <c r="Y24"/>
  <c r="Q52"/>
  <c r="AC48"/>
  <c r="AB45"/>
  <c r="T42"/>
  <c r="K39"/>
  <c r="J36"/>
  <c r="J33"/>
  <c r="K30"/>
  <c r="X26"/>
  <c r="W23"/>
  <c r="W51"/>
  <c r="N48"/>
  <c r="M45"/>
  <c r="M42"/>
  <c r="L39"/>
  <c r="X35"/>
  <c r="Q32"/>
  <c r="W28"/>
  <c r="N25"/>
  <c r="M22"/>
  <c r="M50"/>
  <c r="L47"/>
  <c r="Y43"/>
  <c r="P40"/>
  <c r="O37"/>
  <c r="AB33"/>
  <c r="AC30"/>
  <c r="AC27"/>
  <c r="AB24"/>
  <c r="T52"/>
  <c r="K49"/>
  <c r="J46"/>
  <c r="J43"/>
  <c r="V39"/>
  <c r="U36"/>
  <c r="U33"/>
  <c r="N30"/>
  <c r="AA26"/>
  <c r="Z23"/>
  <c r="W50"/>
  <c r="N47"/>
  <c r="M44"/>
  <c r="M41"/>
  <c r="L38"/>
  <c r="Y34"/>
  <c r="Q31"/>
  <c r="J28"/>
  <c r="V24"/>
  <c r="N52"/>
  <c r="M49"/>
  <c r="L46"/>
  <c r="Y42"/>
  <c r="P39"/>
  <c r="O36"/>
  <c r="O33"/>
  <c r="P30"/>
  <c r="P27"/>
  <c r="O24"/>
  <c r="AB51"/>
  <c r="S48"/>
  <c r="R45"/>
  <c r="R42"/>
  <c r="Q39"/>
  <c r="AC35"/>
  <c r="V32"/>
  <c r="N29"/>
  <c r="AA25"/>
  <c r="Z22"/>
  <c r="Z50"/>
  <c r="Y47"/>
  <c r="P44"/>
  <c r="AC40"/>
  <c r="AB37"/>
  <c r="T34"/>
  <c r="L31"/>
  <c r="M28"/>
  <c r="L25"/>
  <c r="Y52"/>
  <c r="P49"/>
  <c r="O46"/>
  <c r="AB42"/>
  <c r="S39"/>
  <c r="R36"/>
  <c r="R33"/>
  <c r="S30"/>
  <c r="K27"/>
  <c r="J24"/>
  <c r="J52"/>
  <c r="V48"/>
  <c r="U45"/>
  <c r="U42"/>
  <c r="T39"/>
  <c r="K36"/>
  <c r="Y32"/>
  <c r="Q29"/>
  <c r="V25"/>
  <c r="U22"/>
  <c r="U50"/>
  <c r="T47"/>
  <c r="K44"/>
  <c r="X40"/>
  <c r="W37"/>
  <c r="O34"/>
  <c r="O31"/>
  <c r="P28"/>
  <c r="O25"/>
  <c r="AB52"/>
  <c r="S49"/>
  <c r="R46"/>
  <c r="R43"/>
  <c r="Q40"/>
  <c r="AC36"/>
  <c r="AC33"/>
  <c r="V30"/>
  <c r="N27"/>
  <c r="M24"/>
  <c r="J51"/>
  <c r="V47"/>
  <c r="U44"/>
  <c r="U41"/>
  <c r="T38"/>
  <c r="K35"/>
  <c r="Y31"/>
  <c r="R28"/>
  <c r="Q25"/>
  <c r="V52"/>
  <c r="U49"/>
  <c r="T46"/>
  <c r="L43"/>
  <c r="X39"/>
  <c r="W36"/>
  <c r="W33"/>
  <c r="X30"/>
  <c r="X27"/>
  <c r="W24"/>
  <c r="O52"/>
  <c r="AA48"/>
  <c r="Z45"/>
  <c r="Z42"/>
  <c r="Y39"/>
  <c r="P36"/>
  <c r="P33"/>
  <c r="V29"/>
  <c r="N26"/>
  <c r="M23"/>
  <c r="M51"/>
  <c r="L48"/>
  <c r="X44"/>
  <c r="P41"/>
  <c r="O38"/>
  <c r="AB34"/>
  <c r="T31"/>
  <c r="U28"/>
  <c r="T25"/>
  <c r="K22"/>
  <c r="X49"/>
  <c r="W46"/>
  <c r="O43"/>
  <c r="AA39"/>
  <c r="Z36"/>
  <c r="Z33"/>
  <c r="AA30"/>
  <c r="S27"/>
  <c r="R24"/>
  <c r="R52"/>
  <c r="Q49"/>
  <c r="AC45"/>
  <c r="AC42"/>
  <c r="AB39"/>
  <c r="S36"/>
  <c r="K33"/>
  <c r="Y29"/>
  <c r="Q26"/>
  <c r="AC22"/>
  <c r="AC65" s="1"/>
  <c r="AC56" s="1"/>
  <c r="AC50"/>
  <c r="AB47"/>
  <c r="S44"/>
  <c r="K41"/>
  <c r="J38"/>
  <c r="W34"/>
  <c r="W31"/>
  <c r="X28"/>
  <c r="W25"/>
  <c r="N22"/>
  <c r="N65" s="1"/>
  <c r="N56" s="1"/>
  <c r="AA49"/>
  <c r="Z46"/>
  <c r="Z43"/>
  <c r="Y40"/>
  <c r="P37"/>
  <c r="P34"/>
  <c r="P31"/>
  <c r="V27"/>
  <c r="U24"/>
  <c r="R51"/>
  <c r="Q48"/>
  <c r="AC44"/>
  <c r="AC41"/>
  <c r="AB38"/>
  <c r="S35"/>
  <c r="L32"/>
  <c r="Z28"/>
  <c r="Y25"/>
  <c r="P22"/>
  <c r="AC49"/>
  <c r="AB46"/>
  <c r="T43"/>
  <c r="K40"/>
  <c r="J37"/>
  <c r="J34"/>
  <c r="J31"/>
  <c r="K28"/>
  <c r="J25"/>
  <c r="W52"/>
  <c r="N49"/>
  <c r="M46"/>
  <c r="M43"/>
  <c r="L40"/>
  <c r="X36"/>
  <c r="X33"/>
  <c r="Q30"/>
  <c r="V26"/>
  <c r="U23"/>
  <c r="U51"/>
  <c r="T48"/>
  <c r="K45"/>
  <c r="X41"/>
  <c r="W38"/>
  <c r="N35"/>
  <c r="AB31"/>
  <c r="AC28"/>
  <c r="AB25"/>
  <c r="S22"/>
  <c r="S65" s="1"/>
  <c r="S56" s="1"/>
  <c r="K50"/>
  <c r="J47"/>
  <c r="W43"/>
  <c r="N40"/>
  <c r="M37"/>
  <c r="M34"/>
  <c r="M31"/>
  <c r="AA27"/>
  <c r="Z24"/>
  <c r="Z52"/>
  <c r="Y49"/>
  <c r="P46"/>
  <c r="P43"/>
  <c r="O40"/>
  <c r="AA36"/>
  <c r="S33"/>
  <c r="L30"/>
  <c r="Y26"/>
  <c r="P23"/>
  <c r="P51"/>
  <c r="O48"/>
  <c r="AA44"/>
  <c r="S41"/>
  <c r="R38"/>
  <c r="Q35"/>
  <c r="J32"/>
  <c r="J29"/>
  <c r="J26"/>
  <c r="V22"/>
  <c r="V65" s="1"/>
  <c r="V56" s="1"/>
  <c r="N50"/>
  <c r="M47"/>
  <c r="L44"/>
  <c r="L41"/>
  <c r="X37"/>
  <c r="X34"/>
  <c r="X31"/>
  <c r="Q28"/>
  <c r="AC24"/>
  <c r="Z51"/>
  <c r="Y48"/>
  <c r="P45"/>
  <c r="P42"/>
  <c r="O39"/>
  <c r="AA35"/>
  <c r="T32"/>
  <c r="L29"/>
  <c r="L26"/>
  <c r="X22"/>
  <c r="X65" s="1"/>
  <c r="X56" s="1"/>
  <c r="P50"/>
  <c r="O47"/>
  <c r="AB43"/>
  <c r="S40"/>
  <c r="R37"/>
  <c r="R34"/>
  <c r="R31"/>
  <c r="S28"/>
  <c r="R25"/>
  <c r="Q22"/>
  <c r="Q65" s="1"/>
  <c r="Q56" s="1"/>
  <c r="V49"/>
  <c r="U46"/>
  <c r="U43"/>
  <c r="T40"/>
  <c r="K37"/>
  <c r="K34"/>
  <c r="Y30"/>
  <c r="Q27"/>
  <c r="AC23"/>
  <c r="AC51"/>
  <c r="AB48"/>
  <c r="S45"/>
  <c r="K42"/>
  <c r="J39"/>
  <c r="V35"/>
  <c r="O32"/>
  <c r="O29"/>
  <c r="O26"/>
  <c r="AA22"/>
  <c r="S50"/>
  <c r="R47"/>
  <c r="Q44"/>
  <c r="V40"/>
  <c r="U37"/>
  <c r="U34"/>
  <c r="U31"/>
  <c r="N28"/>
  <c r="M25"/>
  <c r="M66" s="1"/>
  <c r="M57" s="1"/>
  <c r="L22"/>
  <c r="L65" s="1"/>
  <c r="L56" s="1"/>
  <c r="L50"/>
  <c r="X46"/>
  <c r="X43"/>
  <c r="W40"/>
  <c r="N37"/>
  <c r="AA33"/>
  <c r="T30"/>
  <c r="L27"/>
  <c r="X23"/>
  <c r="X51"/>
  <c r="W48"/>
  <c r="N45"/>
  <c r="AA41"/>
  <c r="Z38"/>
  <c r="Y35"/>
  <c r="R32"/>
  <c r="R29"/>
  <c r="R26"/>
  <c r="Q23"/>
  <c r="V50"/>
  <c r="U47"/>
  <c r="T44"/>
  <c r="T41"/>
  <c r="K38"/>
  <c r="J35"/>
  <c r="K32"/>
  <c r="Y28"/>
  <c r="P25"/>
  <c r="O22"/>
  <c r="M52"/>
  <c r="L49"/>
  <c r="X45"/>
  <c r="X42"/>
  <c r="W39"/>
  <c r="N36"/>
  <c r="AB32"/>
  <c r="T29"/>
  <c r="T26"/>
  <c r="K23"/>
  <c r="X50"/>
  <c r="W47"/>
  <c r="N44"/>
  <c r="AA40"/>
  <c r="Z37"/>
  <c r="Z34"/>
  <c r="Z31"/>
  <c r="AA28"/>
  <c r="Z25"/>
  <c r="Y22"/>
  <c r="Y65" s="1"/>
  <c r="Y56" s="1"/>
  <c r="Q50"/>
  <c r="AC46"/>
  <c r="AC43"/>
  <c r="AB40"/>
  <c r="S37"/>
  <c r="S34"/>
  <c r="K31"/>
  <c r="Y27"/>
  <c r="P24"/>
  <c r="P52"/>
  <c r="O49"/>
  <c r="AA45"/>
  <c r="S42"/>
  <c r="R39"/>
  <c r="Q36"/>
  <c r="W32"/>
  <c r="W29"/>
  <c r="W26"/>
  <c r="N23"/>
  <c r="AA50"/>
  <c r="Z47"/>
  <c r="Y44"/>
  <c r="Q41"/>
  <c r="AC37"/>
  <c r="AC34"/>
  <c r="AC31"/>
  <c r="V28"/>
  <c r="U25"/>
  <c r="T22"/>
  <c r="T65" s="1"/>
  <c r="T56" s="1"/>
  <c r="T50"/>
  <c r="K47"/>
  <c r="K70" s="1"/>
  <c r="K61" s="1"/>
  <c r="J44"/>
  <c r="J41"/>
  <c r="V37"/>
  <c r="N34"/>
  <c r="AB30"/>
  <c r="T27"/>
  <c r="K24"/>
  <c r="K52"/>
  <c r="J49"/>
  <c r="V45"/>
  <c r="N42"/>
  <c r="M39"/>
  <c r="L36"/>
  <c r="Z32"/>
  <c r="Z29"/>
  <c r="Z26"/>
  <c r="Y23"/>
  <c r="Q51"/>
  <c r="AC47"/>
  <c r="AB44"/>
  <c r="AB41"/>
  <c r="S38"/>
  <c r="R35"/>
  <c r="S32"/>
  <c r="K29"/>
  <c r="X25"/>
  <c r="W22"/>
  <c r="W65" s="1"/>
  <c r="W56" s="1"/>
  <c r="G66" i="12"/>
  <c r="CW74" i="8"/>
  <c r="BH74"/>
  <c r="S74"/>
  <c r="CE74"/>
  <c r="AP74"/>
  <c r="DB74"/>
  <c r="CH74" i="13"/>
  <c r="BY74"/>
  <c r="CF74"/>
  <c r="CM74"/>
  <c r="CL74"/>
  <c r="AN74"/>
  <c r="CQ74"/>
  <c r="BH74" i="11"/>
  <c r="AY74"/>
  <c r="Z74"/>
  <c r="DB74"/>
  <c r="DA74"/>
  <c r="CR74"/>
  <c r="CY74"/>
  <c r="CX74"/>
  <c r="CR74" i="13"/>
  <c r="AW74" i="8"/>
  <c r="P74"/>
  <c r="CB74"/>
  <c r="AU74"/>
  <c r="N74"/>
  <c r="BZ74"/>
  <c r="AS74"/>
  <c r="DE74"/>
  <c r="BP74"/>
  <c r="AA74"/>
  <c r="CM74"/>
  <c r="CP74" i="13"/>
  <c r="DE74"/>
  <c r="CN74"/>
  <c r="CU74"/>
  <c r="AO74"/>
  <c r="CJ74"/>
  <c r="BA74" i="11"/>
  <c r="BY74"/>
  <c r="CF74"/>
  <c r="BG74"/>
  <c r="AH74"/>
  <c r="Y74"/>
  <c r="P74"/>
  <c r="W74"/>
  <c r="N74"/>
  <c r="BB74" i="13"/>
  <c r="U74"/>
  <c r="CG74"/>
  <c r="AR74"/>
  <c r="DD74"/>
  <c r="BO74"/>
  <c r="Z74"/>
  <c r="CT74"/>
  <c r="BU74"/>
  <c r="BD74"/>
  <c r="AE74"/>
  <c r="CY74"/>
  <c r="BF74"/>
  <c r="AG74"/>
  <c r="DA74"/>
  <c r="CB74"/>
  <c r="BC74"/>
  <c r="BR74"/>
  <c r="AK74"/>
  <c r="CW74"/>
  <c r="BH74"/>
  <c r="S74"/>
  <c r="CE74"/>
  <c r="AP74"/>
  <c r="Y74"/>
  <c r="CS74"/>
  <c r="BT74"/>
  <c r="AU74"/>
  <c r="BJ74"/>
  <c r="AC74"/>
  <c r="CO74"/>
  <c r="AZ74"/>
  <c r="K74"/>
  <c r="BW74"/>
  <c r="AH74"/>
  <c r="DB74"/>
  <c r="CK74"/>
  <c r="BL74"/>
  <c r="AM74"/>
  <c r="J51" i="7"/>
  <c r="R40"/>
  <c r="Y31"/>
  <c r="S23"/>
  <c r="Q45"/>
  <c r="W36"/>
  <c r="AC29"/>
  <c r="M26"/>
  <c r="O52"/>
  <c r="K48"/>
  <c r="O44"/>
  <c r="Y39"/>
  <c r="U35"/>
  <c r="S31"/>
  <c r="N26"/>
  <c r="R22"/>
  <c r="R65" s="1"/>
  <c r="R56" s="1"/>
  <c r="R50"/>
  <c r="Q47"/>
  <c r="V43"/>
  <c r="U40"/>
  <c r="T37"/>
  <c r="L34"/>
  <c r="Z30"/>
  <c r="Z27"/>
  <c r="Y24"/>
  <c r="Q52"/>
  <c r="AC48"/>
  <c r="AB45"/>
  <c r="T42"/>
  <c r="K39"/>
  <c r="J36"/>
  <c r="J33"/>
  <c r="K30"/>
  <c r="X26"/>
  <c r="W23"/>
  <c r="W51"/>
  <c r="N48"/>
  <c r="M45"/>
  <c r="M42"/>
  <c r="L39"/>
  <c r="X35"/>
  <c r="Q32"/>
  <c r="W28"/>
  <c r="N25"/>
  <c r="M22"/>
  <c r="M65" s="1"/>
  <c r="M56" s="1"/>
  <c r="M50"/>
  <c r="L47"/>
  <c r="Y43"/>
  <c r="P40"/>
  <c r="O37"/>
  <c r="AB33"/>
  <c r="AC30"/>
  <c r="AC27"/>
  <c r="AB24"/>
  <c r="T52"/>
  <c r="K49"/>
  <c r="J46"/>
  <c r="J43"/>
  <c r="V39"/>
  <c r="U36"/>
  <c r="U33"/>
  <c r="N30"/>
  <c r="AA26"/>
  <c r="Z23"/>
  <c r="AC52"/>
  <c r="U41"/>
  <c r="N33"/>
  <c r="AA23"/>
  <c r="T46"/>
  <c r="M38"/>
  <c r="P30"/>
  <c r="U26"/>
  <c r="Q22"/>
  <c r="Q65" s="1"/>
  <c r="Q56" s="1"/>
  <c r="S48"/>
  <c r="W44"/>
  <c r="T40"/>
  <c r="AC35"/>
  <c r="AA31"/>
  <c r="Q27"/>
  <c r="Z22"/>
  <c r="Z65" s="1"/>
  <c r="Z56" s="1"/>
  <c r="Z50"/>
  <c r="Y47"/>
  <c r="P44"/>
  <c r="AC40"/>
  <c r="AB37"/>
  <c r="T34"/>
  <c r="L31"/>
  <c r="M28"/>
  <c r="L25"/>
  <c r="Y52"/>
  <c r="P49"/>
  <c r="O46"/>
  <c r="AB42"/>
  <c r="S39"/>
  <c r="R36"/>
  <c r="R33"/>
  <c r="S30"/>
  <c r="K27"/>
  <c r="J24"/>
  <c r="J52"/>
  <c r="V48"/>
  <c r="U45"/>
  <c r="U42"/>
  <c r="T39"/>
  <c r="K36"/>
  <c r="Y32"/>
  <c r="Q29"/>
  <c r="V25"/>
  <c r="U22"/>
  <c r="U65" s="1"/>
  <c r="U56" s="1"/>
  <c r="U50"/>
  <c r="T47"/>
  <c r="K44"/>
  <c r="X40"/>
  <c r="W37"/>
  <c r="O34"/>
  <c r="O31"/>
  <c r="P28"/>
  <c r="O25"/>
  <c r="AB52"/>
  <c r="S49"/>
  <c r="R46"/>
  <c r="R43"/>
  <c r="Q40"/>
  <c r="AC36"/>
  <c r="AC33"/>
  <c r="V30"/>
  <c r="N27"/>
  <c r="M24"/>
  <c r="K43"/>
  <c r="V33"/>
  <c r="Q25"/>
  <c r="J48"/>
  <c r="U38"/>
  <c r="X30"/>
  <c r="AC26"/>
  <c r="L23"/>
  <c r="AA48"/>
  <c r="J45"/>
  <c r="O41"/>
  <c r="P36"/>
  <c r="N32"/>
  <c r="L28"/>
  <c r="M23"/>
  <c r="M51"/>
  <c r="L48"/>
  <c r="X44"/>
  <c r="P41"/>
  <c r="O38"/>
  <c r="AB34"/>
  <c r="T31"/>
  <c r="U28"/>
  <c r="T25"/>
  <c r="K22"/>
  <c r="K65" s="1"/>
  <c r="K56" s="1"/>
  <c r="X49"/>
  <c r="W46"/>
  <c r="O43"/>
  <c r="AA39"/>
  <c r="Z36"/>
  <c r="Z33"/>
  <c r="AA30"/>
  <c r="S27"/>
  <c r="R24"/>
  <c r="R52"/>
  <c r="Q49"/>
  <c r="AC45"/>
  <c r="AC42"/>
  <c r="AB39"/>
  <c r="S36"/>
  <c r="K33"/>
  <c r="Y29"/>
  <c r="Q26"/>
  <c r="AC22"/>
  <c r="AC65" s="1"/>
  <c r="AC56" s="1"/>
  <c r="AC50"/>
  <c r="AB47"/>
  <c r="S44"/>
  <c r="K41"/>
  <c r="J38"/>
  <c r="W34"/>
  <c r="W31"/>
  <c r="X28"/>
  <c r="W25"/>
  <c r="N22"/>
  <c r="N65" s="1"/>
  <c r="N56" s="1"/>
  <c r="AA49"/>
  <c r="Z46"/>
  <c r="Z43"/>
  <c r="Y40"/>
  <c r="P37"/>
  <c r="P34"/>
  <c r="P31"/>
  <c r="V27"/>
  <c r="U24"/>
  <c r="S43"/>
  <c r="K35"/>
  <c r="AB26"/>
  <c r="R48"/>
  <c r="X39"/>
  <c r="M32"/>
  <c r="P27"/>
  <c r="T23"/>
  <c r="V49"/>
  <c r="R45"/>
  <c r="W41"/>
  <c r="K37"/>
  <c r="V32"/>
  <c r="T28"/>
  <c r="AC23"/>
  <c r="U51"/>
  <c r="T48"/>
  <c r="K45"/>
  <c r="X41"/>
  <c r="W38"/>
  <c r="N35"/>
  <c r="AB31"/>
  <c r="AC28"/>
  <c r="AB25"/>
  <c r="S22"/>
  <c r="S65" s="1"/>
  <c r="S56" s="1"/>
  <c r="K50"/>
  <c r="J47"/>
  <c r="W43"/>
  <c r="N40"/>
  <c r="M37"/>
  <c r="M34"/>
  <c r="M31"/>
  <c r="AA27"/>
  <c r="Z24"/>
  <c r="Z52"/>
  <c r="Y49"/>
  <c r="P46"/>
  <c r="P43"/>
  <c r="O40"/>
  <c r="AA36"/>
  <c r="S33"/>
  <c r="L30"/>
  <c r="Y26"/>
  <c r="P23"/>
  <c r="P51"/>
  <c r="O48"/>
  <c r="AA44"/>
  <c r="S41"/>
  <c r="R38"/>
  <c r="Q35"/>
  <c r="J32"/>
  <c r="J29"/>
  <c r="J26"/>
  <c r="V22"/>
  <c r="V65" s="1"/>
  <c r="V56" s="1"/>
  <c r="N50"/>
  <c r="M47"/>
  <c r="L44"/>
  <c r="L41"/>
  <c r="X37"/>
  <c r="X34"/>
  <c r="X31"/>
  <c r="Q28"/>
  <c r="AC24"/>
  <c r="U44"/>
  <c r="V36"/>
  <c r="O27"/>
  <c r="U49"/>
  <c r="N41"/>
  <c r="U32"/>
  <c r="X27"/>
  <c r="AB23"/>
  <c r="Y50"/>
  <c r="Z45"/>
  <c r="J42"/>
  <c r="AA37"/>
  <c r="P33"/>
  <c r="AB28"/>
  <c r="X24"/>
  <c r="AC51"/>
  <c r="AB48"/>
  <c r="S45"/>
  <c r="K42"/>
  <c r="J39"/>
  <c r="V35"/>
  <c r="O32"/>
  <c r="O29"/>
  <c r="O26"/>
  <c r="AA22"/>
  <c r="S50"/>
  <c r="R47"/>
  <c r="Q44"/>
  <c r="V40"/>
  <c r="U37"/>
  <c r="U34"/>
  <c r="U31"/>
  <c r="N28"/>
  <c r="M25"/>
  <c r="L22"/>
  <c r="L65" s="1"/>
  <c r="L56" s="1"/>
  <c r="L50"/>
  <c r="X46"/>
  <c r="X43"/>
  <c r="W40"/>
  <c r="N37"/>
  <c r="AA33"/>
  <c r="T30"/>
  <c r="L27"/>
  <c r="X23"/>
  <c r="X51"/>
  <c r="W48"/>
  <c r="N45"/>
  <c r="AA41"/>
  <c r="Z38"/>
  <c r="Y35"/>
  <c r="R32"/>
  <c r="R29"/>
  <c r="R26"/>
  <c r="Q23"/>
  <c r="V50"/>
  <c r="U47"/>
  <c r="T44"/>
  <c r="T41"/>
  <c r="K38"/>
  <c r="J35"/>
  <c r="K32"/>
  <c r="Y28"/>
  <c r="P25"/>
  <c r="O22"/>
  <c r="O65" s="1"/>
  <c r="O56" s="1"/>
  <c r="W50"/>
  <c r="K46"/>
  <c r="Q37"/>
  <c r="R28"/>
  <c r="K51"/>
  <c r="V41"/>
  <c r="W33"/>
  <c r="S28"/>
  <c r="O24"/>
  <c r="L51"/>
  <c r="U46"/>
  <c r="R42"/>
  <c r="N38"/>
  <c r="K34"/>
  <c r="N29"/>
  <c r="K25"/>
  <c r="P52"/>
  <c r="O49"/>
  <c r="AA45"/>
  <c r="S42"/>
  <c r="R39"/>
  <c r="Q36"/>
  <c r="W32"/>
  <c r="W29"/>
  <c r="W26"/>
  <c r="N23"/>
  <c r="AA50"/>
  <c r="Z47"/>
  <c r="Y44"/>
  <c r="Q41"/>
  <c r="AC37"/>
  <c r="AC34"/>
  <c r="AC31"/>
  <c r="V28"/>
  <c r="U25"/>
  <c r="T22"/>
  <c r="T50"/>
  <c r="K47"/>
  <c r="J44"/>
  <c r="J41"/>
  <c r="V37"/>
  <c r="N34"/>
  <c r="AB30"/>
  <c r="T27"/>
  <c r="K24"/>
  <c r="K52"/>
  <c r="J49"/>
  <c r="V45"/>
  <c r="N42"/>
  <c r="M39"/>
  <c r="L36"/>
  <c r="Z32"/>
  <c r="Z29"/>
  <c r="Z26"/>
  <c r="Y23"/>
  <c r="Q51"/>
  <c r="AC47"/>
  <c r="AB44"/>
  <c r="AB41"/>
  <c r="S38"/>
  <c r="R35"/>
  <c r="S32"/>
  <c r="K29"/>
  <c r="X25"/>
  <c r="W22"/>
  <c r="S46"/>
  <c r="T38"/>
  <c r="AB29"/>
  <c r="S51"/>
  <c r="L43"/>
  <c r="L35"/>
  <c r="M29"/>
  <c r="W24"/>
  <c r="T51"/>
  <c r="P47"/>
  <c r="Z42"/>
  <c r="V38"/>
  <c r="AA34"/>
  <c r="V29"/>
  <c r="S25"/>
  <c r="X52"/>
  <c r="W49"/>
  <c r="N46"/>
  <c r="AA42"/>
  <c r="Z39"/>
  <c r="Y36"/>
  <c r="Q33"/>
  <c r="J30"/>
  <c r="J27"/>
  <c r="V23"/>
  <c r="N51"/>
  <c r="M48"/>
  <c r="L45"/>
  <c r="Y41"/>
  <c r="P38"/>
  <c r="O35"/>
  <c r="P32"/>
  <c r="P29"/>
  <c r="AC25"/>
  <c r="AB22"/>
  <c r="AB50"/>
  <c r="S47"/>
  <c r="R44"/>
  <c r="R41"/>
  <c r="Q38"/>
  <c r="V34"/>
  <c r="N31"/>
  <c r="AB27"/>
  <c r="S24"/>
  <c r="S52"/>
  <c r="R49"/>
  <c r="Q46"/>
  <c r="V42"/>
  <c r="U39"/>
  <c r="T36"/>
  <c r="L33"/>
  <c r="M30"/>
  <c r="M27"/>
  <c r="L24"/>
  <c r="Y51"/>
  <c r="P48"/>
  <c r="O45"/>
  <c r="O42"/>
  <c r="AA38"/>
  <c r="Z35"/>
  <c r="AA32"/>
  <c r="S29"/>
  <c r="K26"/>
  <c r="J23"/>
  <c r="V47"/>
  <c r="J40"/>
  <c r="O30"/>
  <c r="V52"/>
  <c r="V44"/>
  <c r="T35"/>
  <c r="U29"/>
  <c r="R25"/>
  <c r="AB51"/>
  <c r="X47"/>
  <c r="U43"/>
  <c r="Q39"/>
  <c r="M35"/>
  <c r="Y30"/>
  <c r="AA25"/>
  <c r="J22"/>
  <c r="J50"/>
  <c r="V46"/>
  <c r="N43"/>
  <c r="M40"/>
  <c r="L37"/>
  <c r="Y33"/>
  <c r="R30"/>
  <c r="R27"/>
  <c r="Q24"/>
  <c r="V51"/>
  <c r="U48"/>
  <c r="T45"/>
  <c r="L42"/>
  <c r="X38"/>
  <c r="W35"/>
  <c r="X32"/>
  <c r="X29"/>
  <c r="P26"/>
  <c r="O23"/>
  <c r="O51"/>
  <c r="AA47"/>
  <c r="Z44"/>
  <c r="Z41"/>
  <c r="Y38"/>
  <c r="P35"/>
  <c r="V31"/>
  <c r="O28"/>
  <c r="AA24"/>
  <c r="AA52"/>
  <c r="Z49"/>
  <c r="Y46"/>
  <c r="Q43"/>
  <c r="AC39"/>
  <c r="AB36"/>
  <c r="T33"/>
  <c r="U30"/>
  <c r="U27"/>
  <c r="T24"/>
  <c r="L52"/>
  <c r="X48"/>
  <c r="W45"/>
  <c r="W42"/>
  <c r="N39"/>
  <c r="M36"/>
  <c r="M33"/>
  <c r="AA29"/>
  <c r="S26"/>
  <c r="R23"/>
  <c r="X122" i="9"/>
  <c r="G68" i="10"/>
  <c r="G70"/>
  <c r="F70" i="9"/>
  <c r="E61" s="1"/>
  <c r="F65" i="10"/>
  <c r="E56" s="1"/>
  <c r="F66"/>
  <c r="E57" s="1"/>
  <c r="Y122" i="9"/>
  <c r="G68" i="11"/>
  <c r="E60" i="12"/>
  <c r="E56"/>
  <c r="E58"/>
  <c r="E59"/>
  <c r="E57"/>
  <c r="E62" i="11"/>
  <c r="E59"/>
  <c r="E59" i="10"/>
  <c r="E61"/>
  <c r="E62"/>
  <c r="E60" i="9"/>
  <c r="E58"/>
  <c r="E62" i="8"/>
  <c r="E56"/>
  <c r="E57" i="7"/>
  <c r="E60"/>
  <c r="E60" i="5"/>
  <c r="E62"/>
  <c r="E56"/>
  <c r="E59" i="4"/>
  <c r="E61"/>
  <c r="E56"/>
  <c r="E57"/>
  <c r="K22" i="11"/>
  <c r="L23"/>
  <c r="CK74"/>
  <c r="BT74"/>
  <c r="BC74"/>
  <c r="AL74"/>
  <c r="T49" i="7"/>
  <c r="BB74" i="11"/>
  <c r="F67" i="10"/>
  <c r="U52" i="7"/>
  <c r="DE74" i="11"/>
  <c r="BQ74"/>
  <c r="BX74"/>
  <c r="AQ74"/>
  <c r="J74"/>
  <c r="CD74"/>
  <c r="BE74"/>
  <c r="AF74"/>
  <c r="CZ74"/>
  <c r="CI74"/>
  <c r="BJ74"/>
  <c r="AB49" i="7"/>
  <c r="R41" i="11"/>
  <c r="N31"/>
  <c r="AA38"/>
  <c r="Z35"/>
  <c r="X30"/>
  <c r="AA34"/>
  <c r="S29"/>
  <c r="R49"/>
  <c r="Q33"/>
  <c r="Q46"/>
  <c r="N51"/>
  <c r="L33"/>
  <c r="AC25"/>
  <c r="M30"/>
  <c r="AB22"/>
  <c r="AB65" s="1"/>
  <c r="AB56" s="1"/>
  <c r="L24"/>
  <c r="AB50"/>
  <c r="K35"/>
  <c r="O42"/>
  <c r="R44"/>
  <c r="L35"/>
  <c r="AC32" i="7"/>
  <c r="AB35"/>
  <c r="AC38"/>
  <c r="Q42"/>
  <c r="Y45"/>
  <c r="Z48"/>
  <c r="AA51"/>
  <c r="N24"/>
  <c r="W27"/>
  <c r="W30"/>
  <c r="Q34"/>
  <c r="Y37"/>
  <c r="Z40"/>
  <c r="AA43"/>
  <c r="AA46"/>
  <c r="O50"/>
  <c r="F65" i="11"/>
  <c r="P24" i="7"/>
  <c r="Y27"/>
  <c r="K31"/>
  <c r="S34"/>
  <c r="S37"/>
  <c r="AB40"/>
  <c r="AC43"/>
  <c r="AC46"/>
  <c r="Q50"/>
  <c r="Y22"/>
  <c r="Y65" s="1"/>
  <c r="Y56" s="1"/>
  <c r="Z25"/>
  <c r="AA28"/>
  <c r="Z31"/>
  <c r="Z34"/>
  <c r="Z37"/>
  <c r="AA40"/>
  <c r="N44"/>
  <c r="W47"/>
  <c r="X50"/>
  <c r="K23"/>
  <c r="T26"/>
  <c r="T29"/>
  <c r="AB32"/>
  <c r="N36"/>
  <c r="W39"/>
  <c r="X42"/>
  <c r="X45"/>
  <c r="L49"/>
  <c r="M52"/>
  <c r="R31"/>
  <c r="R34"/>
  <c r="R37"/>
  <c r="S40"/>
  <c r="AB43"/>
  <c r="O47"/>
  <c r="P50"/>
  <c r="X22"/>
  <c r="X65" s="1"/>
  <c r="X56" s="1"/>
  <c r="L26"/>
  <c r="L29"/>
  <c r="T32"/>
  <c r="AA35"/>
  <c r="O39"/>
  <c r="P42"/>
  <c r="P45"/>
  <c r="Y48"/>
  <c r="Z51"/>
  <c r="F69" i="10"/>
  <c r="U23" i="7"/>
  <c r="V26"/>
  <c r="Q30"/>
  <c r="X33"/>
  <c r="X36"/>
  <c r="L40"/>
  <c r="M43"/>
  <c r="M46"/>
  <c r="N49"/>
  <c r="W52"/>
  <c r="J25"/>
  <c r="K28"/>
  <c r="J31"/>
  <c r="J34"/>
  <c r="J37"/>
  <c r="K40"/>
  <c r="T43"/>
  <c r="AB46"/>
  <c r="AC49"/>
  <c r="P22"/>
  <c r="P65" s="1"/>
  <c r="P56" s="1"/>
  <c r="Y25"/>
  <c r="Z28"/>
  <c r="L32"/>
  <c r="S35"/>
  <c r="AB38"/>
  <c r="AC41"/>
  <c r="AC44"/>
  <c r="Q48"/>
  <c r="R51"/>
  <c r="O33"/>
  <c r="O36"/>
  <c r="P39"/>
  <c r="Y42"/>
  <c r="L46"/>
  <c r="M49"/>
  <c r="N52"/>
  <c r="V24"/>
  <c r="J28"/>
  <c r="Q31"/>
  <c r="Y34"/>
  <c r="L38"/>
  <c r="M41"/>
  <c r="M44"/>
  <c r="N47"/>
  <c r="R66" i="5"/>
  <c r="R57" s="1"/>
  <c r="S52" i="11"/>
  <c r="J30"/>
  <c r="AA32"/>
  <c r="T36"/>
  <c r="S47"/>
  <c r="N46"/>
  <c r="Y51"/>
  <c r="S24"/>
  <c r="L45"/>
  <c r="U49"/>
  <c r="AX74" i="13"/>
  <c r="Q74"/>
  <c r="CC74"/>
  <c r="AV74"/>
  <c r="O74"/>
  <c r="CW74" i="11"/>
  <c r="BI74"/>
  <c r="BP74"/>
  <c r="AA74"/>
  <c r="CM74"/>
  <c r="AX74"/>
  <c r="Q74"/>
  <c r="CC74"/>
  <c r="AV74"/>
  <c r="O74"/>
  <c r="CA74"/>
  <c r="AA42"/>
  <c r="L28"/>
  <c r="K26"/>
  <c r="M27"/>
  <c r="AB27"/>
  <c r="Y41"/>
  <c r="X24"/>
  <c r="M48"/>
  <c r="S31"/>
  <c r="J23"/>
  <c r="P48"/>
  <c r="V42"/>
  <c r="Q38"/>
  <c r="P38"/>
  <c r="Z39"/>
  <c r="O41"/>
  <c r="Q67" i="4"/>
  <c r="Q58" s="1"/>
  <c r="O45" i="11"/>
  <c r="U39"/>
  <c r="V34"/>
  <c r="O35"/>
  <c r="Y36"/>
  <c r="AA37"/>
  <c r="P32"/>
  <c r="J27"/>
  <c r="X52"/>
  <c r="AC26"/>
  <c r="P29"/>
  <c r="V23"/>
  <c r="W49"/>
  <c r="O44"/>
  <c r="P47"/>
  <c r="W65" i="4"/>
  <c r="W56" s="1"/>
  <c r="AA65" i="7"/>
  <c r="AA56" s="1"/>
  <c r="R65" i="4"/>
  <c r="R56" s="1"/>
  <c r="U65" i="5"/>
  <c r="U56" s="1"/>
  <c r="Z65"/>
  <c r="Z56" s="1"/>
  <c r="AC71" i="4"/>
  <c r="AC62" s="1"/>
  <c r="J65"/>
  <c r="M65" i="5"/>
  <c r="M56" s="1"/>
  <c r="O66" i="4"/>
  <c r="O57" s="1"/>
  <c r="V69" i="5"/>
  <c r="V60" s="1"/>
  <c r="AA65" i="4"/>
  <c r="AA56" s="1"/>
  <c r="J65" i="5"/>
  <c r="Y69"/>
  <c r="Y60" s="1"/>
  <c r="AC65" i="4"/>
  <c r="AC56" s="1"/>
  <c r="L65"/>
  <c r="L56" s="1"/>
  <c r="J65" i="7"/>
  <c r="K65" i="4"/>
  <c r="K56" s="1"/>
  <c r="O65" i="5"/>
  <c r="O56" s="1"/>
  <c r="AB65" i="7"/>
  <c r="AB56" s="1"/>
  <c r="N65" i="4"/>
  <c r="N56" s="1"/>
  <c r="M65"/>
  <c r="M56" s="1"/>
  <c r="P65"/>
  <c r="P56" s="1"/>
  <c r="W65" i="7"/>
  <c r="W56" s="1"/>
  <c r="T65"/>
  <c r="T56" s="1"/>
  <c r="L66" i="4"/>
  <c r="L57" s="1"/>
  <c r="F70" i="13"/>
  <c r="F68"/>
  <c r="F65"/>
  <c r="F69"/>
  <c r="W122"/>
  <c r="X122"/>
  <c r="Y122"/>
  <c r="F66"/>
  <c r="F71" i="1"/>
  <c r="E62" s="1"/>
  <c r="G71"/>
  <c r="F65"/>
  <c r="E56" s="1"/>
  <c r="F66"/>
  <c r="E57" s="1"/>
  <c r="G66"/>
  <c r="F67"/>
  <c r="E58" s="1"/>
  <c r="G67"/>
  <c r="F68"/>
  <c r="G68"/>
  <c r="F69"/>
  <c r="G69"/>
  <c r="X122" i="7"/>
  <c r="Y122" i="5"/>
  <c r="X122"/>
  <c r="Y122" i="7"/>
  <c r="X122" i="12"/>
  <c r="Y122"/>
  <c r="O97" i="1"/>
  <c r="O85"/>
  <c r="O90"/>
  <c r="W122"/>
  <c r="AD3" s="1"/>
  <c r="X122"/>
  <c r="O92" i="5"/>
  <c r="BL22" i="10"/>
  <c r="BT22"/>
  <c r="CB22"/>
  <c r="CJ22"/>
  <c r="CR22"/>
  <c r="CZ22"/>
  <c r="BJ23"/>
  <c r="BR23"/>
  <c r="BZ23"/>
  <c r="CH23"/>
  <c r="CP23"/>
  <c r="CX23"/>
  <c r="BH24"/>
  <c r="BP24"/>
  <c r="BX24"/>
  <c r="CF24"/>
  <c r="CN24"/>
  <c r="CV24"/>
  <c r="DD24"/>
  <c r="BN25"/>
  <c r="BV25"/>
  <c r="CD25"/>
  <c r="BK22"/>
  <c r="BS22"/>
  <c r="CA22"/>
  <c r="CI22"/>
  <c r="CQ22"/>
  <c r="CY22"/>
  <c r="BI23"/>
  <c r="BQ23"/>
  <c r="BY23"/>
  <c r="CG23"/>
  <c r="BJ22"/>
  <c r="BR22"/>
  <c r="BZ22"/>
  <c r="CH22"/>
  <c r="CP22"/>
  <c r="CX22"/>
  <c r="BH23"/>
  <c r="BP23"/>
  <c r="BX23"/>
  <c r="CF23"/>
  <c r="BI22"/>
  <c r="BQ22"/>
  <c r="BY22"/>
  <c r="CG22"/>
  <c r="CO22"/>
  <c r="CW22"/>
  <c r="DE22"/>
  <c r="BO23"/>
  <c r="BW23"/>
  <c r="CE23"/>
  <c r="BH22"/>
  <c r="BP22"/>
  <c r="BX22"/>
  <c r="CF22"/>
  <c r="CN22"/>
  <c r="CV22"/>
  <c r="DD22"/>
  <c r="BN23"/>
  <c r="BV23"/>
  <c r="CD23"/>
  <c r="CL23"/>
  <c r="CT23"/>
  <c r="DB23"/>
  <c r="BL24"/>
  <c r="BT24"/>
  <c r="CB24"/>
  <c r="CJ24"/>
  <c r="CR24"/>
  <c r="CZ24"/>
  <c r="BJ25"/>
  <c r="BR25"/>
  <c r="BZ25"/>
  <c r="CH25"/>
  <c r="CP25"/>
  <c r="CX25"/>
  <c r="BH26"/>
  <c r="BP26"/>
  <c r="BX26"/>
  <c r="CF26"/>
  <c r="CN26"/>
  <c r="CV26"/>
  <c r="DD26"/>
  <c r="BN27"/>
  <c r="BV27"/>
  <c r="CD27"/>
  <c r="CL27"/>
  <c r="CT27"/>
  <c r="DB27"/>
  <c r="BL28"/>
  <c r="BT28"/>
  <c r="CB28"/>
  <c r="CJ28"/>
  <c r="CR28"/>
  <c r="CZ28"/>
  <c r="BJ29"/>
  <c r="BR29"/>
  <c r="BZ29"/>
  <c r="CH29"/>
  <c r="CP29"/>
  <c r="CX29"/>
  <c r="BO22"/>
  <c r="BW22"/>
  <c r="CE22"/>
  <c r="CM22"/>
  <c r="CU22"/>
  <c r="DC22"/>
  <c r="BM23"/>
  <c r="BU23"/>
  <c r="CC23"/>
  <c r="CK23"/>
  <c r="CS23"/>
  <c r="DA23"/>
  <c r="BK24"/>
  <c r="BS24"/>
  <c r="CA24"/>
  <c r="CI24"/>
  <c r="CQ24"/>
  <c r="CY24"/>
  <c r="BI25"/>
  <c r="BQ25"/>
  <c r="BY25"/>
  <c r="BN22"/>
  <c r="BV22"/>
  <c r="CD22"/>
  <c r="CL22"/>
  <c r="CT22"/>
  <c r="DB22"/>
  <c r="BL23"/>
  <c r="BT23"/>
  <c r="CB23"/>
  <c r="BM22"/>
  <c r="BU22"/>
  <c r="CC22"/>
  <c r="CK22"/>
  <c r="CS22"/>
  <c r="DA22"/>
  <c r="BK23"/>
  <c r="BS23"/>
  <c r="CA23"/>
  <c r="CI23"/>
  <c r="CQ23"/>
  <c r="CY23"/>
  <c r="BI24"/>
  <c r="BQ24"/>
  <c r="BY24"/>
  <c r="CG24"/>
  <c r="CO24"/>
  <c r="CW24"/>
  <c r="DE24"/>
  <c r="BO25"/>
  <c r="BW25"/>
  <c r="CE25"/>
  <c r="CM25"/>
  <c r="CU25"/>
  <c r="DC25"/>
  <c r="BM26"/>
  <c r="BU26"/>
  <c r="CC26"/>
  <c r="CK26"/>
  <c r="CS26"/>
  <c r="DA26"/>
  <c r="BK27"/>
  <c r="BS27"/>
  <c r="CA27"/>
  <c r="CI27"/>
  <c r="CQ27"/>
  <c r="CY27"/>
  <c r="BI28"/>
  <c r="BQ28"/>
  <c r="BY28"/>
  <c r="CG28"/>
  <c r="CO28"/>
  <c r="CW28"/>
  <c r="DE28"/>
  <c r="BO29"/>
  <c r="BW29"/>
  <c r="CE29"/>
  <c r="CM29"/>
  <c r="CU29"/>
  <c r="CW23"/>
  <c r="BO24"/>
  <c r="CE24"/>
  <c r="CU24"/>
  <c r="BM25"/>
  <c r="CC25"/>
  <c r="CO25"/>
  <c r="CZ25"/>
  <c r="BL26"/>
  <c r="BW26"/>
  <c r="CH26"/>
  <c r="CR26"/>
  <c r="DC26"/>
  <c r="BP27"/>
  <c r="BZ27"/>
  <c r="CK27"/>
  <c r="CV27"/>
  <c r="BH28"/>
  <c r="BS28"/>
  <c r="CD28"/>
  <c r="CN28"/>
  <c r="CY28"/>
  <c r="BL29"/>
  <c r="BV29"/>
  <c r="CG29"/>
  <c r="CR29"/>
  <c r="DB29"/>
  <c r="BL30"/>
  <c r="BT30"/>
  <c r="CB30"/>
  <c r="CJ30"/>
  <c r="CR30"/>
  <c r="CZ30"/>
  <c r="BJ31"/>
  <c r="BR31"/>
  <c r="BZ31"/>
  <c r="CH31"/>
  <c r="CP31"/>
  <c r="CX31"/>
  <c r="BH32"/>
  <c r="BP32"/>
  <c r="BX32"/>
  <c r="CF32"/>
  <c r="CN32"/>
  <c r="CV32"/>
  <c r="DD32"/>
  <c r="BN33"/>
  <c r="BV33"/>
  <c r="CD33"/>
  <c r="CL33"/>
  <c r="CT33"/>
  <c r="DB33"/>
  <c r="BL34"/>
  <c r="BT34"/>
  <c r="CB34"/>
  <c r="CJ34"/>
  <c r="CR34"/>
  <c r="CZ34"/>
  <c r="BJ35"/>
  <c r="BR35"/>
  <c r="BZ35"/>
  <c r="CH35"/>
  <c r="CP35"/>
  <c r="CX35"/>
  <c r="BH36"/>
  <c r="BP36"/>
  <c r="BX36"/>
  <c r="CF36"/>
  <c r="CN36"/>
  <c r="CV36"/>
  <c r="DD36"/>
  <c r="BN37"/>
  <c r="BV37"/>
  <c r="CD37"/>
  <c r="CL37"/>
  <c r="CT37"/>
  <c r="DB37"/>
  <c r="BL38"/>
  <c r="BT38"/>
  <c r="CB38"/>
  <c r="CJ38"/>
  <c r="CR38"/>
  <c r="CZ38"/>
  <c r="BJ39"/>
  <c r="BR39"/>
  <c r="BZ39"/>
  <c r="CH39"/>
  <c r="CP39"/>
  <c r="CX39"/>
  <c r="BH40"/>
  <c r="BP40"/>
  <c r="BX40"/>
  <c r="CF40"/>
  <c r="CN40"/>
  <c r="CV40"/>
  <c r="DD40"/>
  <c r="BN41"/>
  <c r="BV41"/>
  <c r="CD41"/>
  <c r="CL41"/>
  <c r="CT41"/>
  <c r="DB41"/>
  <c r="BL42"/>
  <c r="BT42"/>
  <c r="CB42"/>
  <c r="CJ42"/>
  <c r="CR42"/>
  <c r="CZ42"/>
  <c r="BJ43"/>
  <c r="BR43"/>
  <c r="BZ43"/>
  <c r="CH43"/>
  <c r="CP43"/>
  <c r="CX43"/>
  <c r="BH44"/>
  <c r="BP44"/>
  <c r="BX44"/>
  <c r="CF44"/>
  <c r="CN44"/>
  <c r="CV44"/>
  <c r="DD44"/>
  <c r="BN45"/>
  <c r="BV45"/>
  <c r="CD45"/>
  <c r="CL45"/>
  <c r="CT45"/>
  <c r="DB45"/>
  <c r="BL46"/>
  <c r="BT46"/>
  <c r="CB46"/>
  <c r="CJ46"/>
  <c r="CR46"/>
  <c r="CZ46"/>
  <c r="BJ47"/>
  <c r="BR47"/>
  <c r="BZ47"/>
  <c r="CH47"/>
  <c r="CP47"/>
  <c r="CX47"/>
  <c r="BH48"/>
  <c r="BP48"/>
  <c r="BX48"/>
  <c r="CF48"/>
  <c r="CN48"/>
  <c r="CV48"/>
  <c r="DD48"/>
  <c r="BN49"/>
  <c r="BV49"/>
  <c r="CD49"/>
  <c r="CL49"/>
  <c r="CT49"/>
  <c r="DB49"/>
  <c r="BL50"/>
  <c r="BT50"/>
  <c r="CB50"/>
  <c r="CJ50"/>
  <c r="CR50"/>
  <c r="CZ50"/>
  <c r="BJ51"/>
  <c r="BR51"/>
  <c r="BZ51"/>
  <c r="CH51"/>
  <c r="CP51"/>
  <c r="CX51"/>
  <c r="BH52"/>
  <c r="BP52"/>
  <c r="BX52"/>
  <c r="CF52"/>
  <c r="CN52"/>
  <c r="CV52"/>
  <c r="DD52"/>
  <c r="CV23"/>
  <c r="BN24"/>
  <c r="CD24"/>
  <c r="CT24"/>
  <c r="BL25"/>
  <c r="CB25"/>
  <c r="CN25"/>
  <c r="CY25"/>
  <c r="BK26"/>
  <c r="BV26"/>
  <c r="CG26"/>
  <c r="CQ26"/>
  <c r="DB26"/>
  <c r="BO27"/>
  <c r="BY27"/>
  <c r="CJ27"/>
  <c r="CU27"/>
  <c r="DE27"/>
  <c r="BR28"/>
  <c r="CC28"/>
  <c r="CM28"/>
  <c r="CX28"/>
  <c r="BK29"/>
  <c r="BU29"/>
  <c r="CF29"/>
  <c r="CQ29"/>
  <c r="DA29"/>
  <c r="BK30"/>
  <c r="BS30"/>
  <c r="CA30"/>
  <c r="CI30"/>
  <c r="CQ30"/>
  <c r="CY30"/>
  <c r="BI31"/>
  <c r="BQ31"/>
  <c r="BY31"/>
  <c r="CG31"/>
  <c r="CO31"/>
  <c r="CW31"/>
  <c r="DE31"/>
  <c r="BO32"/>
  <c r="BW32"/>
  <c r="CE32"/>
  <c r="CM32"/>
  <c r="CU32"/>
  <c r="DC32"/>
  <c r="BM33"/>
  <c r="BU33"/>
  <c r="CC33"/>
  <c r="CK33"/>
  <c r="CS33"/>
  <c r="DA33"/>
  <c r="BK34"/>
  <c r="BS34"/>
  <c r="CA34"/>
  <c r="CI34"/>
  <c r="CQ34"/>
  <c r="CY34"/>
  <c r="BI35"/>
  <c r="BQ35"/>
  <c r="BY35"/>
  <c r="CG35"/>
  <c r="CO35"/>
  <c r="CW35"/>
  <c r="DE35"/>
  <c r="BO36"/>
  <c r="BW36"/>
  <c r="CE36"/>
  <c r="CM36"/>
  <c r="CU36"/>
  <c r="DC36"/>
  <c r="BM37"/>
  <c r="BU37"/>
  <c r="CC37"/>
  <c r="CK37"/>
  <c r="CS37"/>
  <c r="DA37"/>
  <c r="BK38"/>
  <c r="BS38"/>
  <c r="CA38"/>
  <c r="CI38"/>
  <c r="CQ38"/>
  <c r="CY38"/>
  <c r="BI39"/>
  <c r="BQ39"/>
  <c r="BY39"/>
  <c r="CG39"/>
  <c r="CO39"/>
  <c r="CW39"/>
  <c r="DE39"/>
  <c r="BO40"/>
  <c r="BW40"/>
  <c r="CE40"/>
  <c r="CM40"/>
  <c r="CU40"/>
  <c r="DC40"/>
  <c r="BM41"/>
  <c r="BU41"/>
  <c r="CC41"/>
  <c r="CK41"/>
  <c r="CS41"/>
  <c r="DA41"/>
  <c r="BK42"/>
  <c r="BS42"/>
  <c r="CA42"/>
  <c r="CI42"/>
  <c r="CQ42"/>
  <c r="CY42"/>
  <c r="BI43"/>
  <c r="BQ43"/>
  <c r="BY43"/>
  <c r="CG43"/>
  <c r="CO43"/>
  <c r="CW43"/>
  <c r="DE43"/>
  <c r="BO44"/>
  <c r="BW44"/>
  <c r="CE44"/>
  <c r="CM44"/>
  <c r="CU44"/>
  <c r="DC44"/>
  <c r="BM45"/>
  <c r="BU45"/>
  <c r="CC45"/>
  <c r="CK45"/>
  <c r="CS45"/>
  <c r="DA45"/>
  <c r="BK46"/>
  <c r="BS46"/>
  <c r="CA46"/>
  <c r="CI46"/>
  <c r="CQ46"/>
  <c r="CY46"/>
  <c r="BI47"/>
  <c r="BQ47"/>
  <c r="BY47"/>
  <c r="CG47"/>
  <c r="CO47"/>
  <c r="CW47"/>
  <c r="DE47"/>
  <c r="BO48"/>
  <c r="BW48"/>
  <c r="CE48"/>
  <c r="CM48"/>
  <c r="CU48"/>
  <c r="DC48"/>
  <c r="BM49"/>
  <c r="BU49"/>
  <c r="CC49"/>
  <c r="CK49"/>
  <c r="CS49"/>
  <c r="DA49"/>
  <c r="BK50"/>
  <c r="BS50"/>
  <c r="CA50"/>
  <c r="CI50"/>
  <c r="CQ50"/>
  <c r="CY50"/>
  <c r="BI51"/>
  <c r="BQ51"/>
  <c r="BY51"/>
  <c r="CG51"/>
  <c r="CO51"/>
  <c r="CW51"/>
  <c r="DE51"/>
  <c r="BO52"/>
  <c r="BW52"/>
  <c r="CE52"/>
  <c r="CM52"/>
  <c r="CU52"/>
  <c r="DC52"/>
  <c r="CU23"/>
  <c r="BM24"/>
  <c r="CC24"/>
  <c r="CS24"/>
  <c r="BK25"/>
  <c r="CA25"/>
  <c r="CL25"/>
  <c r="CW25"/>
  <c r="BJ26"/>
  <c r="BT26"/>
  <c r="CE26"/>
  <c r="CP26"/>
  <c r="CZ26"/>
  <c r="BM27"/>
  <c r="BX27"/>
  <c r="CH27"/>
  <c r="CS27"/>
  <c r="DD27"/>
  <c r="BP28"/>
  <c r="CA28"/>
  <c r="CL28"/>
  <c r="CV28"/>
  <c r="BI29"/>
  <c r="BT29"/>
  <c r="CD29"/>
  <c r="CO29"/>
  <c r="CZ29"/>
  <c r="BJ30"/>
  <c r="BR30"/>
  <c r="BZ30"/>
  <c r="CH30"/>
  <c r="CP30"/>
  <c r="CX30"/>
  <c r="BH31"/>
  <c r="BP31"/>
  <c r="BX31"/>
  <c r="CF31"/>
  <c r="CN31"/>
  <c r="CV31"/>
  <c r="DD31"/>
  <c r="BN32"/>
  <c r="BV32"/>
  <c r="CD32"/>
  <c r="CL32"/>
  <c r="CT32"/>
  <c r="DB32"/>
  <c r="BL33"/>
  <c r="BT33"/>
  <c r="CB33"/>
  <c r="CJ33"/>
  <c r="CR33"/>
  <c r="CZ33"/>
  <c r="BJ34"/>
  <c r="BR34"/>
  <c r="BZ34"/>
  <c r="CH34"/>
  <c r="CP34"/>
  <c r="CX34"/>
  <c r="BH35"/>
  <c r="BP35"/>
  <c r="BX35"/>
  <c r="CF35"/>
  <c r="CN35"/>
  <c r="CV35"/>
  <c r="DD35"/>
  <c r="BN36"/>
  <c r="BV36"/>
  <c r="CD36"/>
  <c r="CL36"/>
  <c r="CT36"/>
  <c r="DB36"/>
  <c r="BL37"/>
  <c r="BT37"/>
  <c r="CB37"/>
  <c r="CJ37"/>
  <c r="CR37"/>
  <c r="CZ37"/>
  <c r="BJ38"/>
  <c r="BR38"/>
  <c r="BZ38"/>
  <c r="CH38"/>
  <c r="CP38"/>
  <c r="CX38"/>
  <c r="BH39"/>
  <c r="BP39"/>
  <c r="BX39"/>
  <c r="CF39"/>
  <c r="CN39"/>
  <c r="CV39"/>
  <c r="DD39"/>
  <c r="BN40"/>
  <c r="BV40"/>
  <c r="CD40"/>
  <c r="CL40"/>
  <c r="CT40"/>
  <c r="DB40"/>
  <c r="BL41"/>
  <c r="BT41"/>
  <c r="CB41"/>
  <c r="CJ41"/>
  <c r="CR41"/>
  <c r="CZ41"/>
  <c r="BJ42"/>
  <c r="BR42"/>
  <c r="BZ42"/>
  <c r="CH42"/>
  <c r="CP42"/>
  <c r="CX42"/>
  <c r="BH43"/>
  <c r="BP43"/>
  <c r="BX43"/>
  <c r="CF43"/>
  <c r="CN43"/>
  <c r="CV43"/>
  <c r="DD43"/>
  <c r="BN44"/>
  <c r="BV44"/>
  <c r="CD44"/>
  <c r="CL44"/>
  <c r="CT44"/>
  <c r="DB44"/>
  <c r="BL45"/>
  <c r="BT45"/>
  <c r="CB45"/>
  <c r="CJ45"/>
  <c r="CR45"/>
  <c r="CZ45"/>
  <c r="BJ46"/>
  <c r="BR46"/>
  <c r="BZ46"/>
  <c r="CH46"/>
  <c r="CP46"/>
  <c r="CX46"/>
  <c r="BH47"/>
  <c r="BP47"/>
  <c r="BX47"/>
  <c r="CF47"/>
  <c r="CN47"/>
  <c r="CV47"/>
  <c r="DD47"/>
  <c r="BN48"/>
  <c r="BV48"/>
  <c r="CD48"/>
  <c r="CL48"/>
  <c r="CT48"/>
  <c r="DB48"/>
  <c r="BL49"/>
  <c r="BT49"/>
  <c r="CB49"/>
  <c r="CJ49"/>
  <c r="CR49"/>
  <c r="CZ49"/>
  <c r="BJ50"/>
  <c r="BR50"/>
  <c r="BZ50"/>
  <c r="CH50"/>
  <c r="CP50"/>
  <c r="CX50"/>
  <c r="BH51"/>
  <c r="BP51"/>
  <c r="BX51"/>
  <c r="CF51"/>
  <c r="CN51"/>
  <c r="CV51"/>
  <c r="DD51"/>
  <c r="BN52"/>
  <c r="BV52"/>
  <c r="CD52"/>
  <c r="CL52"/>
  <c r="CT52"/>
  <c r="DB52"/>
  <c r="CR23"/>
  <c r="BJ24"/>
  <c r="BZ24"/>
  <c r="CP24"/>
  <c r="BH25"/>
  <c r="BX25"/>
  <c r="CK25"/>
  <c r="CV25"/>
  <c r="BI26"/>
  <c r="BS26"/>
  <c r="CD26"/>
  <c r="CO26"/>
  <c r="CY26"/>
  <c r="BL27"/>
  <c r="BW27"/>
  <c r="CG27"/>
  <c r="CR27"/>
  <c r="DC27"/>
  <c r="BO28"/>
  <c r="BZ28"/>
  <c r="CK28"/>
  <c r="CU28"/>
  <c r="BH29"/>
  <c r="BS29"/>
  <c r="CC29"/>
  <c r="CN29"/>
  <c r="CY29"/>
  <c r="BI30"/>
  <c r="BQ30"/>
  <c r="BY30"/>
  <c r="CG30"/>
  <c r="CO30"/>
  <c r="CW30"/>
  <c r="DE30"/>
  <c r="BO31"/>
  <c r="BW31"/>
  <c r="CE31"/>
  <c r="CM31"/>
  <c r="CU31"/>
  <c r="DC31"/>
  <c r="BM32"/>
  <c r="BU32"/>
  <c r="CC32"/>
  <c r="CK32"/>
  <c r="CS32"/>
  <c r="DA32"/>
  <c r="BK33"/>
  <c r="BS33"/>
  <c r="CA33"/>
  <c r="CI33"/>
  <c r="CQ33"/>
  <c r="CY33"/>
  <c r="BI34"/>
  <c r="BQ34"/>
  <c r="BY34"/>
  <c r="CG34"/>
  <c r="CO34"/>
  <c r="CW34"/>
  <c r="DE34"/>
  <c r="BO35"/>
  <c r="BW35"/>
  <c r="CE35"/>
  <c r="CM35"/>
  <c r="CU35"/>
  <c r="DC35"/>
  <c r="BM36"/>
  <c r="BU36"/>
  <c r="CC36"/>
  <c r="CK36"/>
  <c r="CS36"/>
  <c r="DA36"/>
  <c r="BK37"/>
  <c r="BS37"/>
  <c r="CA37"/>
  <c r="CI37"/>
  <c r="CQ37"/>
  <c r="CY37"/>
  <c r="BI38"/>
  <c r="BQ38"/>
  <c r="BY38"/>
  <c r="CG38"/>
  <c r="CO38"/>
  <c r="CW38"/>
  <c r="DE38"/>
  <c r="BO39"/>
  <c r="BW39"/>
  <c r="CE39"/>
  <c r="CM39"/>
  <c r="CU39"/>
  <c r="DC39"/>
  <c r="BM40"/>
  <c r="BU40"/>
  <c r="CC40"/>
  <c r="CK40"/>
  <c r="CS40"/>
  <c r="DA40"/>
  <c r="BK41"/>
  <c r="BS41"/>
  <c r="CA41"/>
  <c r="CI41"/>
  <c r="CQ41"/>
  <c r="CY41"/>
  <c r="BI42"/>
  <c r="BQ42"/>
  <c r="BY42"/>
  <c r="CG42"/>
  <c r="CO42"/>
  <c r="CW42"/>
  <c r="DE42"/>
  <c r="BO43"/>
  <c r="BW43"/>
  <c r="CE43"/>
  <c r="CM43"/>
  <c r="CU43"/>
  <c r="DC43"/>
  <c r="BM44"/>
  <c r="BU44"/>
  <c r="CC44"/>
  <c r="CK44"/>
  <c r="CS44"/>
  <c r="DA44"/>
  <c r="BK45"/>
  <c r="BS45"/>
  <c r="CA45"/>
  <c r="CI45"/>
  <c r="CQ45"/>
  <c r="CY45"/>
  <c r="BI46"/>
  <c r="BQ46"/>
  <c r="BY46"/>
  <c r="CG46"/>
  <c r="CO46"/>
  <c r="CW46"/>
  <c r="DE46"/>
  <c r="BO47"/>
  <c r="BW47"/>
  <c r="CE47"/>
  <c r="CM47"/>
  <c r="CU47"/>
  <c r="DC47"/>
  <c r="BM48"/>
  <c r="BU48"/>
  <c r="CC48"/>
  <c r="CK48"/>
  <c r="CS48"/>
  <c r="DA48"/>
  <c r="BK49"/>
  <c r="BS49"/>
  <c r="CA49"/>
  <c r="CI49"/>
  <c r="CQ49"/>
  <c r="CY49"/>
  <c r="BI50"/>
  <c r="BQ50"/>
  <c r="BY50"/>
  <c r="CG50"/>
  <c r="CO50"/>
  <c r="CW50"/>
  <c r="DE50"/>
  <c r="BO51"/>
  <c r="BW51"/>
  <c r="CE51"/>
  <c r="CM51"/>
  <c r="CU51"/>
  <c r="DC51"/>
  <c r="BM52"/>
  <c r="BU52"/>
  <c r="CC52"/>
  <c r="CK52"/>
  <c r="CS52"/>
  <c r="DA52"/>
  <c r="CO23"/>
  <c r="DE23"/>
  <c r="BW24"/>
  <c r="CM24"/>
  <c r="DC24"/>
  <c r="BU25"/>
  <c r="CJ25"/>
  <c r="CT25"/>
  <c r="DE25"/>
  <c r="BR26"/>
  <c r="CB26"/>
  <c r="CM26"/>
  <c r="CX26"/>
  <c r="BJ27"/>
  <c r="BU27"/>
  <c r="CF27"/>
  <c r="CP27"/>
  <c r="DA27"/>
  <c r="BN28"/>
  <c r="BX28"/>
  <c r="CI28"/>
  <c r="CT28"/>
  <c r="DD28"/>
  <c r="BQ29"/>
  <c r="CB29"/>
  <c r="CL29"/>
  <c r="CW29"/>
  <c r="BH30"/>
  <c r="BP30"/>
  <c r="BX30"/>
  <c r="CF30"/>
  <c r="CN30"/>
  <c r="CV30"/>
  <c r="DD30"/>
  <c r="BN31"/>
  <c r="BV31"/>
  <c r="CD31"/>
  <c r="CL31"/>
  <c r="CT31"/>
  <c r="DB31"/>
  <c r="BL32"/>
  <c r="BT32"/>
  <c r="CB32"/>
  <c r="CJ32"/>
  <c r="CR32"/>
  <c r="CZ32"/>
  <c r="BJ33"/>
  <c r="BR33"/>
  <c r="BZ33"/>
  <c r="CH33"/>
  <c r="CP33"/>
  <c r="CX33"/>
  <c r="BH34"/>
  <c r="BP34"/>
  <c r="BX34"/>
  <c r="CF34"/>
  <c r="CN34"/>
  <c r="CV34"/>
  <c r="DD34"/>
  <c r="BN35"/>
  <c r="BV35"/>
  <c r="CD35"/>
  <c r="CL35"/>
  <c r="CT35"/>
  <c r="DB35"/>
  <c r="BL36"/>
  <c r="BT36"/>
  <c r="CB36"/>
  <c r="CJ36"/>
  <c r="CR36"/>
  <c r="CZ36"/>
  <c r="BJ37"/>
  <c r="BR37"/>
  <c r="BZ37"/>
  <c r="CH37"/>
  <c r="CP37"/>
  <c r="CX37"/>
  <c r="BH38"/>
  <c r="BP38"/>
  <c r="BX38"/>
  <c r="CF38"/>
  <c r="CN38"/>
  <c r="CV38"/>
  <c r="DD38"/>
  <c r="BN39"/>
  <c r="BV39"/>
  <c r="CD39"/>
  <c r="CL39"/>
  <c r="CT39"/>
  <c r="DB39"/>
  <c r="BL40"/>
  <c r="BT40"/>
  <c r="CB40"/>
  <c r="CJ40"/>
  <c r="CR40"/>
  <c r="CZ40"/>
  <c r="BJ41"/>
  <c r="BR41"/>
  <c r="BZ41"/>
  <c r="CH41"/>
  <c r="CP41"/>
  <c r="CX41"/>
  <c r="BH42"/>
  <c r="BP42"/>
  <c r="BX42"/>
  <c r="CF42"/>
  <c r="CN42"/>
  <c r="CV42"/>
  <c r="DD42"/>
  <c r="BN43"/>
  <c r="BV43"/>
  <c r="CD43"/>
  <c r="CL43"/>
  <c r="CT43"/>
  <c r="DB43"/>
  <c r="BL44"/>
  <c r="BT44"/>
  <c r="CB44"/>
  <c r="CJ44"/>
  <c r="CR44"/>
  <c r="CZ44"/>
  <c r="BJ45"/>
  <c r="BR45"/>
  <c r="BZ45"/>
  <c r="CH45"/>
  <c r="CP45"/>
  <c r="CX45"/>
  <c r="BH46"/>
  <c r="BP46"/>
  <c r="BX46"/>
  <c r="CF46"/>
  <c r="CN46"/>
  <c r="CV46"/>
  <c r="DD46"/>
  <c r="BN47"/>
  <c r="BV47"/>
  <c r="CD47"/>
  <c r="CL47"/>
  <c r="CT47"/>
  <c r="DB47"/>
  <c r="BL48"/>
  <c r="BT48"/>
  <c r="CB48"/>
  <c r="CJ48"/>
  <c r="CR48"/>
  <c r="CZ48"/>
  <c r="BJ49"/>
  <c r="BR49"/>
  <c r="BZ49"/>
  <c r="CH49"/>
  <c r="CP49"/>
  <c r="CX49"/>
  <c r="BH50"/>
  <c r="BP50"/>
  <c r="BX50"/>
  <c r="CF50"/>
  <c r="CN50"/>
  <c r="CV50"/>
  <c r="DD50"/>
  <c r="BN51"/>
  <c r="BV51"/>
  <c r="CD51"/>
  <c r="CL51"/>
  <c r="CT51"/>
  <c r="DB51"/>
  <c r="BL52"/>
  <c r="BT52"/>
  <c r="CB52"/>
  <c r="CJ52"/>
  <c r="CR52"/>
  <c r="CZ52"/>
  <c r="CN23"/>
  <c r="DD23"/>
  <c r="BV24"/>
  <c r="CL24"/>
  <c r="DB24"/>
  <c r="BT25"/>
  <c r="CI25"/>
  <c r="CS25"/>
  <c r="DD25"/>
  <c r="BQ26"/>
  <c r="CA26"/>
  <c r="CL26"/>
  <c r="CW26"/>
  <c r="BI27"/>
  <c r="BT27"/>
  <c r="CE27"/>
  <c r="CO27"/>
  <c r="CZ27"/>
  <c r="BM28"/>
  <c r="BW28"/>
  <c r="CH28"/>
  <c r="CS28"/>
  <c r="DC28"/>
  <c r="BP29"/>
  <c r="CA29"/>
  <c r="CK29"/>
  <c r="CV29"/>
  <c r="DE29"/>
  <c r="BO30"/>
  <c r="BW30"/>
  <c r="CE30"/>
  <c r="CM30"/>
  <c r="CU30"/>
  <c r="DC30"/>
  <c r="BM31"/>
  <c r="BU31"/>
  <c r="CC31"/>
  <c r="CK31"/>
  <c r="CS31"/>
  <c r="DA31"/>
  <c r="BK32"/>
  <c r="BS32"/>
  <c r="CA32"/>
  <c r="CI32"/>
  <c r="CQ32"/>
  <c r="CY32"/>
  <c r="BI33"/>
  <c r="BQ33"/>
  <c r="BY33"/>
  <c r="CG33"/>
  <c r="CO33"/>
  <c r="CW33"/>
  <c r="DE33"/>
  <c r="BO34"/>
  <c r="BW34"/>
  <c r="CE34"/>
  <c r="CM34"/>
  <c r="CU34"/>
  <c r="DC34"/>
  <c r="BM35"/>
  <c r="BU35"/>
  <c r="CC35"/>
  <c r="CK35"/>
  <c r="CS35"/>
  <c r="DA35"/>
  <c r="BK36"/>
  <c r="BS36"/>
  <c r="CA36"/>
  <c r="CI36"/>
  <c r="CQ36"/>
  <c r="CY36"/>
  <c r="BI37"/>
  <c r="BQ37"/>
  <c r="BY37"/>
  <c r="CG37"/>
  <c r="CO37"/>
  <c r="CW37"/>
  <c r="DE37"/>
  <c r="BO38"/>
  <c r="BW38"/>
  <c r="CE38"/>
  <c r="CM38"/>
  <c r="CU38"/>
  <c r="DC38"/>
  <c r="BM39"/>
  <c r="BU39"/>
  <c r="CC39"/>
  <c r="CK39"/>
  <c r="CS39"/>
  <c r="DA39"/>
  <c r="BK40"/>
  <c r="BS40"/>
  <c r="CA40"/>
  <c r="CI40"/>
  <c r="CQ40"/>
  <c r="CY40"/>
  <c r="BI41"/>
  <c r="BQ41"/>
  <c r="BY41"/>
  <c r="CG41"/>
  <c r="CO41"/>
  <c r="CW41"/>
  <c r="DE41"/>
  <c r="BO42"/>
  <c r="BW42"/>
  <c r="CE42"/>
  <c r="CM42"/>
  <c r="CU42"/>
  <c r="DC42"/>
  <c r="BM43"/>
  <c r="BU43"/>
  <c r="CC43"/>
  <c r="CK43"/>
  <c r="CS43"/>
  <c r="DA43"/>
  <c r="BK44"/>
  <c r="BS44"/>
  <c r="CA44"/>
  <c r="CI44"/>
  <c r="CQ44"/>
  <c r="CY44"/>
  <c r="BI45"/>
  <c r="BQ45"/>
  <c r="BY45"/>
  <c r="CG45"/>
  <c r="CO45"/>
  <c r="CW45"/>
  <c r="DE45"/>
  <c r="BO46"/>
  <c r="BW46"/>
  <c r="CE46"/>
  <c r="CM46"/>
  <c r="CU46"/>
  <c r="DC46"/>
  <c r="BM47"/>
  <c r="BU47"/>
  <c r="CC47"/>
  <c r="CK47"/>
  <c r="CS47"/>
  <c r="DA47"/>
  <c r="BK48"/>
  <c r="BS48"/>
  <c r="CA48"/>
  <c r="CI48"/>
  <c r="CQ48"/>
  <c r="CY48"/>
  <c r="BI49"/>
  <c r="BQ49"/>
  <c r="BY49"/>
  <c r="CG49"/>
  <c r="CO49"/>
  <c r="CW49"/>
  <c r="DE49"/>
  <c r="BO50"/>
  <c r="BW50"/>
  <c r="CE50"/>
  <c r="CM50"/>
  <c r="CU50"/>
  <c r="DC50"/>
  <c r="BM51"/>
  <c r="BU51"/>
  <c r="CC51"/>
  <c r="CK51"/>
  <c r="CS51"/>
  <c r="DA51"/>
  <c r="BK52"/>
  <c r="BS52"/>
  <c r="CA52"/>
  <c r="CI52"/>
  <c r="CQ52"/>
  <c r="CY52"/>
  <c r="CM23"/>
  <c r="DC23"/>
  <c r="BU24"/>
  <c r="CK24"/>
  <c r="DA24"/>
  <c r="BS25"/>
  <c r="CG25"/>
  <c r="CR25"/>
  <c r="DB25"/>
  <c r="BO26"/>
  <c r="BZ26"/>
  <c r="CJ26"/>
  <c r="CU26"/>
  <c r="BH27"/>
  <c r="BR27"/>
  <c r="CC27"/>
  <c r="CN27"/>
  <c r="CX27"/>
  <c r="BK28"/>
  <c r="BV28"/>
  <c r="CF28"/>
  <c r="CQ28"/>
  <c r="DB28"/>
  <c r="BN29"/>
  <c r="BY29"/>
  <c r="CJ29"/>
  <c r="CT29"/>
  <c r="DD29"/>
  <c r="BN30"/>
  <c r="BV30"/>
  <c r="CD30"/>
  <c r="CL30"/>
  <c r="CT30"/>
  <c r="DB30"/>
  <c r="BL31"/>
  <c r="BT31"/>
  <c r="CB31"/>
  <c r="CJ31"/>
  <c r="CR31"/>
  <c r="CZ31"/>
  <c r="BJ32"/>
  <c r="BR32"/>
  <c r="BZ32"/>
  <c r="CH32"/>
  <c r="CP32"/>
  <c r="CX32"/>
  <c r="BH33"/>
  <c r="BP33"/>
  <c r="BX33"/>
  <c r="CF33"/>
  <c r="CN33"/>
  <c r="CV33"/>
  <c r="DD33"/>
  <c r="BN34"/>
  <c r="BV34"/>
  <c r="CD34"/>
  <c r="CL34"/>
  <c r="CT34"/>
  <c r="DB34"/>
  <c r="BL35"/>
  <c r="BT35"/>
  <c r="CB35"/>
  <c r="CJ35"/>
  <c r="CR35"/>
  <c r="CZ35"/>
  <c r="BJ36"/>
  <c r="BR36"/>
  <c r="BZ36"/>
  <c r="CH36"/>
  <c r="CP36"/>
  <c r="CX36"/>
  <c r="BH37"/>
  <c r="BP37"/>
  <c r="BX37"/>
  <c r="CF37"/>
  <c r="CN37"/>
  <c r="CV37"/>
  <c r="DD37"/>
  <c r="BN38"/>
  <c r="BV38"/>
  <c r="CD38"/>
  <c r="CL38"/>
  <c r="CT38"/>
  <c r="DB38"/>
  <c r="BL39"/>
  <c r="BT39"/>
  <c r="CB39"/>
  <c r="CJ39"/>
  <c r="CR39"/>
  <c r="CZ39"/>
  <c r="BJ40"/>
  <c r="BR40"/>
  <c r="BZ40"/>
  <c r="CH40"/>
  <c r="CP40"/>
  <c r="CX40"/>
  <c r="BH41"/>
  <c r="BP41"/>
  <c r="BX41"/>
  <c r="CF41"/>
  <c r="CN41"/>
  <c r="CV41"/>
  <c r="DD41"/>
  <c r="BN42"/>
  <c r="BV42"/>
  <c r="CD42"/>
  <c r="CL42"/>
  <c r="CT42"/>
  <c r="DB42"/>
  <c r="BL43"/>
  <c r="BT43"/>
  <c r="CB43"/>
  <c r="CJ43"/>
  <c r="CR43"/>
  <c r="CZ43"/>
  <c r="BJ44"/>
  <c r="BR44"/>
  <c r="BZ44"/>
  <c r="CH44"/>
  <c r="CP44"/>
  <c r="CX44"/>
  <c r="BH45"/>
  <c r="BP45"/>
  <c r="BX45"/>
  <c r="CF45"/>
  <c r="CN45"/>
  <c r="CV45"/>
  <c r="DD45"/>
  <c r="BN46"/>
  <c r="BV46"/>
  <c r="CD46"/>
  <c r="CL46"/>
  <c r="CT46"/>
  <c r="DB46"/>
  <c r="BL47"/>
  <c r="BT47"/>
  <c r="CB47"/>
  <c r="CJ47"/>
  <c r="CR47"/>
  <c r="CZ47"/>
  <c r="BJ48"/>
  <c r="BR48"/>
  <c r="BZ48"/>
  <c r="CH48"/>
  <c r="CP48"/>
  <c r="CX48"/>
  <c r="BH49"/>
  <c r="BP49"/>
  <c r="BX49"/>
  <c r="CF49"/>
  <c r="CN49"/>
  <c r="CV49"/>
  <c r="DD49"/>
  <c r="BN50"/>
  <c r="BV50"/>
  <c r="CD50"/>
  <c r="CL50"/>
  <c r="CT50"/>
  <c r="DB50"/>
  <c r="BL51"/>
  <c r="BT51"/>
  <c r="CB51"/>
  <c r="CJ51"/>
  <c r="CR51"/>
  <c r="CZ51"/>
  <c r="BJ52"/>
  <c r="BR52"/>
  <c r="BZ52"/>
  <c r="CH52"/>
  <c r="CP52"/>
  <c r="CX52"/>
  <c r="CJ23"/>
  <c r="CZ23"/>
  <c r="BR24"/>
  <c r="CH24"/>
  <c r="CX24"/>
  <c r="BP25"/>
  <c r="CF25"/>
  <c r="CQ25"/>
  <c r="DA25"/>
  <c r="BN26"/>
  <c r="BY26"/>
  <c r="CI26"/>
  <c r="CT26"/>
  <c r="DE26"/>
  <c r="BQ27"/>
  <c r="CB27"/>
  <c r="CM27"/>
  <c r="CW27"/>
  <c r="BJ28"/>
  <c r="BU28"/>
  <c r="CE28"/>
  <c r="CP28"/>
  <c r="DA28"/>
  <c r="BM29"/>
  <c r="BX29"/>
  <c r="CI29"/>
  <c r="CS29"/>
  <c r="DC29"/>
  <c r="BM30"/>
  <c r="BU30"/>
  <c r="CC30"/>
  <c r="CK30"/>
  <c r="CS30"/>
  <c r="DA30"/>
  <c r="BK31"/>
  <c r="BS31"/>
  <c r="CA31"/>
  <c r="CI31"/>
  <c r="CQ31"/>
  <c r="CY31"/>
  <c r="BI32"/>
  <c r="BQ32"/>
  <c r="BY32"/>
  <c r="CG32"/>
  <c r="CO32"/>
  <c r="CW32"/>
  <c r="DE32"/>
  <c r="BO33"/>
  <c r="BW33"/>
  <c r="CE33"/>
  <c r="CM33"/>
  <c r="CU33"/>
  <c r="DC33"/>
  <c r="BM34"/>
  <c r="BU34"/>
  <c r="CC34"/>
  <c r="CK34"/>
  <c r="CS34"/>
  <c r="DA34"/>
  <c r="BK35"/>
  <c r="BS35"/>
  <c r="CA35"/>
  <c r="CI35"/>
  <c r="CQ35"/>
  <c r="CY35"/>
  <c r="BI36"/>
  <c r="BQ36"/>
  <c r="BY36"/>
  <c r="CG36"/>
  <c r="CO36"/>
  <c r="CW36"/>
  <c r="DE36"/>
  <c r="BO37"/>
  <c r="BW37"/>
  <c r="CE37"/>
  <c r="CM37"/>
  <c r="CU37"/>
  <c r="DC37"/>
  <c r="BM38"/>
  <c r="BU38"/>
  <c r="CC38"/>
  <c r="CK38"/>
  <c r="CS38"/>
  <c r="DA38"/>
  <c r="BK39"/>
  <c r="BS39"/>
  <c r="CA39"/>
  <c r="CI39"/>
  <c r="CQ39"/>
  <c r="CY39"/>
  <c r="BI40"/>
  <c r="BQ40"/>
  <c r="BY40"/>
  <c r="CG40"/>
  <c r="CO40"/>
  <c r="CW40"/>
  <c r="DE40"/>
  <c r="BO41"/>
  <c r="BW41"/>
  <c r="CE41"/>
  <c r="CM41"/>
  <c r="CU41"/>
  <c r="DC41"/>
  <c r="BM42"/>
  <c r="BU42"/>
  <c r="CC42"/>
  <c r="CK42"/>
  <c r="CS42"/>
  <c r="DA42"/>
  <c r="BK43"/>
  <c r="BS43"/>
  <c r="CA43"/>
  <c r="CI43"/>
  <c r="CQ43"/>
  <c r="CY43"/>
  <c r="BI44"/>
  <c r="BQ44"/>
  <c r="BY44"/>
  <c r="CG44"/>
  <c r="CO44"/>
  <c r="CW44"/>
  <c r="DE44"/>
  <c r="BO45"/>
  <c r="BW45"/>
  <c r="CE45"/>
  <c r="CM45"/>
  <c r="CU45"/>
  <c r="DC45"/>
  <c r="BM46"/>
  <c r="BU46"/>
  <c r="CC46"/>
  <c r="CK46"/>
  <c r="CS46"/>
  <c r="DA46"/>
  <c r="BK47"/>
  <c r="BS47"/>
  <c r="CA47"/>
  <c r="CI47"/>
  <c r="CQ47"/>
  <c r="CY47"/>
  <c r="BI48"/>
  <c r="BQ48"/>
  <c r="BY48"/>
  <c r="CG48"/>
  <c r="CO48"/>
  <c r="CW48"/>
  <c r="DE48"/>
  <c r="BO49"/>
  <c r="BW49"/>
  <c r="CE49"/>
  <c r="CM49"/>
  <c r="CU49"/>
  <c r="DC49"/>
  <c r="BM50"/>
  <c r="BU50"/>
  <c r="CC50"/>
  <c r="CK50"/>
  <c r="CS50"/>
  <c r="DA50"/>
  <c r="BK51"/>
  <c r="BS51"/>
  <c r="CA51"/>
  <c r="CI51"/>
  <c r="CQ51"/>
  <c r="CY51"/>
  <c r="BI52"/>
  <c r="BQ52"/>
  <c r="BY52"/>
  <c r="CG52"/>
  <c r="CO52"/>
  <c r="CW52"/>
  <c r="DE52"/>
  <c r="BM22" i="13"/>
  <c r="BU22"/>
  <c r="CC22"/>
  <c r="CK22"/>
  <c r="CS22"/>
  <c r="DA22"/>
  <c r="BK23"/>
  <c r="BS23"/>
  <c r="CA23"/>
  <c r="CI23"/>
  <c r="CQ23"/>
  <c r="CY23"/>
  <c r="BI24"/>
  <c r="BQ24"/>
  <c r="BY24"/>
  <c r="CG24"/>
  <c r="CO24"/>
  <c r="CW24"/>
  <c r="DE24"/>
  <c r="BO25"/>
  <c r="BW25"/>
  <c r="CE25"/>
  <c r="CM25"/>
  <c r="CU25"/>
  <c r="DC25"/>
  <c r="BM26"/>
  <c r="BU26"/>
  <c r="CC26"/>
  <c r="CK26"/>
  <c r="CS26"/>
  <c r="DA26"/>
  <c r="BK27"/>
  <c r="BS27"/>
  <c r="CA27"/>
  <c r="CI27"/>
  <c r="CQ27"/>
  <c r="CY27"/>
  <c r="BI28"/>
  <c r="BQ28"/>
  <c r="BY28"/>
  <c r="CG28"/>
  <c r="CO28"/>
  <c r="CW28"/>
  <c r="DE28"/>
  <c r="BO29"/>
  <c r="BW29"/>
  <c r="CE29"/>
  <c r="CM29"/>
  <c r="CU29"/>
  <c r="DC29"/>
  <c r="BM30"/>
  <c r="BU30"/>
  <c r="CC30"/>
  <c r="CK30"/>
  <c r="CS30"/>
  <c r="DA30"/>
  <c r="BK31"/>
  <c r="BS31"/>
  <c r="CA31"/>
  <c r="CI31"/>
  <c r="CQ31"/>
  <c r="CY31"/>
  <c r="BI32"/>
  <c r="BQ32"/>
  <c r="BY32"/>
  <c r="CG32"/>
  <c r="CO32"/>
  <c r="CW32"/>
  <c r="DE32"/>
  <c r="BO33"/>
  <c r="BW33"/>
  <c r="CE33"/>
  <c r="CM33"/>
  <c r="CU33"/>
  <c r="DC33"/>
  <c r="BM34"/>
  <c r="BU34"/>
  <c r="CC34"/>
  <c r="CK34"/>
  <c r="CS34"/>
  <c r="DA34"/>
  <c r="BK35"/>
  <c r="BS35"/>
  <c r="CA35"/>
  <c r="CI35"/>
  <c r="CQ35"/>
  <c r="CY35"/>
  <c r="BI36"/>
  <c r="BQ36"/>
  <c r="BY36"/>
  <c r="CG36"/>
  <c r="CO36"/>
  <c r="CW36"/>
  <c r="DE36"/>
  <c r="BO37"/>
  <c r="BW37"/>
  <c r="CE37"/>
  <c r="CM37"/>
  <c r="CU37"/>
  <c r="DC37"/>
  <c r="BM38"/>
  <c r="BU38"/>
  <c r="CC38"/>
  <c r="CK38"/>
  <c r="CS38"/>
  <c r="DA38"/>
  <c r="BK39"/>
  <c r="BS39"/>
  <c r="CA39"/>
  <c r="CI39"/>
  <c r="CQ39"/>
  <c r="CY39"/>
  <c r="BI40"/>
  <c r="BQ40"/>
  <c r="BY40"/>
  <c r="CG40"/>
  <c r="CO40"/>
  <c r="CW40"/>
  <c r="DE40"/>
  <c r="BO41"/>
  <c r="BW41"/>
  <c r="CE41"/>
  <c r="CM41"/>
  <c r="CU41"/>
  <c r="DC41"/>
  <c r="BM42"/>
  <c r="BU42"/>
  <c r="CC42"/>
  <c r="CK42"/>
  <c r="CS42"/>
  <c r="DA42"/>
  <c r="BK43"/>
  <c r="BS43"/>
  <c r="CA43"/>
  <c r="CI43"/>
  <c r="CQ43"/>
  <c r="CY43"/>
  <c r="BI44"/>
  <c r="BQ44"/>
  <c r="BY44"/>
  <c r="CG44"/>
  <c r="CO44"/>
  <c r="CW44"/>
  <c r="DE44"/>
  <c r="BO45"/>
  <c r="BW45"/>
  <c r="CE45"/>
  <c r="CM45"/>
  <c r="CU45"/>
  <c r="DC45"/>
  <c r="BM46"/>
  <c r="BU46"/>
  <c r="CC46"/>
  <c r="CK46"/>
  <c r="CS46"/>
  <c r="DA46"/>
  <c r="BK47"/>
  <c r="BS47"/>
  <c r="CA47"/>
  <c r="CI47"/>
  <c r="CQ47"/>
  <c r="CY47"/>
  <c r="BI48"/>
  <c r="BQ48"/>
  <c r="BY48"/>
  <c r="CG48"/>
  <c r="CO48"/>
  <c r="CW48"/>
  <c r="DE48"/>
  <c r="BO49"/>
  <c r="BW49"/>
  <c r="CE49"/>
  <c r="CM49"/>
  <c r="CU49"/>
  <c r="DC49"/>
  <c r="BM50"/>
  <c r="BU50"/>
  <c r="CC50"/>
  <c r="CK50"/>
  <c r="CS50"/>
  <c r="DA50"/>
  <c r="BK51"/>
  <c r="BS51"/>
  <c r="CA51"/>
  <c r="CI51"/>
  <c r="CQ51"/>
  <c r="CY51"/>
  <c r="BI52"/>
  <c r="BQ52"/>
  <c r="BY52"/>
  <c r="CG52"/>
  <c r="CO52"/>
  <c r="CW52"/>
  <c r="DE52"/>
  <c r="BL22"/>
  <c r="BT22"/>
  <c r="CB22"/>
  <c r="CJ22"/>
  <c r="CR22"/>
  <c r="CZ22"/>
  <c r="BJ23"/>
  <c r="BR23"/>
  <c r="BZ23"/>
  <c r="CH23"/>
  <c r="CP23"/>
  <c r="CX23"/>
  <c r="BH24"/>
  <c r="BP24"/>
  <c r="BX24"/>
  <c r="CF24"/>
  <c r="CN24"/>
  <c r="CV24"/>
  <c r="DD24"/>
  <c r="BN25"/>
  <c r="BV25"/>
  <c r="CD25"/>
  <c r="CL25"/>
  <c r="CT25"/>
  <c r="DB25"/>
  <c r="BL26"/>
  <c r="BT26"/>
  <c r="CB26"/>
  <c r="CJ26"/>
  <c r="CR26"/>
  <c r="CZ26"/>
  <c r="BJ27"/>
  <c r="BR27"/>
  <c r="BZ27"/>
  <c r="CH27"/>
  <c r="CP27"/>
  <c r="CX27"/>
  <c r="BH28"/>
  <c r="BP28"/>
  <c r="BX28"/>
  <c r="CF28"/>
  <c r="CN28"/>
  <c r="CV28"/>
  <c r="DD28"/>
  <c r="BN29"/>
  <c r="BV29"/>
  <c r="CD29"/>
  <c r="CL29"/>
  <c r="CT29"/>
  <c r="DB29"/>
  <c r="BL30"/>
  <c r="BT30"/>
  <c r="CB30"/>
  <c r="CJ30"/>
  <c r="CR30"/>
  <c r="CZ30"/>
  <c r="BJ31"/>
  <c r="BR31"/>
  <c r="BZ31"/>
  <c r="CH31"/>
  <c r="CP31"/>
  <c r="CX31"/>
  <c r="BH32"/>
  <c r="BP32"/>
  <c r="BX32"/>
  <c r="CF32"/>
  <c r="CN32"/>
  <c r="CV32"/>
  <c r="DD32"/>
  <c r="BN33"/>
  <c r="BV33"/>
  <c r="CD33"/>
  <c r="CL33"/>
  <c r="CT33"/>
  <c r="DB33"/>
  <c r="BL34"/>
  <c r="BT34"/>
  <c r="CB34"/>
  <c r="CJ34"/>
  <c r="CR34"/>
  <c r="CZ34"/>
  <c r="BJ35"/>
  <c r="BR35"/>
  <c r="BZ35"/>
  <c r="CH35"/>
  <c r="CP35"/>
  <c r="CX35"/>
  <c r="BH36"/>
  <c r="BP36"/>
  <c r="BX36"/>
  <c r="CF36"/>
  <c r="CN36"/>
  <c r="CV36"/>
  <c r="DD36"/>
  <c r="BN37"/>
  <c r="BV37"/>
  <c r="CD37"/>
  <c r="CL37"/>
  <c r="CT37"/>
  <c r="DB37"/>
  <c r="BL38"/>
  <c r="BT38"/>
  <c r="CB38"/>
  <c r="CJ38"/>
  <c r="CR38"/>
  <c r="CZ38"/>
  <c r="BJ39"/>
  <c r="BR39"/>
  <c r="BZ39"/>
  <c r="CH39"/>
  <c r="CP39"/>
  <c r="CX39"/>
  <c r="BH40"/>
  <c r="BP40"/>
  <c r="BX40"/>
  <c r="CF40"/>
  <c r="CN40"/>
  <c r="CV40"/>
  <c r="DD40"/>
  <c r="BN41"/>
  <c r="BV41"/>
  <c r="CD41"/>
  <c r="CL41"/>
  <c r="CT41"/>
  <c r="DB41"/>
  <c r="BL42"/>
  <c r="BT42"/>
  <c r="CB42"/>
  <c r="CJ42"/>
  <c r="CR42"/>
  <c r="CZ42"/>
  <c r="BJ43"/>
  <c r="BR43"/>
  <c r="BZ43"/>
  <c r="CH43"/>
  <c r="CP43"/>
  <c r="CX43"/>
  <c r="BH44"/>
  <c r="BP44"/>
  <c r="BX44"/>
  <c r="CF44"/>
  <c r="CN44"/>
  <c r="CV44"/>
  <c r="DD44"/>
  <c r="BN45"/>
  <c r="BV45"/>
  <c r="CD45"/>
  <c r="CL45"/>
  <c r="CT45"/>
  <c r="DB45"/>
  <c r="BL46"/>
  <c r="BT46"/>
  <c r="CB46"/>
  <c r="CJ46"/>
  <c r="CR46"/>
  <c r="CZ46"/>
  <c r="BJ47"/>
  <c r="BR47"/>
  <c r="BZ47"/>
  <c r="CH47"/>
  <c r="CP47"/>
  <c r="CX47"/>
  <c r="BH48"/>
  <c r="BP48"/>
  <c r="BX48"/>
  <c r="CF48"/>
  <c r="CN48"/>
  <c r="CV48"/>
  <c r="DD48"/>
  <c r="BN49"/>
  <c r="BV49"/>
  <c r="CD49"/>
  <c r="CL49"/>
  <c r="CT49"/>
  <c r="DB49"/>
  <c r="BL50"/>
  <c r="BT50"/>
  <c r="CB50"/>
  <c r="CJ50"/>
  <c r="CR50"/>
  <c r="CZ50"/>
  <c r="BJ51"/>
  <c r="BR51"/>
  <c r="BZ51"/>
  <c r="CH51"/>
  <c r="CP51"/>
  <c r="CX51"/>
  <c r="BH52"/>
  <c r="BP52"/>
  <c r="BX52"/>
  <c r="CF52"/>
  <c r="CN52"/>
  <c r="CV52"/>
  <c r="DD52"/>
  <c r="BK22"/>
  <c r="BS22"/>
  <c r="CA22"/>
  <c r="CI22"/>
  <c r="CQ22"/>
  <c r="CY22"/>
  <c r="BI23"/>
  <c r="BQ23"/>
  <c r="BY23"/>
  <c r="CG23"/>
  <c r="CO23"/>
  <c r="CW23"/>
  <c r="DE23"/>
  <c r="BO24"/>
  <c r="BW24"/>
  <c r="CE24"/>
  <c r="CM24"/>
  <c r="CU24"/>
  <c r="DC24"/>
  <c r="BM25"/>
  <c r="BU25"/>
  <c r="CC25"/>
  <c r="CK25"/>
  <c r="CS25"/>
  <c r="DA25"/>
  <c r="BK26"/>
  <c r="BS26"/>
  <c r="CA26"/>
  <c r="CI26"/>
  <c r="CQ26"/>
  <c r="CY26"/>
  <c r="BI27"/>
  <c r="BQ27"/>
  <c r="BY27"/>
  <c r="CG27"/>
  <c r="CO27"/>
  <c r="CW27"/>
  <c r="DE27"/>
  <c r="BO28"/>
  <c r="BW28"/>
  <c r="CE28"/>
  <c r="CM28"/>
  <c r="CU28"/>
  <c r="DC28"/>
  <c r="BM29"/>
  <c r="BU29"/>
  <c r="CC29"/>
  <c r="CK29"/>
  <c r="CS29"/>
  <c r="DA29"/>
  <c r="BK30"/>
  <c r="BS30"/>
  <c r="CA30"/>
  <c r="CI30"/>
  <c r="CQ30"/>
  <c r="CY30"/>
  <c r="BI31"/>
  <c r="BQ31"/>
  <c r="BY31"/>
  <c r="CG31"/>
  <c r="CO31"/>
  <c r="CW31"/>
  <c r="DE31"/>
  <c r="BO32"/>
  <c r="BW32"/>
  <c r="CE32"/>
  <c r="CM32"/>
  <c r="CU32"/>
  <c r="DC32"/>
  <c r="BM33"/>
  <c r="BU33"/>
  <c r="CC33"/>
  <c r="CK33"/>
  <c r="CS33"/>
  <c r="DA33"/>
  <c r="BK34"/>
  <c r="BS34"/>
  <c r="CA34"/>
  <c r="CI34"/>
  <c r="CQ34"/>
  <c r="CY34"/>
  <c r="BI35"/>
  <c r="BQ35"/>
  <c r="BY35"/>
  <c r="CG35"/>
  <c r="CO35"/>
  <c r="CW35"/>
  <c r="DE35"/>
  <c r="BO36"/>
  <c r="BW36"/>
  <c r="CE36"/>
  <c r="CM36"/>
  <c r="CU36"/>
  <c r="DC36"/>
  <c r="BM37"/>
  <c r="BU37"/>
  <c r="CC37"/>
  <c r="CK37"/>
  <c r="CS37"/>
  <c r="DA37"/>
  <c r="BK38"/>
  <c r="BS38"/>
  <c r="CA38"/>
  <c r="CI38"/>
  <c r="CQ38"/>
  <c r="CY38"/>
  <c r="BI39"/>
  <c r="BQ39"/>
  <c r="BY39"/>
  <c r="CG39"/>
  <c r="CO39"/>
  <c r="CW39"/>
  <c r="DE39"/>
  <c r="BO40"/>
  <c r="BW40"/>
  <c r="CE40"/>
  <c r="CM40"/>
  <c r="CU40"/>
  <c r="DC40"/>
  <c r="BM41"/>
  <c r="BU41"/>
  <c r="CC41"/>
  <c r="CK41"/>
  <c r="CS41"/>
  <c r="DA41"/>
  <c r="BK42"/>
  <c r="BS42"/>
  <c r="CA42"/>
  <c r="CI42"/>
  <c r="CQ42"/>
  <c r="CY42"/>
  <c r="BI43"/>
  <c r="BQ43"/>
  <c r="BY43"/>
  <c r="CG43"/>
  <c r="CO43"/>
  <c r="CW43"/>
  <c r="DE43"/>
  <c r="BO44"/>
  <c r="BW44"/>
  <c r="CE44"/>
  <c r="CM44"/>
  <c r="CU44"/>
  <c r="DC44"/>
  <c r="BM45"/>
  <c r="BU45"/>
  <c r="CC45"/>
  <c r="CK45"/>
  <c r="CS45"/>
  <c r="DA45"/>
  <c r="BK46"/>
  <c r="BS46"/>
  <c r="CA46"/>
  <c r="CI46"/>
  <c r="CQ46"/>
  <c r="CY46"/>
  <c r="BI47"/>
  <c r="BQ47"/>
  <c r="BY47"/>
  <c r="CG47"/>
  <c r="CO47"/>
  <c r="CW47"/>
  <c r="DE47"/>
  <c r="BO48"/>
  <c r="BW48"/>
  <c r="CE48"/>
  <c r="CM48"/>
  <c r="CU48"/>
  <c r="DC48"/>
  <c r="BM49"/>
  <c r="BU49"/>
  <c r="CC49"/>
  <c r="CK49"/>
  <c r="CS49"/>
  <c r="DA49"/>
  <c r="BK50"/>
  <c r="BS50"/>
  <c r="CA50"/>
  <c r="CI50"/>
  <c r="CQ50"/>
  <c r="CY50"/>
  <c r="BI51"/>
  <c r="BQ51"/>
  <c r="BY51"/>
  <c r="CG51"/>
  <c r="CO51"/>
  <c r="CW51"/>
  <c r="DE51"/>
  <c r="BO52"/>
  <c r="BW52"/>
  <c r="CE52"/>
  <c r="CM52"/>
  <c r="CU52"/>
  <c r="DC52"/>
  <c r="BJ22"/>
  <c r="BR22"/>
  <c r="BZ22"/>
  <c r="CH22"/>
  <c r="CP22"/>
  <c r="CX22"/>
  <c r="BH23"/>
  <c r="BP23"/>
  <c r="BX23"/>
  <c r="CF23"/>
  <c r="CN23"/>
  <c r="CV23"/>
  <c r="DD23"/>
  <c r="BN24"/>
  <c r="BV24"/>
  <c r="CD24"/>
  <c r="CL24"/>
  <c r="CT24"/>
  <c r="DB24"/>
  <c r="BL25"/>
  <c r="BT25"/>
  <c r="CB25"/>
  <c r="CJ25"/>
  <c r="CR25"/>
  <c r="CZ25"/>
  <c r="BJ26"/>
  <c r="BR26"/>
  <c r="BZ26"/>
  <c r="CH26"/>
  <c r="CP26"/>
  <c r="CX26"/>
  <c r="BH27"/>
  <c r="BP27"/>
  <c r="BX27"/>
  <c r="CF27"/>
  <c r="CN27"/>
  <c r="CV27"/>
  <c r="DD27"/>
  <c r="BN28"/>
  <c r="BV28"/>
  <c r="CD28"/>
  <c r="CL28"/>
  <c r="CT28"/>
  <c r="DB28"/>
  <c r="BL29"/>
  <c r="BT29"/>
  <c r="CB29"/>
  <c r="CJ29"/>
  <c r="CR29"/>
  <c r="CZ29"/>
  <c r="BJ30"/>
  <c r="BR30"/>
  <c r="BZ30"/>
  <c r="CH30"/>
  <c r="CP30"/>
  <c r="CX30"/>
  <c r="BH31"/>
  <c r="BP31"/>
  <c r="BX31"/>
  <c r="CF31"/>
  <c r="CN31"/>
  <c r="CV31"/>
  <c r="DD31"/>
  <c r="BN32"/>
  <c r="BV32"/>
  <c r="CD32"/>
  <c r="CL32"/>
  <c r="CT32"/>
  <c r="DB32"/>
  <c r="BL33"/>
  <c r="BT33"/>
  <c r="CB33"/>
  <c r="CJ33"/>
  <c r="CR33"/>
  <c r="CZ33"/>
  <c r="BJ34"/>
  <c r="BR34"/>
  <c r="BZ34"/>
  <c r="CH34"/>
  <c r="CP34"/>
  <c r="CX34"/>
  <c r="BH35"/>
  <c r="BP35"/>
  <c r="BX35"/>
  <c r="CF35"/>
  <c r="CN35"/>
  <c r="CV35"/>
  <c r="DD35"/>
  <c r="BN36"/>
  <c r="BV36"/>
  <c r="CD36"/>
  <c r="CL36"/>
  <c r="CT36"/>
  <c r="DB36"/>
  <c r="BL37"/>
  <c r="BT37"/>
  <c r="CB37"/>
  <c r="CJ37"/>
  <c r="CR37"/>
  <c r="CZ37"/>
  <c r="BJ38"/>
  <c r="BR38"/>
  <c r="BZ38"/>
  <c r="CH38"/>
  <c r="CP38"/>
  <c r="CX38"/>
  <c r="BH39"/>
  <c r="BP39"/>
  <c r="BX39"/>
  <c r="CF39"/>
  <c r="CN39"/>
  <c r="CV39"/>
  <c r="DD39"/>
  <c r="BN40"/>
  <c r="BV40"/>
  <c r="CD40"/>
  <c r="CL40"/>
  <c r="CT40"/>
  <c r="DB40"/>
  <c r="BL41"/>
  <c r="BT41"/>
  <c r="CB41"/>
  <c r="CJ41"/>
  <c r="CR41"/>
  <c r="CZ41"/>
  <c r="BJ42"/>
  <c r="BR42"/>
  <c r="BZ42"/>
  <c r="CH42"/>
  <c r="CP42"/>
  <c r="CX42"/>
  <c r="BH43"/>
  <c r="BP43"/>
  <c r="BX43"/>
  <c r="CF43"/>
  <c r="CN43"/>
  <c r="CV43"/>
  <c r="DD43"/>
  <c r="BN44"/>
  <c r="BV44"/>
  <c r="CD44"/>
  <c r="CL44"/>
  <c r="CT44"/>
  <c r="DB44"/>
  <c r="BL45"/>
  <c r="BT45"/>
  <c r="CB45"/>
  <c r="CJ45"/>
  <c r="CR45"/>
  <c r="CZ45"/>
  <c r="BJ46"/>
  <c r="BR46"/>
  <c r="BZ46"/>
  <c r="CH46"/>
  <c r="CP46"/>
  <c r="CX46"/>
  <c r="BH47"/>
  <c r="BP47"/>
  <c r="BX47"/>
  <c r="CF47"/>
  <c r="CN47"/>
  <c r="CV47"/>
  <c r="DD47"/>
  <c r="BN48"/>
  <c r="BV48"/>
  <c r="CD48"/>
  <c r="CL48"/>
  <c r="CT48"/>
  <c r="DB48"/>
  <c r="BL49"/>
  <c r="BT49"/>
  <c r="CB49"/>
  <c r="CJ49"/>
  <c r="CR49"/>
  <c r="CZ49"/>
  <c r="BJ50"/>
  <c r="BR50"/>
  <c r="BZ50"/>
  <c r="CH50"/>
  <c r="CP50"/>
  <c r="CX50"/>
  <c r="BH51"/>
  <c r="BP51"/>
  <c r="BX51"/>
  <c r="CF51"/>
  <c r="CN51"/>
  <c r="CV51"/>
  <c r="DD51"/>
  <c r="BN52"/>
  <c r="BV52"/>
  <c r="CD52"/>
  <c r="CL52"/>
  <c r="CT52"/>
  <c r="DB52"/>
  <c r="BI22"/>
  <c r="BQ22"/>
  <c r="BY22"/>
  <c r="CG22"/>
  <c r="CO22"/>
  <c r="CW22"/>
  <c r="DE22"/>
  <c r="BO23"/>
  <c r="BW23"/>
  <c r="CE23"/>
  <c r="CM23"/>
  <c r="CU23"/>
  <c r="DC23"/>
  <c r="BM24"/>
  <c r="BU24"/>
  <c r="CC24"/>
  <c r="CK24"/>
  <c r="CS24"/>
  <c r="DA24"/>
  <c r="BK25"/>
  <c r="BS25"/>
  <c r="CA25"/>
  <c r="CI25"/>
  <c r="CQ25"/>
  <c r="CY25"/>
  <c r="BI26"/>
  <c r="BQ26"/>
  <c r="BY26"/>
  <c r="CG26"/>
  <c r="CO26"/>
  <c r="CW26"/>
  <c r="DE26"/>
  <c r="BO27"/>
  <c r="BW27"/>
  <c r="CE27"/>
  <c r="CM27"/>
  <c r="CU27"/>
  <c r="DC27"/>
  <c r="BM28"/>
  <c r="BU28"/>
  <c r="CC28"/>
  <c r="CK28"/>
  <c r="CS28"/>
  <c r="DA28"/>
  <c r="BK29"/>
  <c r="BS29"/>
  <c r="CA29"/>
  <c r="CI29"/>
  <c r="CQ29"/>
  <c r="CY29"/>
  <c r="BI30"/>
  <c r="BQ30"/>
  <c r="BY30"/>
  <c r="CG30"/>
  <c r="CO30"/>
  <c r="CW30"/>
  <c r="DE30"/>
  <c r="BO31"/>
  <c r="BW31"/>
  <c r="CE31"/>
  <c r="CM31"/>
  <c r="CU31"/>
  <c r="DC31"/>
  <c r="BM32"/>
  <c r="BU32"/>
  <c r="CC32"/>
  <c r="CK32"/>
  <c r="CS32"/>
  <c r="DA32"/>
  <c r="BK33"/>
  <c r="BS33"/>
  <c r="CA33"/>
  <c r="CI33"/>
  <c r="CQ33"/>
  <c r="CY33"/>
  <c r="BI34"/>
  <c r="BQ34"/>
  <c r="BY34"/>
  <c r="CG34"/>
  <c r="CO34"/>
  <c r="CW34"/>
  <c r="DE34"/>
  <c r="BO35"/>
  <c r="BW35"/>
  <c r="CE35"/>
  <c r="CM35"/>
  <c r="CU35"/>
  <c r="DC35"/>
  <c r="BM36"/>
  <c r="BU36"/>
  <c r="CC36"/>
  <c r="CK36"/>
  <c r="CS36"/>
  <c r="DA36"/>
  <c r="BK37"/>
  <c r="BS37"/>
  <c r="CA37"/>
  <c r="CI37"/>
  <c r="CQ37"/>
  <c r="CY37"/>
  <c r="BI38"/>
  <c r="BQ38"/>
  <c r="BY38"/>
  <c r="CG38"/>
  <c r="CO38"/>
  <c r="CW38"/>
  <c r="DE38"/>
  <c r="BO39"/>
  <c r="BW39"/>
  <c r="CE39"/>
  <c r="CM39"/>
  <c r="CU39"/>
  <c r="DC39"/>
  <c r="BM40"/>
  <c r="BU40"/>
  <c r="CC40"/>
  <c r="CK40"/>
  <c r="CS40"/>
  <c r="DA40"/>
  <c r="BK41"/>
  <c r="BS41"/>
  <c r="CA41"/>
  <c r="CI41"/>
  <c r="CQ41"/>
  <c r="CY41"/>
  <c r="BI42"/>
  <c r="BQ42"/>
  <c r="BY42"/>
  <c r="CG42"/>
  <c r="CO42"/>
  <c r="CW42"/>
  <c r="DE42"/>
  <c r="BO43"/>
  <c r="BW43"/>
  <c r="CE43"/>
  <c r="CM43"/>
  <c r="CU43"/>
  <c r="DC43"/>
  <c r="BM44"/>
  <c r="BU44"/>
  <c r="CC44"/>
  <c r="CK44"/>
  <c r="CS44"/>
  <c r="DA44"/>
  <c r="BK45"/>
  <c r="BS45"/>
  <c r="CA45"/>
  <c r="CI45"/>
  <c r="CQ45"/>
  <c r="CY45"/>
  <c r="BI46"/>
  <c r="BQ46"/>
  <c r="BY46"/>
  <c r="CG46"/>
  <c r="CO46"/>
  <c r="CW46"/>
  <c r="DE46"/>
  <c r="BO47"/>
  <c r="BW47"/>
  <c r="CE47"/>
  <c r="CM47"/>
  <c r="CU47"/>
  <c r="DC47"/>
  <c r="BM48"/>
  <c r="BU48"/>
  <c r="CC48"/>
  <c r="CK48"/>
  <c r="CS48"/>
  <c r="DA48"/>
  <c r="BK49"/>
  <c r="BS49"/>
  <c r="CA49"/>
  <c r="CI49"/>
  <c r="CQ49"/>
  <c r="CY49"/>
  <c r="BI50"/>
  <c r="BQ50"/>
  <c r="BY50"/>
  <c r="CG50"/>
  <c r="CO50"/>
  <c r="CW50"/>
  <c r="DE50"/>
  <c r="BO51"/>
  <c r="BW51"/>
  <c r="CE51"/>
  <c r="CM51"/>
  <c r="CU51"/>
  <c r="DC51"/>
  <c r="BM52"/>
  <c r="BU52"/>
  <c r="CC52"/>
  <c r="CK52"/>
  <c r="CS52"/>
  <c r="DA52"/>
  <c r="BH22"/>
  <c r="BP22"/>
  <c r="BX22"/>
  <c r="CF22"/>
  <c r="CN22"/>
  <c r="CV22"/>
  <c r="DD22"/>
  <c r="BN23"/>
  <c r="BV23"/>
  <c r="CD23"/>
  <c r="CL23"/>
  <c r="CT23"/>
  <c r="DB23"/>
  <c r="BL24"/>
  <c r="BT24"/>
  <c r="CB24"/>
  <c r="CJ24"/>
  <c r="CR24"/>
  <c r="CZ24"/>
  <c r="BJ25"/>
  <c r="BR25"/>
  <c r="BZ25"/>
  <c r="CH25"/>
  <c r="CP25"/>
  <c r="CX25"/>
  <c r="BH26"/>
  <c r="BP26"/>
  <c r="BX26"/>
  <c r="CF26"/>
  <c r="CN26"/>
  <c r="CV26"/>
  <c r="DD26"/>
  <c r="BN27"/>
  <c r="BV27"/>
  <c r="CD27"/>
  <c r="CL27"/>
  <c r="CT27"/>
  <c r="DB27"/>
  <c r="BL28"/>
  <c r="BT28"/>
  <c r="CB28"/>
  <c r="CJ28"/>
  <c r="CR28"/>
  <c r="CZ28"/>
  <c r="BJ29"/>
  <c r="BR29"/>
  <c r="BZ29"/>
  <c r="CH29"/>
  <c r="CP29"/>
  <c r="CX29"/>
  <c r="BH30"/>
  <c r="BP30"/>
  <c r="BX30"/>
  <c r="CF30"/>
  <c r="CN30"/>
  <c r="CV30"/>
  <c r="DD30"/>
  <c r="BN31"/>
  <c r="BV31"/>
  <c r="CD31"/>
  <c r="CL31"/>
  <c r="CT31"/>
  <c r="DB31"/>
  <c r="BL32"/>
  <c r="BT32"/>
  <c r="CB32"/>
  <c r="CJ32"/>
  <c r="CR32"/>
  <c r="CZ32"/>
  <c r="BJ33"/>
  <c r="BR33"/>
  <c r="BZ33"/>
  <c r="CH33"/>
  <c r="CP33"/>
  <c r="CX33"/>
  <c r="BH34"/>
  <c r="BP34"/>
  <c r="BX34"/>
  <c r="CF34"/>
  <c r="CN34"/>
  <c r="CV34"/>
  <c r="DD34"/>
  <c r="BN35"/>
  <c r="BV35"/>
  <c r="CD35"/>
  <c r="CL35"/>
  <c r="CT35"/>
  <c r="DB35"/>
  <c r="BL36"/>
  <c r="BT36"/>
  <c r="CB36"/>
  <c r="CJ36"/>
  <c r="CR36"/>
  <c r="CZ36"/>
  <c r="BJ37"/>
  <c r="BR37"/>
  <c r="BZ37"/>
  <c r="CH37"/>
  <c r="CP37"/>
  <c r="CX37"/>
  <c r="BH38"/>
  <c r="BP38"/>
  <c r="BX38"/>
  <c r="CF38"/>
  <c r="CN38"/>
  <c r="CV38"/>
  <c r="DD38"/>
  <c r="BN39"/>
  <c r="BV39"/>
  <c r="CD39"/>
  <c r="CL39"/>
  <c r="CT39"/>
  <c r="DB39"/>
  <c r="BL40"/>
  <c r="BT40"/>
  <c r="CB40"/>
  <c r="CJ40"/>
  <c r="CR40"/>
  <c r="CZ40"/>
  <c r="BJ41"/>
  <c r="BR41"/>
  <c r="BZ41"/>
  <c r="CH41"/>
  <c r="CP41"/>
  <c r="CX41"/>
  <c r="BH42"/>
  <c r="BP42"/>
  <c r="BX42"/>
  <c r="CF42"/>
  <c r="CN42"/>
  <c r="CV42"/>
  <c r="DD42"/>
  <c r="BN43"/>
  <c r="BV43"/>
  <c r="CD43"/>
  <c r="CL43"/>
  <c r="CT43"/>
  <c r="DB43"/>
  <c r="BL44"/>
  <c r="BT44"/>
  <c r="CB44"/>
  <c r="CJ44"/>
  <c r="CR44"/>
  <c r="CZ44"/>
  <c r="BJ45"/>
  <c r="BR45"/>
  <c r="BZ45"/>
  <c r="CH45"/>
  <c r="CP45"/>
  <c r="CX45"/>
  <c r="BH46"/>
  <c r="BP46"/>
  <c r="BX46"/>
  <c r="CF46"/>
  <c r="CN46"/>
  <c r="CV46"/>
  <c r="DD46"/>
  <c r="BN47"/>
  <c r="BV47"/>
  <c r="CD47"/>
  <c r="CL47"/>
  <c r="CT47"/>
  <c r="DB47"/>
  <c r="BL48"/>
  <c r="BT48"/>
  <c r="CB48"/>
  <c r="CJ48"/>
  <c r="CR48"/>
  <c r="CZ48"/>
  <c r="BJ49"/>
  <c r="BR49"/>
  <c r="BZ49"/>
  <c r="CH49"/>
  <c r="CP49"/>
  <c r="CX49"/>
  <c r="BH50"/>
  <c r="BP50"/>
  <c r="BX50"/>
  <c r="CF50"/>
  <c r="CN50"/>
  <c r="CV50"/>
  <c r="DD50"/>
  <c r="BN51"/>
  <c r="BV51"/>
  <c r="CD51"/>
  <c r="CL51"/>
  <c r="CT51"/>
  <c r="DB51"/>
  <c r="BL52"/>
  <c r="BT52"/>
  <c r="CB52"/>
  <c r="CJ52"/>
  <c r="CR52"/>
  <c r="CZ52"/>
  <c r="BO22"/>
  <c r="BW22"/>
  <c r="CE22"/>
  <c r="CM22"/>
  <c r="CU22"/>
  <c r="DC22"/>
  <c r="BM23"/>
  <c r="BU23"/>
  <c r="CC23"/>
  <c r="CK23"/>
  <c r="CS23"/>
  <c r="DA23"/>
  <c r="BK24"/>
  <c r="BS24"/>
  <c r="CA24"/>
  <c r="CI24"/>
  <c r="CQ24"/>
  <c r="CY24"/>
  <c r="BI25"/>
  <c r="BQ25"/>
  <c r="BY25"/>
  <c r="CG25"/>
  <c r="CO25"/>
  <c r="CW25"/>
  <c r="DE25"/>
  <c r="BO26"/>
  <c r="BW26"/>
  <c r="CE26"/>
  <c r="CM26"/>
  <c r="CU26"/>
  <c r="DC26"/>
  <c r="BM27"/>
  <c r="BU27"/>
  <c r="CC27"/>
  <c r="CK27"/>
  <c r="CS27"/>
  <c r="DA27"/>
  <c r="BK28"/>
  <c r="BS28"/>
  <c r="CA28"/>
  <c r="CI28"/>
  <c r="CQ28"/>
  <c r="CY28"/>
  <c r="BI29"/>
  <c r="BQ29"/>
  <c r="BY29"/>
  <c r="CG29"/>
  <c r="CO29"/>
  <c r="CW29"/>
  <c r="DE29"/>
  <c r="BO30"/>
  <c r="BW30"/>
  <c r="CE30"/>
  <c r="CM30"/>
  <c r="CU30"/>
  <c r="DC30"/>
  <c r="BM31"/>
  <c r="BU31"/>
  <c r="CC31"/>
  <c r="CK31"/>
  <c r="CS31"/>
  <c r="DA31"/>
  <c r="BK32"/>
  <c r="BS32"/>
  <c r="CA32"/>
  <c r="CI32"/>
  <c r="CQ32"/>
  <c r="CY32"/>
  <c r="BI33"/>
  <c r="BQ33"/>
  <c r="BY33"/>
  <c r="CG33"/>
  <c r="CO33"/>
  <c r="CW33"/>
  <c r="DE33"/>
  <c r="BO34"/>
  <c r="BW34"/>
  <c r="CE34"/>
  <c r="CM34"/>
  <c r="CU34"/>
  <c r="DC34"/>
  <c r="BM35"/>
  <c r="BU35"/>
  <c r="CC35"/>
  <c r="CK35"/>
  <c r="CS35"/>
  <c r="DA35"/>
  <c r="BK36"/>
  <c r="BS36"/>
  <c r="CA36"/>
  <c r="CI36"/>
  <c r="CQ36"/>
  <c r="CY36"/>
  <c r="BI37"/>
  <c r="BQ37"/>
  <c r="BY37"/>
  <c r="CG37"/>
  <c r="CO37"/>
  <c r="CW37"/>
  <c r="DE37"/>
  <c r="BO38"/>
  <c r="BW38"/>
  <c r="CE38"/>
  <c r="CM38"/>
  <c r="CU38"/>
  <c r="DC38"/>
  <c r="BM39"/>
  <c r="BU39"/>
  <c r="CC39"/>
  <c r="CK39"/>
  <c r="CS39"/>
  <c r="DA39"/>
  <c r="BK40"/>
  <c r="BS40"/>
  <c r="CA40"/>
  <c r="CI40"/>
  <c r="CQ40"/>
  <c r="CY40"/>
  <c r="BI41"/>
  <c r="BQ41"/>
  <c r="BY41"/>
  <c r="CG41"/>
  <c r="CO41"/>
  <c r="CW41"/>
  <c r="DE41"/>
  <c r="BO42"/>
  <c r="BW42"/>
  <c r="CE42"/>
  <c r="CM42"/>
  <c r="CU42"/>
  <c r="DC42"/>
  <c r="BM43"/>
  <c r="BU43"/>
  <c r="CC43"/>
  <c r="CK43"/>
  <c r="CS43"/>
  <c r="DA43"/>
  <c r="BK44"/>
  <c r="BS44"/>
  <c r="CA44"/>
  <c r="CI44"/>
  <c r="CQ44"/>
  <c r="CY44"/>
  <c r="BI45"/>
  <c r="BQ45"/>
  <c r="BY45"/>
  <c r="CG45"/>
  <c r="CO45"/>
  <c r="CW45"/>
  <c r="DE45"/>
  <c r="BO46"/>
  <c r="BW46"/>
  <c r="CE46"/>
  <c r="CM46"/>
  <c r="CU46"/>
  <c r="DC46"/>
  <c r="BM47"/>
  <c r="BU47"/>
  <c r="CC47"/>
  <c r="CK47"/>
  <c r="CS47"/>
  <c r="DA47"/>
  <c r="BK48"/>
  <c r="BS48"/>
  <c r="CA48"/>
  <c r="CI48"/>
  <c r="CQ48"/>
  <c r="CY48"/>
  <c r="BI49"/>
  <c r="BQ49"/>
  <c r="BY49"/>
  <c r="CG49"/>
  <c r="CO49"/>
  <c r="CW49"/>
  <c r="DE49"/>
  <c r="BO50"/>
  <c r="BW50"/>
  <c r="CE50"/>
  <c r="CM50"/>
  <c r="CU50"/>
  <c r="DC50"/>
  <c r="BM51"/>
  <c r="BU51"/>
  <c r="CC51"/>
  <c r="CK51"/>
  <c r="CS51"/>
  <c r="DA51"/>
  <c r="BK52"/>
  <c r="BS52"/>
  <c r="CA52"/>
  <c r="CI52"/>
  <c r="CQ52"/>
  <c r="CY52"/>
  <c r="BN22"/>
  <c r="BV22"/>
  <c r="CD22"/>
  <c r="CL22"/>
  <c r="CT22"/>
  <c r="DB22"/>
  <c r="BL23"/>
  <c r="BT23"/>
  <c r="CB23"/>
  <c r="CJ23"/>
  <c r="CR23"/>
  <c r="CZ23"/>
  <c r="BJ24"/>
  <c r="BR24"/>
  <c r="BZ24"/>
  <c r="CH24"/>
  <c r="CP24"/>
  <c r="CX24"/>
  <c r="BH25"/>
  <c r="BP25"/>
  <c r="BX25"/>
  <c r="CF25"/>
  <c r="CN25"/>
  <c r="CV25"/>
  <c r="DD25"/>
  <c r="BN26"/>
  <c r="BV26"/>
  <c r="CD26"/>
  <c r="CL26"/>
  <c r="CT26"/>
  <c r="DB26"/>
  <c r="BL27"/>
  <c r="BT27"/>
  <c r="CB27"/>
  <c r="CJ27"/>
  <c r="CR27"/>
  <c r="CZ27"/>
  <c r="BJ28"/>
  <c r="BR28"/>
  <c r="BZ28"/>
  <c r="CH28"/>
  <c r="CP28"/>
  <c r="CX28"/>
  <c r="BH29"/>
  <c r="BP29"/>
  <c r="BX29"/>
  <c r="CF29"/>
  <c r="CN29"/>
  <c r="CV29"/>
  <c r="DD29"/>
  <c r="BN30"/>
  <c r="BV30"/>
  <c r="CD30"/>
  <c r="CL30"/>
  <c r="CT30"/>
  <c r="DB30"/>
  <c r="BL31"/>
  <c r="BT31"/>
  <c r="CB31"/>
  <c r="CJ31"/>
  <c r="CR31"/>
  <c r="CZ31"/>
  <c r="BJ32"/>
  <c r="BR32"/>
  <c r="BZ32"/>
  <c r="CH32"/>
  <c r="CP32"/>
  <c r="CX32"/>
  <c r="BH33"/>
  <c r="BP33"/>
  <c r="BX33"/>
  <c r="CF33"/>
  <c r="CN33"/>
  <c r="CV33"/>
  <c r="DD33"/>
  <c r="BN34"/>
  <c r="BV34"/>
  <c r="CD34"/>
  <c r="CL34"/>
  <c r="CT34"/>
  <c r="DB34"/>
  <c r="BL35"/>
  <c r="BT35"/>
  <c r="CB35"/>
  <c r="CJ35"/>
  <c r="CR35"/>
  <c r="CZ35"/>
  <c r="BJ36"/>
  <c r="BR36"/>
  <c r="BZ36"/>
  <c r="CH36"/>
  <c r="CP36"/>
  <c r="CX36"/>
  <c r="BH37"/>
  <c r="BP37"/>
  <c r="BX37"/>
  <c r="CF37"/>
  <c r="CN37"/>
  <c r="CV37"/>
  <c r="DD37"/>
  <c r="BN38"/>
  <c r="BV38"/>
  <c r="CD38"/>
  <c r="CL38"/>
  <c r="CT38"/>
  <c r="DB38"/>
  <c r="BL39"/>
  <c r="BT39"/>
  <c r="CB39"/>
  <c r="CJ39"/>
  <c r="CR39"/>
  <c r="CZ39"/>
  <c r="BJ40"/>
  <c r="BR40"/>
  <c r="BZ40"/>
  <c r="CH40"/>
  <c r="CP40"/>
  <c r="CX40"/>
  <c r="BH41"/>
  <c r="BP41"/>
  <c r="BX41"/>
  <c r="CF41"/>
  <c r="CN41"/>
  <c r="CV41"/>
  <c r="DD41"/>
  <c r="BN42"/>
  <c r="BV42"/>
  <c r="CD42"/>
  <c r="CL42"/>
  <c r="CT42"/>
  <c r="DB42"/>
  <c r="BL43"/>
  <c r="BT43"/>
  <c r="CB43"/>
  <c r="CJ43"/>
  <c r="CR43"/>
  <c r="CZ43"/>
  <c r="BJ44"/>
  <c r="BR44"/>
  <c r="BZ44"/>
  <c r="CH44"/>
  <c r="CP44"/>
  <c r="CX44"/>
  <c r="BH45"/>
  <c r="BP45"/>
  <c r="BX45"/>
  <c r="CF45"/>
  <c r="CN45"/>
  <c r="CV45"/>
  <c r="DD45"/>
  <c r="BN46"/>
  <c r="BV46"/>
  <c r="CD46"/>
  <c r="CL46"/>
  <c r="CT46"/>
  <c r="DB46"/>
  <c r="BL47"/>
  <c r="BT47"/>
  <c r="CB47"/>
  <c r="CJ47"/>
  <c r="CR47"/>
  <c r="CZ47"/>
  <c r="BJ48"/>
  <c r="BR48"/>
  <c r="BZ48"/>
  <c r="CH48"/>
  <c r="CP48"/>
  <c r="CX48"/>
  <c r="BH49"/>
  <c r="BP49"/>
  <c r="BX49"/>
  <c r="CF49"/>
  <c r="CN49"/>
  <c r="CV49"/>
  <c r="DD49"/>
  <c r="BN50"/>
  <c r="BV50"/>
  <c r="CD50"/>
  <c r="CL50"/>
  <c r="CT50"/>
  <c r="DB50"/>
  <c r="BL51"/>
  <c r="BT51"/>
  <c r="CB51"/>
  <c r="CJ51"/>
  <c r="CR51"/>
  <c r="CZ51"/>
  <c r="BJ52"/>
  <c r="BR52"/>
  <c r="BZ52"/>
  <c r="CH52"/>
  <c r="CP52"/>
  <c r="CX52"/>
  <c r="BL22" i="7"/>
  <c r="BT22"/>
  <c r="CB22"/>
  <c r="CJ22"/>
  <c r="CR22"/>
  <c r="CZ22"/>
  <c r="BJ23"/>
  <c r="BR23"/>
  <c r="BZ23"/>
  <c r="CH23"/>
  <c r="CP23"/>
  <c r="CX23"/>
  <c r="BH24"/>
  <c r="BP24"/>
  <c r="BX24"/>
  <c r="CF24"/>
  <c r="CN24"/>
  <c r="CV24"/>
  <c r="DD24"/>
  <c r="BN25"/>
  <c r="BV25"/>
  <c r="CD25"/>
  <c r="CL25"/>
  <c r="CT25"/>
  <c r="DB25"/>
  <c r="BL26"/>
  <c r="BT26"/>
  <c r="CB26"/>
  <c r="CJ26"/>
  <c r="CR26"/>
  <c r="CZ26"/>
  <c r="BJ27"/>
  <c r="BR27"/>
  <c r="BZ27"/>
  <c r="CH27"/>
  <c r="CP27"/>
  <c r="CX27"/>
  <c r="BH28"/>
  <c r="BP28"/>
  <c r="BX28"/>
  <c r="CF28"/>
  <c r="CN28"/>
  <c r="CV28"/>
  <c r="DD28"/>
  <c r="BN29"/>
  <c r="BV29"/>
  <c r="CD29"/>
  <c r="CL29"/>
  <c r="CT29"/>
  <c r="DB29"/>
  <c r="BL30"/>
  <c r="BT30"/>
  <c r="CB30"/>
  <c r="CJ30"/>
  <c r="CR30"/>
  <c r="CZ30"/>
  <c r="BJ31"/>
  <c r="BR31"/>
  <c r="BZ31"/>
  <c r="CH31"/>
  <c r="CP31"/>
  <c r="CX31"/>
  <c r="BH32"/>
  <c r="BP32"/>
  <c r="BX32"/>
  <c r="CF32"/>
  <c r="CN32"/>
  <c r="CV32"/>
  <c r="DD32"/>
  <c r="BN33"/>
  <c r="BV33"/>
  <c r="CD33"/>
  <c r="CL33"/>
  <c r="CT33"/>
  <c r="DB33"/>
  <c r="BL34"/>
  <c r="BT34"/>
  <c r="CB34"/>
  <c r="CJ34"/>
  <c r="CR34"/>
  <c r="CZ34"/>
  <c r="BJ35"/>
  <c r="BR35"/>
  <c r="BZ35"/>
  <c r="CH35"/>
  <c r="CP35"/>
  <c r="CX35"/>
  <c r="BH36"/>
  <c r="BP36"/>
  <c r="BX36"/>
  <c r="CF36"/>
  <c r="CN36"/>
  <c r="CV36"/>
  <c r="DD36"/>
  <c r="BN37"/>
  <c r="BV37"/>
  <c r="CD37"/>
  <c r="CL37"/>
  <c r="CT37"/>
  <c r="DB37"/>
  <c r="BL38"/>
  <c r="BT38"/>
  <c r="CB38"/>
  <c r="CJ38"/>
  <c r="CR38"/>
  <c r="CZ38"/>
  <c r="BJ39"/>
  <c r="BR39"/>
  <c r="BZ39"/>
  <c r="CH39"/>
  <c r="CP39"/>
  <c r="CX39"/>
  <c r="BH40"/>
  <c r="BP40"/>
  <c r="BX40"/>
  <c r="CF40"/>
  <c r="CN40"/>
  <c r="CV40"/>
  <c r="DD40"/>
  <c r="BN41"/>
  <c r="BV41"/>
  <c r="CD41"/>
  <c r="CL41"/>
  <c r="CT41"/>
  <c r="DB41"/>
  <c r="BL42"/>
  <c r="BT42"/>
  <c r="CB42"/>
  <c r="CJ42"/>
  <c r="CR42"/>
  <c r="CZ42"/>
  <c r="BJ43"/>
  <c r="BR43"/>
  <c r="BZ43"/>
  <c r="CH43"/>
  <c r="CP43"/>
  <c r="CX43"/>
  <c r="BH44"/>
  <c r="BP44"/>
  <c r="BX44"/>
  <c r="CF44"/>
  <c r="CN44"/>
  <c r="CV44"/>
  <c r="DD44"/>
  <c r="BN45"/>
  <c r="BV45"/>
  <c r="CD45"/>
  <c r="CL45"/>
  <c r="CT45"/>
  <c r="DB45"/>
  <c r="BL46"/>
  <c r="BT46"/>
  <c r="CB46"/>
  <c r="CJ46"/>
  <c r="CR46"/>
  <c r="CZ46"/>
  <c r="BJ47"/>
  <c r="BR47"/>
  <c r="BZ47"/>
  <c r="CH47"/>
  <c r="CP47"/>
  <c r="CX47"/>
  <c r="BH48"/>
  <c r="BP48"/>
  <c r="BX48"/>
  <c r="CF48"/>
  <c r="CN48"/>
  <c r="CV48"/>
  <c r="DD48"/>
  <c r="BN49"/>
  <c r="BV49"/>
  <c r="CD49"/>
  <c r="CL49"/>
  <c r="CT49"/>
  <c r="DB49"/>
  <c r="BL50"/>
  <c r="BT50"/>
  <c r="CB50"/>
  <c r="CJ50"/>
  <c r="CR50"/>
  <c r="CZ50"/>
  <c r="BJ51"/>
  <c r="BR51"/>
  <c r="BZ51"/>
  <c r="CH51"/>
  <c r="CP51"/>
  <c r="CX51"/>
  <c r="BH52"/>
  <c r="BP52"/>
  <c r="BX52"/>
  <c r="CF52"/>
  <c r="CN52"/>
  <c r="CV52"/>
  <c r="DD52"/>
  <c r="BK22"/>
  <c r="BS22"/>
  <c r="CA22"/>
  <c r="CI22"/>
  <c r="CQ22"/>
  <c r="CY22"/>
  <c r="BI23"/>
  <c r="BQ23"/>
  <c r="BY23"/>
  <c r="CG23"/>
  <c r="CO23"/>
  <c r="CW23"/>
  <c r="DE23"/>
  <c r="BO24"/>
  <c r="BW24"/>
  <c r="CE24"/>
  <c r="CM24"/>
  <c r="CU24"/>
  <c r="DC24"/>
  <c r="BM25"/>
  <c r="BU25"/>
  <c r="CC25"/>
  <c r="CK25"/>
  <c r="CS25"/>
  <c r="DA25"/>
  <c r="BK26"/>
  <c r="BS26"/>
  <c r="CA26"/>
  <c r="CI26"/>
  <c r="CQ26"/>
  <c r="CY26"/>
  <c r="BI27"/>
  <c r="BQ27"/>
  <c r="BY27"/>
  <c r="CG27"/>
  <c r="CO27"/>
  <c r="CW27"/>
  <c r="DE27"/>
  <c r="BO28"/>
  <c r="BW28"/>
  <c r="CE28"/>
  <c r="CM28"/>
  <c r="CU28"/>
  <c r="DC28"/>
  <c r="BM29"/>
  <c r="BU29"/>
  <c r="CC29"/>
  <c r="CK29"/>
  <c r="CS29"/>
  <c r="DA29"/>
  <c r="BK30"/>
  <c r="BS30"/>
  <c r="CA30"/>
  <c r="CI30"/>
  <c r="CQ30"/>
  <c r="CY30"/>
  <c r="BI31"/>
  <c r="BQ31"/>
  <c r="BY31"/>
  <c r="CG31"/>
  <c r="CO31"/>
  <c r="CW31"/>
  <c r="DE31"/>
  <c r="BO32"/>
  <c r="BW32"/>
  <c r="CE32"/>
  <c r="CM32"/>
  <c r="CU32"/>
  <c r="DC32"/>
  <c r="BM33"/>
  <c r="BU33"/>
  <c r="CC33"/>
  <c r="CK33"/>
  <c r="CS33"/>
  <c r="DA33"/>
  <c r="BK34"/>
  <c r="BS34"/>
  <c r="CA34"/>
  <c r="CI34"/>
  <c r="CQ34"/>
  <c r="CY34"/>
  <c r="BI35"/>
  <c r="BQ35"/>
  <c r="BY35"/>
  <c r="CG35"/>
  <c r="CO35"/>
  <c r="CW35"/>
  <c r="DE35"/>
  <c r="BO36"/>
  <c r="BW36"/>
  <c r="CE36"/>
  <c r="CM36"/>
  <c r="CU36"/>
  <c r="DC36"/>
  <c r="BM37"/>
  <c r="BU37"/>
  <c r="CC37"/>
  <c r="CK37"/>
  <c r="CS37"/>
  <c r="DA37"/>
  <c r="BK38"/>
  <c r="BS38"/>
  <c r="CA38"/>
  <c r="CI38"/>
  <c r="CQ38"/>
  <c r="CY38"/>
  <c r="BI39"/>
  <c r="BQ39"/>
  <c r="BY39"/>
  <c r="CG39"/>
  <c r="CO39"/>
  <c r="CW39"/>
  <c r="DE39"/>
  <c r="BO40"/>
  <c r="BW40"/>
  <c r="CE40"/>
  <c r="CM40"/>
  <c r="CU40"/>
  <c r="DC40"/>
  <c r="BM41"/>
  <c r="BU41"/>
  <c r="CC41"/>
  <c r="CK41"/>
  <c r="CS41"/>
  <c r="DA41"/>
  <c r="BK42"/>
  <c r="BS42"/>
  <c r="CA42"/>
  <c r="CI42"/>
  <c r="CQ42"/>
  <c r="CY42"/>
  <c r="BI43"/>
  <c r="BQ43"/>
  <c r="BY43"/>
  <c r="CG43"/>
  <c r="CO43"/>
  <c r="CW43"/>
  <c r="DE43"/>
  <c r="BO44"/>
  <c r="BW44"/>
  <c r="CE44"/>
  <c r="CM44"/>
  <c r="CU44"/>
  <c r="DC44"/>
  <c r="BM45"/>
  <c r="BU45"/>
  <c r="CC45"/>
  <c r="CK45"/>
  <c r="CS45"/>
  <c r="DA45"/>
  <c r="BK46"/>
  <c r="BS46"/>
  <c r="CA46"/>
  <c r="CI46"/>
  <c r="CQ46"/>
  <c r="CY46"/>
  <c r="BI47"/>
  <c r="BQ47"/>
  <c r="BY47"/>
  <c r="CG47"/>
  <c r="CO47"/>
  <c r="CW47"/>
  <c r="DE47"/>
  <c r="BO48"/>
  <c r="BW48"/>
  <c r="CE48"/>
  <c r="CM48"/>
  <c r="CU48"/>
  <c r="DC48"/>
  <c r="BM49"/>
  <c r="BU49"/>
  <c r="CC49"/>
  <c r="CK49"/>
  <c r="CS49"/>
  <c r="DA49"/>
  <c r="BK50"/>
  <c r="BS50"/>
  <c r="CA50"/>
  <c r="CI50"/>
  <c r="CQ50"/>
  <c r="CY50"/>
  <c r="BI51"/>
  <c r="BQ51"/>
  <c r="BY51"/>
  <c r="CG51"/>
  <c r="CO51"/>
  <c r="CW51"/>
  <c r="DE51"/>
  <c r="BO52"/>
  <c r="BW52"/>
  <c r="CE52"/>
  <c r="CM52"/>
  <c r="CU52"/>
  <c r="DC52"/>
  <c r="BJ22"/>
  <c r="BR22"/>
  <c r="BZ22"/>
  <c r="CH22"/>
  <c r="CP22"/>
  <c r="CX22"/>
  <c r="BH23"/>
  <c r="BP23"/>
  <c r="BX23"/>
  <c r="CF23"/>
  <c r="CN23"/>
  <c r="CV23"/>
  <c r="DD23"/>
  <c r="BN24"/>
  <c r="BV24"/>
  <c r="CD24"/>
  <c r="CL24"/>
  <c r="CT24"/>
  <c r="DB24"/>
  <c r="BL25"/>
  <c r="BT25"/>
  <c r="CB25"/>
  <c r="CJ25"/>
  <c r="CR25"/>
  <c r="CZ25"/>
  <c r="BJ26"/>
  <c r="BR26"/>
  <c r="BZ26"/>
  <c r="CH26"/>
  <c r="CP26"/>
  <c r="CX26"/>
  <c r="BH27"/>
  <c r="BP27"/>
  <c r="BX27"/>
  <c r="CF27"/>
  <c r="CN27"/>
  <c r="CV27"/>
  <c r="DD27"/>
  <c r="BN28"/>
  <c r="BV28"/>
  <c r="CD28"/>
  <c r="CL28"/>
  <c r="CT28"/>
  <c r="DB28"/>
  <c r="BL29"/>
  <c r="BT29"/>
  <c r="CB29"/>
  <c r="CJ29"/>
  <c r="CR29"/>
  <c r="CZ29"/>
  <c r="BJ30"/>
  <c r="BR30"/>
  <c r="BZ30"/>
  <c r="CH30"/>
  <c r="CP30"/>
  <c r="CX30"/>
  <c r="BH31"/>
  <c r="BP31"/>
  <c r="BX31"/>
  <c r="CF31"/>
  <c r="CN31"/>
  <c r="CV31"/>
  <c r="DD31"/>
  <c r="BN32"/>
  <c r="BV32"/>
  <c r="CD32"/>
  <c r="CL32"/>
  <c r="CT32"/>
  <c r="DB32"/>
  <c r="BL33"/>
  <c r="BT33"/>
  <c r="CB33"/>
  <c r="CJ33"/>
  <c r="CR33"/>
  <c r="CZ33"/>
  <c r="BJ34"/>
  <c r="BR34"/>
  <c r="BZ34"/>
  <c r="CH34"/>
  <c r="CP34"/>
  <c r="CX34"/>
  <c r="BH35"/>
  <c r="BP35"/>
  <c r="BX35"/>
  <c r="CF35"/>
  <c r="CN35"/>
  <c r="CV35"/>
  <c r="DD35"/>
  <c r="BN36"/>
  <c r="BV36"/>
  <c r="CD36"/>
  <c r="CL36"/>
  <c r="CT36"/>
  <c r="DB36"/>
  <c r="BL37"/>
  <c r="BT37"/>
  <c r="CB37"/>
  <c r="CJ37"/>
  <c r="CR37"/>
  <c r="CZ37"/>
  <c r="BJ38"/>
  <c r="BR38"/>
  <c r="BZ38"/>
  <c r="CH38"/>
  <c r="CP38"/>
  <c r="CX38"/>
  <c r="BH39"/>
  <c r="BP39"/>
  <c r="BX39"/>
  <c r="CF39"/>
  <c r="CN39"/>
  <c r="CV39"/>
  <c r="DD39"/>
  <c r="BN40"/>
  <c r="BV40"/>
  <c r="CD40"/>
  <c r="CL40"/>
  <c r="CT40"/>
  <c r="DB40"/>
  <c r="BL41"/>
  <c r="BT41"/>
  <c r="CB41"/>
  <c r="CJ41"/>
  <c r="CR41"/>
  <c r="CZ41"/>
  <c r="BJ42"/>
  <c r="BR42"/>
  <c r="BZ42"/>
  <c r="CH42"/>
  <c r="CP42"/>
  <c r="CX42"/>
  <c r="BH43"/>
  <c r="BP43"/>
  <c r="BX43"/>
  <c r="CF43"/>
  <c r="CN43"/>
  <c r="CV43"/>
  <c r="DD43"/>
  <c r="BN44"/>
  <c r="BV44"/>
  <c r="CD44"/>
  <c r="CL44"/>
  <c r="CT44"/>
  <c r="DB44"/>
  <c r="BL45"/>
  <c r="BT45"/>
  <c r="CB45"/>
  <c r="CJ45"/>
  <c r="CR45"/>
  <c r="CZ45"/>
  <c r="BJ46"/>
  <c r="BR46"/>
  <c r="BZ46"/>
  <c r="CH46"/>
  <c r="CP46"/>
  <c r="CX46"/>
  <c r="BH47"/>
  <c r="BP47"/>
  <c r="BX47"/>
  <c r="CF47"/>
  <c r="CN47"/>
  <c r="CV47"/>
  <c r="DD47"/>
  <c r="BN48"/>
  <c r="BV48"/>
  <c r="CD48"/>
  <c r="CL48"/>
  <c r="CT48"/>
  <c r="DB48"/>
  <c r="BL49"/>
  <c r="BT49"/>
  <c r="CB49"/>
  <c r="CJ49"/>
  <c r="CR49"/>
  <c r="CZ49"/>
  <c r="BJ50"/>
  <c r="BR50"/>
  <c r="BZ50"/>
  <c r="CH50"/>
  <c r="CP50"/>
  <c r="CX50"/>
  <c r="BH51"/>
  <c r="BP51"/>
  <c r="BX51"/>
  <c r="CF51"/>
  <c r="CN51"/>
  <c r="CV51"/>
  <c r="DD51"/>
  <c r="BN52"/>
  <c r="BV52"/>
  <c r="CD52"/>
  <c r="CL52"/>
  <c r="CT52"/>
  <c r="DB52"/>
  <c r="BI22"/>
  <c r="BQ22"/>
  <c r="BY22"/>
  <c r="CG22"/>
  <c r="CO22"/>
  <c r="CW22"/>
  <c r="DE22"/>
  <c r="BO23"/>
  <c r="BW23"/>
  <c r="CE23"/>
  <c r="CM23"/>
  <c r="CU23"/>
  <c r="DC23"/>
  <c r="BM24"/>
  <c r="BU24"/>
  <c r="CC24"/>
  <c r="CK24"/>
  <c r="CS24"/>
  <c r="DA24"/>
  <c r="BK25"/>
  <c r="BS25"/>
  <c r="CA25"/>
  <c r="CI25"/>
  <c r="CQ25"/>
  <c r="CY25"/>
  <c r="BI26"/>
  <c r="BQ26"/>
  <c r="BY26"/>
  <c r="CG26"/>
  <c r="CO26"/>
  <c r="CW26"/>
  <c r="DE26"/>
  <c r="BO27"/>
  <c r="BW27"/>
  <c r="CE27"/>
  <c r="CM27"/>
  <c r="CU27"/>
  <c r="DC27"/>
  <c r="BM28"/>
  <c r="BU28"/>
  <c r="CC28"/>
  <c r="CK28"/>
  <c r="CS28"/>
  <c r="DA28"/>
  <c r="BK29"/>
  <c r="BS29"/>
  <c r="CA29"/>
  <c r="CI29"/>
  <c r="CQ29"/>
  <c r="CY29"/>
  <c r="BI30"/>
  <c r="BQ30"/>
  <c r="BY30"/>
  <c r="CG30"/>
  <c r="CO30"/>
  <c r="CW30"/>
  <c r="DE30"/>
  <c r="BO31"/>
  <c r="BW31"/>
  <c r="CE31"/>
  <c r="CM31"/>
  <c r="CU31"/>
  <c r="DC31"/>
  <c r="BM32"/>
  <c r="BU32"/>
  <c r="CC32"/>
  <c r="CK32"/>
  <c r="CS32"/>
  <c r="DA32"/>
  <c r="BK33"/>
  <c r="BS33"/>
  <c r="CA33"/>
  <c r="CI33"/>
  <c r="CQ33"/>
  <c r="CY33"/>
  <c r="BI34"/>
  <c r="BQ34"/>
  <c r="BY34"/>
  <c r="CG34"/>
  <c r="CO34"/>
  <c r="CW34"/>
  <c r="DE34"/>
  <c r="BO35"/>
  <c r="BW35"/>
  <c r="CE35"/>
  <c r="CM35"/>
  <c r="CU35"/>
  <c r="DC35"/>
  <c r="BM36"/>
  <c r="BU36"/>
  <c r="CC36"/>
  <c r="CK36"/>
  <c r="CS36"/>
  <c r="DA36"/>
  <c r="BK37"/>
  <c r="BS37"/>
  <c r="CA37"/>
  <c r="CI37"/>
  <c r="CQ37"/>
  <c r="CY37"/>
  <c r="BI38"/>
  <c r="BQ38"/>
  <c r="BY38"/>
  <c r="CG38"/>
  <c r="CO38"/>
  <c r="CW38"/>
  <c r="DE38"/>
  <c r="BO39"/>
  <c r="BW39"/>
  <c r="CE39"/>
  <c r="CM39"/>
  <c r="CU39"/>
  <c r="DC39"/>
  <c r="BM40"/>
  <c r="BU40"/>
  <c r="CC40"/>
  <c r="CK40"/>
  <c r="CS40"/>
  <c r="DA40"/>
  <c r="BK41"/>
  <c r="BS41"/>
  <c r="CA41"/>
  <c r="CI41"/>
  <c r="CQ41"/>
  <c r="CY41"/>
  <c r="BI42"/>
  <c r="BQ42"/>
  <c r="BY42"/>
  <c r="CG42"/>
  <c r="CO42"/>
  <c r="CW42"/>
  <c r="DE42"/>
  <c r="BO43"/>
  <c r="BW43"/>
  <c r="CE43"/>
  <c r="CM43"/>
  <c r="CU43"/>
  <c r="DC43"/>
  <c r="BM44"/>
  <c r="BU44"/>
  <c r="CC44"/>
  <c r="CK44"/>
  <c r="CS44"/>
  <c r="DA44"/>
  <c r="BK45"/>
  <c r="BS45"/>
  <c r="CA45"/>
  <c r="CI45"/>
  <c r="CQ45"/>
  <c r="CY45"/>
  <c r="BI46"/>
  <c r="BQ46"/>
  <c r="BY46"/>
  <c r="CG46"/>
  <c r="CO46"/>
  <c r="CW46"/>
  <c r="DE46"/>
  <c r="BO47"/>
  <c r="BW47"/>
  <c r="CE47"/>
  <c r="CM47"/>
  <c r="CU47"/>
  <c r="DC47"/>
  <c r="BM48"/>
  <c r="BU48"/>
  <c r="CC48"/>
  <c r="CK48"/>
  <c r="CS48"/>
  <c r="DA48"/>
  <c r="BK49"/>
  <c r="BS49"/>
  <c r="CA49"/>
  <c r="CI49"/>
  <c r="CQ49"/>
  <c r="CY49"/>
  <c r="BI50"/>
  <c r="BQ50"/>
  <c r="BY50"/>
  <c r="CG50"/>
  <c r="CO50"/>
  <c r="CW50"/>
  <c r="DE50"/>
  <c r="BO51"/>
  <c r="BW51"/>
  <c r="CE51"/>
  <c r="CM51"/>
  <c r="CU51"/>
  <c r="DC51"/>
  <c r="BM52"/>
  <c r="BU52"/>
  <c r="CC52"/>
  <c r="CK52"/>
  <c r="CS52"/>
  <c r="DA52"/>
  <c r="BH22"/>
  <c r="BP22"/>
  <c r="BX22"/>
  <c r="CF22"/>
  <c r="CN22"/>
  <c r="CV22"/>
  <c r="DD22"/>
  <c r="BN23"/>
  <c r="BV23"/>
  <c r="CD23"/>
  <c r="CL23"/>
  <c r="CT23"/>
  <c r="DB23"/>
  <c r="BL24"/>
  <c r="BT24"/>
  <c r="CB24"/>
  <c r="CJ24"/>
  <c r="CR24"/>
  <c r="CZ24"/>
  <c r="BJ25"/>
  <c r="BR25"/>
  <c r="BZ25"/>
  <c r="CH25"/>
  <c r="CP25"/>
  <c r="CX25"/>
  <c r="BH26"/>
  <c r="BP26"/>
  <c r="BX26"/>
  <c r="CF26"/>
  <c r="CN26"/>
  <c r="CV26"/>
  <c r="DD26"/>
  <c r="BN27"/>
  <c r="BV27"/>
  <c r="CD27"/>
  <c r="CL27"/>
  <c r="CT27"/>
  <c r="DB27"/>
  <c r="BL28"/>
  <c r="BT28"/>
  <c r="CB28"/>
  <c r="CJ28"/>
  <c r="CR28"/>
  <c r="CZ28"/>
  <c r="BJ29"/>
  <c r="BR29"/>
  <c r="BZ29"/>
  <c r="CH29"/>
  <c r="CP29"/>
  <c r="CX29"/>
  <c r="BH30"/>
  <c r="BP30"/>
  <c r="BX30"/>
  <c r="CF30"/>
  <c r="CN30"/>
  <c r="CV30"/>
  <c r="DD30"/>
  <c r="BN31"/>
  <c r="BV31"/>
  <c r="CD31"/>
  <c r="CL31"/>
  <c r="CT31"/>
  <c r="DB31"/>
  <c r="BL32"/>
  <c r="BT32"/>
  <c r="CB32"/>
  <c r="CJ32"/>
  <c r="CR32"/>
  <c r="CZ32"/>
  <c r="BJ33"/>
  <c r="BR33"/>
  <c r="BZ33"/>
  <c r="CH33"/>
  <c r="CP33"/>
  <c r="CX33"/>
  <c r="BH34"/>
  <c r="BP34"/>
  <c r="BX34"/>
  <c r="CF34"/>
  <c r="CN34"/>
  <c r="CV34"/>
  <c r="DD34"/>
  <c r="BN35"/>
  <c r="BV35"/>
  <c r="CD35"/>
  <c r="CL35"/>
  <c r="CT35"/>
  <c r="DB35"/>
  <c r="BL36"/>
  <c r="BT36"/>
  <c r="CB36"/>
  <c r="CJ36"/>
  <c r="CR36"/>
  <c r="CZ36"/>
  <c r="BJ37"/>
  <c r="BR37"/>
  <c r="BZ37"/>
  <c r="CH37"/>
  <c r="CP37"/>
  <c r="CX37"/>
  <c r="BH38"/>
  <c r="BP38"/>
  <c r="BX38"/>
  <c r="CF38"/>
  <c r="CN38"/>
  <c r="CV38"/>
  <c r="DD38"/>
  <c r="BN39"/>
  <c r="BV39"/>
  <c r="CD39"/>
  <c r="CL39"/>
  <c r="CT39"/>
  <c r="DB39"/>
  <c r="BL40"/>
  <c r="BT40"/>
  <c r="CB40"/>
  <c r="CJ40"/>
  <c r="CR40"/>
  <c r="CZ40"/>
  <c r="BJ41"/>
  <c r="BR41"/>
  <c r="BZ41"/>
  <c r="CH41"/>
  <c r="CP41"/>
  <c r="CX41"/>
  <c r="BH42"/>
  <c r="BP42"/>
  <c r="BX42"/>
  <c r="CF42"/>
  <c r="CN42"/>
  <c r="CV42"/>
  <c r="DD42"/>
  <c r="BN43"/>
  <c r="BV43"/>
  <c r="CD43"/>
  <c r="CL43"/>
  <c r="CT43"/>
  <c r="DB43"/>
  <c r="BL44"/>
  <c r="BT44"/>
  <c r="CB44"/>
  <c r="CJ44"/>
  <c r="CR44"/>
  <c r="CZ44"/>
  <c r="BJ45"/>
  <c r="BR45"/>
  <c r="BZ45"/>
  <c r="CH45"/>
  <c r="CP45"/>
  <c r="CX45"/>
  <c r="BH46"/>
  <c r="BP46"/>
  <c r="BX46"/>
  <c r="CF46"/>
  <c r="CN46"/>
  <c r="CV46"/>
  <c r="DD46"/>
  <c r="BN47"/>
  <c r="BV47"/>
  <c r="CD47"/>
  <c r="CL47"/>
  <c r="CT47"/>
  <c r="DB47"/>
  <c r="BL48"/>
  <c r="BT48"/>
  <c r="CB48"/>
  <c r="CJ48"/>
  <c r="CR48"/>
  <c r="CZ48"/>
  <c r="BJ49"/>
  <c r="BR49"/>
  <c r="BZ49"/>
  <c r="CH49"/>
  <c r="CP49"/>
  <c r="CX49"/>
  <c r="BH50"/>
  <c r="BP50"/>
  <c r="BX50"/>
  <c r="CF50"/>
  <c r="CN50"/>
  <c r="CV50"/>
  <c r="DD50"/>
  <c r="BN51"/>
  <c r="BV51"/>
  <c r="CD51"/>
  <c r="CL51"/>
  <c r="CT51"/>
  <c r="DB51"/>
  <c r="BL52"/>
  <c r="BT52"/>
  <c r="CB52"/>
  <c r="CJ52"/>
  <c r="CR52"/>
  <c r="CZ52"/>
  <c r="BO22"/>
  <c r="BW22"/>
  <c r="CE22"/>
  <c r="CM22"/>
  <c r="CU22"/>
  <c r="DC22"/>
  <c r="BM23"/>
  <c r="BU23"/>
  <c r="CC23"/>
  <c r="CK23"/>
  <c r="CS23"/>
  <c r="DA23"/>
  <c r="BK24"/>
  <c r="BS24"/>
  <c r="CA24"/>
  <c r="CI24"/>
  <c r="CQ24"/>
  <c r="CY24"/>
  <c r="BI25"/>
  <c r="BQ25"/>
  <c r="BY25"/>
  <c r="CG25"/>
  <c r="CO25"/>
  <c r="CW25"/>
  <c r="DE25"/>
  <c r="BO26"/>
  <c r="BW26"/>
  <c r="CE26"/>
  <c r="CM26"/>
  <c r="CU26"/>
  <c r="DC26"/>
  <c r="BM27"/>
  <c r="BU27"/>
  <c r="CC27"/>
  <c r="CK27"/>
  <c r="CS27"/>
  <c r="DA27"/>
  <c r="BK28"/>
  <c r="BS28"/>
  <c r="CA28"/>
  <c r="CI28"/>
  <c r="CQ28"/>
  <c r="CY28"/>
  <c r="BI29"/>
  <c r="BQ29"/>
  <c r="BY29"/>
  <c r="CG29"/>
  <c r="CO29"/>
  <c r="CW29"/>
  <c r="DE29"/>
  <c r="BO30"/>
  <c r="BW30"/>
  <c r="CE30"/>
  <c r="CM30"/>
  <c r="CU30"/>
  <c r="DC30"/>
  <c r="BM31"/>
  <c r="BU31"/>
  <c r="CC31"/>
  <c r="CK31"/>
  <c r="CS31"/>
  <c r="DA31"/>
  <c r="BK32"/>
  <c r="BS32"/>
  <c r="CA32"/>
  <c r="CI32"/>
  <c r="CQ32"/>
  <c r="CY32"/>
  <c r="BI33"/>
  <c r="BQ33"/>
  <c r="BY33"/>
  <c r="CG33"/>
  <c r="CO33"/>
  <c r="CW33"/>
  <c r="DE33"/>
  <c r="BO34"/>
  <c r="BW34"/>
  <c r="CE34"/>
  <c r="CM34"/>
  <c r="CU34"/>
  <c r="DC34"/>
  <c r="BM35"/>
  <c r="BU35"/>
  <c r="CC35"/>
  <c r="CK35"/>
  <c r="CS35"/>
  <c r="DA35"/>
  <c r="BK36"/>
  <c r="BS36"/>
  <c r="CA36"/>
  <c r="CI36"/>
  <c r="CQ36"/>
  <c r="CY36"/>
  <c r="BI37"/>
  <c r="BQ37"/>
  <c r="BY37"/>
  <c r="CG37"/>
  <c r="CO37"/>
  <c r="CW37"/>
  <c r="DE37"/>
  <c r="BO38"/>
  <c r="BW38"/>
  <c r="CE38"/>
  <c r="CM38"/>
  <c r="CU38"/>
  <c r="DC38"/>
  <c r="BM39"/>
  <c r="BU39"/>
  <c r="CC39"/>
  <c r="CK39"/>
  <c r="CS39"/>
  <c r="DA39"/>
  <c r="BK40"/>
  <c r="BS40"/>
  <c r="CA40"/>
  <c r="CI40"/>
  <c r="CQ40"/>
  <c r="CY40"/>
  <c r="BI41"/>
  <c r="BQ41"/>
  <c r="BY41"/>
  <c r="CG41"/>
  <c r="CO41"/>
  <c r="CW41"/>
  <c r="DE41"/>
  <c r="BO42"/>
  <c r="BW42"/>
  <c r="CE42"/>
  <c r="CM42"/>
  <c r="CU42"/>
  <c r="DC42"/>
  <c r="BM43"/>
  <c r="BU43"/>
  <c r="CC43"/>
  <c r="CK43"/>
  <c r="CS43"/>
  <c r="DA43"/>
  <c r="BK44"/>
  <c r="BS44"/>
  <c r="CA44"/>
  <c r="CI44"/>
  <c r="CQ44"/>
  <c r="CY44"/>
  <c r="BI45"/>
  <c r="BQ45"/>
  <c r="BY45"/>
  <c r="CG45"/>
  <c r="CO45"/>
  <c r="CW45"/>
  <c r="DE45"/>
  <c r="BO46"/>
  <c r="BW46"/>
  <c r="CE46"/>
  <c r="CM46"/>
  <c r="CU46"/>
  <c r="DC46"/>
  <c r="BM47"/>
  <c r="BU47"/>
  <c r="CC47"/>
  <c r="CK47"/>
  <c r="CS47"/>
  <c r="DA47"/>
  <c r="BK48"/>
  <c r="BS48"/>
  <c r="CA48"/>
  <c r="CI48"/>
  <c r="CQ48"/>
  <c r="CY48"/>
  <c r="BI49"/>
  <c r="BQ49"/>
  <c r="BY49"/>
  <c r="CG49"/>
  <c r="CO49"/>
  <c r="CW49"/>
  <c r="DE49"/>
  <c r="BO50"/>
  <c r="BW50"/>
  <c r="CE50"/>
  <c r="CM50"/>
  <c r="CU50"/>
  <c r="DC50"/>
  <c r="BM51"/>
  <c r="BU51"/>
  <c r="CC51"/>
  <c r="CK51"/>
  <c r="CS51"/>
  <c r="DA51"/>
  <c r="BK52"/>
  <c r="BS52"/>
  <c r="CA52"/>
  <c r="CI52"/>
  <c r="CQ52"/>
  <c r="CY52"/>
  <c r="BN22"/>
  <c r="BV22"/>
  <c r="CD22"/>
  <c r="CL22"/>
  <c r="CT22"/>
  <c r="DB22"/>
  <c r="BL23"/>
  <c r="BT23"/>
  <c r="CB23"/>
  <c r="CJ23"/>
  <c r="CR23"/>
  <c r="CZ23"/>
  <c r="BJ24"/>
  <c r="BR24"/>
  <c r="BZ24"/>
  <c r="CH24"/>
  <c r="CP24"/>
  <c r="CX24"/>
  <c r="BH25"/>
  <c r="BP25"/>
  <c r="BX25"/>
  <c r="CF25"/>
  <c r="CN25"/>
  <c r="CV25"/>
  <c r="DD25"/>
  <c r="BN26"/>
  <c r="BV26"/>
  <c r="CD26"/>
  <c r="CL26"/>
  <c r="CT26"/>
  <c r="DB26"/>
  <c r="BL27"/>
  <c r="BT27"/>
  <c r="CB27"/>
  <c r="CJ27"/>
  <c r="CR27"/>
  <c r="CZ27"/>
  <c r="BJ28"/>
  <c r="BR28"/>
  <c r="BZ28"/>
  <c r="CH28"/>
  <c r="CP28"/>
  <c r="CX28"/>
  <c r="BH29"/>
  <c r="BP29"/>
  <c r="BX29"/>
  <c r="CF29"/>
  <c r="CN29"/>
  <c r="CV29"/>
  <c r="DD29"/>
  <c r="BN30"/>
  <c r="BV30"/>
  <c r="CD30"/>
  <c r="CL30"/>
  <c r="CT30"/>
  <c r="DB30"/>
  <c r="BL31"/>
  <c r="BT31"/>
  <c r="CB31"/>
  <c r="CJ31"/>
  <c r="CR31"/>
  <c r="CZ31"/>
  <c r="BJ32"/>
  <c r="BR32"/>
  <c r="BZ32"/>
  <c r="CH32"/>
  <c r="CP32"/>
  <c r="CX32"/>
  <c r="BH33"/>
  <c r="BP33"/>
  <c r="BX33"/>
  <c r="CF33"/>
  <c r="CN33"/>
  <c r="CV33"/>
  <c r="DD33"/>
  <c r="BN34"/>
  <c r="BV34"/>
  <c r="CD34"/>
  <c r="CL34"/>
  <c r="CT34"/>
  <c r="DB34"/>
  <c r="BL35"/>
  <c r="BT35"/>
  <c r="CB35"/>
  <c r="CJ35"/>
  <c r="CR35"/>
  <c r="CZ35"/>
  <c r="BJ36"/>
  <c r="BR36"/>
  <c r="BZ36"/>
  <c r="CH36"/>
  <c r="CP36"/>
  <c r="CX36"/>
  <c r="BH37"/>
  <c r="BP37"/>
  <c r="BX37"/>
  <c r="CF37"/>
  <c r="CN37"/>
  <c r="CV37"/>
  <c r="DD37"/>
  <c r="BN38"/>
  <c r="BV38"/>
  <c r="CD38"/>
  <c r="CL38"/>
  <c r="CT38"/>
  <c r="DB38"/>
  <c r="BL39"/>
  <c r="BT39"/>
  <c r="CB39"/>
  <c r="CJ39"/>
  <c r="CR39"/>
  <c r="CZ39"/>
  <c r="BJ40"/>
  <c r="BR40"/>
  <c r="BZ40"/>
  <c r="CH40"/>
  <c r="CP40"/>
  <c r="CX40"/>
  <c r="BH41"/>
  <c r="BP41"/>
  <c r="BX41"/>
  <c r="CF41"/>
  <c r="CN41"/>
  <c r="CV41"/>
  <c r="DD41"/>
  <c r="BN42"/>
  <c r="BV42"/>
  <c r="CD42"/>
  <c r="CL42"/>
  <c r="CT42"/>
  <c r="DB42"/>
  <c r="BL43"/>
  <c r="BT43"/>
  <c r="CB43"/>
  <c r="CJ43"/>
  <c r="CR43"/>
  <c r="CZ43"/>
  <c r="BJ44"/>
  <c r="BR44"/>
  <c r="BZ44"/>
  <c r="CH44"/>
  <c r="CP44"/>
  <c r="CX44"/>
  <c r="BH45"/>
  <c r="BP45"/>
  <c r="BX45"/>
  <c r="CF45"/>
  <c r="CN45"/>
  <c r="CV45"/>
  <c r="DD45"/>
  <c r="BN46"/>
  <c r="BV46"/>
  <c r="CD46"/>
  <c r="CL46"/>
  <c r="CT46"/>
  <c r="DB46"/>
  <c r="BL47"/>
  <c r="BT47"/>
  <c r="CB47"/>
  <c r="CJ47"/>
  <c r="CR47"/>
  <c r="CZ47"/>
  <c r="BJ48"/>
  <c r="BR48"/>
  <c r="BZ48"/>
  <c r="CH48"/>
  <c r="CP48"/>
  <c r="CX48"/>
  <c r="BH49"/>
  <c r="BP49"/>
  <c r="BX49"/>
  <c r="CF49"/>
  <c r="CN49"/>
  <c r="CV49"/>
  <c r="DD49"/>
  <c r="BN50"/>
  <c r="BV50"/>
  <c r="CD50"/>
  <c r="CL50"/>
  <c r="CT50"/>
  <c r="DB50"/>
  <c r="BL51"/>
  <c r="BT51"/>
  <c r="CB51"/>
  <c r="CJ51"/>
  <c r="CR51"/>
  <c r="CZ51"/>
  <c r="BJ52"/>
  <c r="BR52"/>
  <c r="BZ52"/>
  <c r="CH52"/>
  <c r="CP52"/>
  <c r="CX52"/>
  <c r="BM22"/>
  <c r="BU22"/>
  <c r="CC22"/>
  <c r="CK22"/>
  <c r="CS22"/>
  <c r="DA22"/>
  <c r="BK23"/>
  <c r="BS23"/>
  <c r="CA23"/>
  <c r="CI23"/>
  <c r="CQ23"/>
  <c r="CY23"/>
  <c r="BI24"/>
  <c r="BQ24"/>
  <c r="BY24"/>
  <c r="CG24"/>
  <c r="CO24"/>
  <c r="CW24"/>
  <c r="DE24"/>
  <c r="BO25"/>
  <c r="BW25"/>
  <c r="CE25"/>
  <c r="CM25"/>
  <c r="CU25"/>
  <c r="DC25"/>
  <c r="BM26"/>
  <c r="BU26"/>
  <c r="CC26"/>
  <c r="CK26"/>
  <c r="CS26"/>
  <c r="DA26"/>
  <c r="BK27"/>
  <c r="BS27"/>
  <c r="CA27"/>
  <c r="CI27"/>
  <c r="CQ27"/>
  <c r="CY27"/>
  <c r="BI28"/>
  <c r="BQ28"/>
  <c r="BY28"/>
  <c r="CG28"/>
  <c r="CO28"/>
  <c r="CW28"/>
  <c r="DE28"/>
  <c r="BO29"/>
  <c r="BW29"/>
  <c r="CE29"/>
  <c r="CM29"/>
  <c r="CU29"/>
  <c r="DC29"/>
  <c r="BM30"/>
  <c r="BU30"/>
  <c r="CC30"/>
  <c r="CK30"/>
  <c r="CS30"/>
  <c r="DA30"/>
  <c r="BK31"/>
  <c r="BS31"/>
  <c r="CA31"/>
  <c r="CI31"/>
  <c r="CQ31"/>
  <c r="CY31"/>
  <c r="BI32"/>
  <c r="BQ32"/>
  <c r="BY32"/>
  <c r="CG32"/>
  <c r="CO32"/>
  <c r="CW32"/>
  <c r="DE32"/>
  <c r="BO33"/>
  <c r="BW33"/>
  <c r="CE33"/>
  <c r="CM33"/>
  <c r="CU33"/>
  <c r="DC33"/>
  <c r="BM34"/>
  <c r="BU34"/>
  <c r="CC34"/>
  <c r="CK34"/>
  <c r="CS34"/>
  <c r="DA34"/>
  <c r="BK35"/>
  <c r="BS35"/>
  <c r="CA35"/>
  <c r="CI35"/>
  <c r="CQ35"/>
  <c r="CY35"/>
  <c r="BI36"/>
  <c r="BQ36"/>
  <c r="BY36"/>
  <c r="CG36"/>
  <c r="CO36"/>
  <c r="CW36"/>
  <c r="DE36"/>
  <c r="BO37"/>
  <c r="BW37"/>
  <c r="CE37"/>
  <c r="CM37"/>
  <c r="CU37"/>
  <c r="DC37"/>
  <c r="BM38"/>
  <c r="BU38"/>
  <c r="CC38"/>
  <c r="CK38"/>
  <c r="CS38"/>
  <c r="DA38"/>
  <c r="BK39"/>
  <c r="BS39"/>
  <c r="CA39"/>
  <c r="CI39"/>
  <c r="CQ39"/>
  <c r="CY39"/>
  <c r="BI40"/>
  <c r="BQ40"/>
  <c r="BY40"/>
  <c r="CG40"/>
  <c r="CO40"/>
  <c r="CW40"/>
  <c r="DE40"/>
  <c r="BO41"/>
  <c r="BW41"/>
  <c r="CE41"/>
  <c r="CM41"/>
  <c r="CU41"/>
  <c r="DC41"/>
  <c r="BM42"/>
  <c r="BU42"/>
  <c r="CC42"/>
  <c r="CK42"/>
  <c r="CS42"/>
  <c r="DA42"/>
  <c r="BK43"/>
  <c r="BS43"/>
  <c r="CA43"/>
  <c r="CI43"/>
  <c r="CQ43"/>
  <c r="CY43"/>
  <c r="BI44"/>
  <c r="BQ44"/>
  <c r="BY44"/>
  <c r="CG44"/>
  <c r="CO44"/>
  <c r="CW44"/>
  <c r="DE44"/>
  <c r="BO45"/>
  <c r="BW45"/>
  <c r="CE45"/>
  <c r="CM45"/>
  <c r="CU45"/>
  <c r="DC45"/>
  <c r="BM46"/>
  <c r="BU46"/>
  <c r="CC46"/>
  <c r="CK46"/>
  <c r="CS46"/>
  <c r="DA46"/>
  <c r="BK47"/>
  <c r="BS47"/>
  <c r="CA47"/>
  <c r="CI47"/>
  <c r="CQ47"/>
  <c r="CY47"/>
  <c r="BI48"/>
  <c r="BQ48"/>
  <c r="BY48"/>
  <c r="CG48"/>
  <c r="CO48"/>
  <c r="CW48"/>
  <c r="DE48"/>
  <c r="BO49"/>
  <c r="BW49"/>
  <c r="CE49"/>
  <c r="CM49"/>
  <c r="CU49"/>
  <c r="DC49"/>
  <c r="BM50"/>
  <c r="BU50"/>
  <c r="CC50"/>
  <c r="CK50"/>
  <c r="CS50"/>
  <c r="DA50"/>
  <c r="BK51"/>
  <c r="BS51"/>
  <c r="CA51"/>
  <c r="CI51"/>
  <c r="CQ51"/>
  <c r="CY51"/>
  <c r="BI52"/>
  <c r="BQ52"/>
  <c r="BY52"/>
  <c r="CG52"/>
  <c r="CO52"/>
  <c r="CW52"/>
  <c r="DE52"/>
  <c r="S34" i="12"/>
  <c r="BK22"/>
  <c r="BS22"/>
  <c r="CA22"/>
  <c r="CI22"/>
  <c r="CQ22"/>
  <c r="BO22"/>
  <c r="BW22"/>
  <c r="CE22"/>
  <c r="CM22"/>
  <c r="CU22"/>
  <c r="DC22"/>
  <c r="BM23"/>
  <c r="BU23"/>
  <c r="CC23"/>
  <c r="CK23"/>
  <c r="CS23"/>
  <c r="DA23"/>
  <c r="BK24"/>
  <c r="BN22"/>
  <c r="BV22"/>
  <c r="CD22"/>
  <c r="CL22"/>
  <c r="BL22"/>
  <c r="BT22"/>
  <c r="CB22"/>
  <c r="CJ22"/>
  <c r="CR22"/>
  <c r="CZ22"/>
  <c r="BJ23"/>
  <c r="BR23"/>
  <c r="BZ23"/>
  <c r="CH23"/>
  <c r="CP23"/>
  <c r="CX23"/>
  <c r="BH24"/>
  <c r="BH22"/>
  <c r="BX22"/>
  <c r="CN22"/>
  <c r="CY22"/>
  <c r="BL23"/>
  <c r="BW23"/>
  <c r="CG23"/>
  <c r="CR23"/>
  <c r="DC23"/>
  <c r="BO24"/>
  <c r="BW24"/>
  <c r="CE24"/>
  <c r="CM24"/>
  <c r="CU24"/>
  <c r="DC24"/>
  <c r="BM25"/>
  <c r="BU25"/>
  <c r="CC25"/>
  <c r="CK25"/>
  <c r="CS25"/>
  <c r="DA25"/>
  <c r="BK26"/>
  <c r="BS26"/>
  <c r="CA26"/>
  <c r="CI26"/>
  <c r="CQ26"/>
  <c r="CY26"/>
  <c r="BI27"/>
  <c r="BQ27"/>
  <c r="BY27"/>
  <c r="CG27"/>
  <c r="CO27"/>
  <c r="CW27"/>
  <c r="DE27"/>
  <c r="BO28"/>
  <c r="BW28"/>
  <c r="CE28"/>
  <c r="CM28"/>
  <c r="CU28"/>
  <c r="DC28"/>
  <c r="BM29"/>
  <c r="BU29"/>
  <c r="CC29"/>
  <c r="CK29"/>
  <c r="CS29"/>
  <c r="DA29"/>
  <c r="BK30"/>
  <c r="BS30"/>
  <c r="CA30"/>
  <c r="CI30"/>
  <c r="CQ30"/>
  <c r="CY30"/>
  <c r="BI31"/>
  <c r="BQ31"/>
  <c r="BY31"/>
  <c r="CG31"/>
  <c r="CO31"/>
  <c r="CW31"/>
  <c r="DE31"/>
  <c r="BO32"/>
  <c r="BW32"/>
  <c r="CE32"/>
  <c r="CM32"/>
  <c r="CU32"/>
  <c r="DC32"/>
  <c r="BM33"/>
  <c r="BU33"/>
  <c r="CC33"/>
  <c r="CK33"/>
  <c r="CS33"/>
  <c r="DA33"/>
  <c r="BK34"/>
  <c r="BS34"/>
  <c r="CA34"/>
  <c r="CI34"/>
  <c r="CQ34"/>
  <c r="CY34"/>
  <c r="BI35"/>
  <c r="BQ35"/>
  <c r="BY35"/>
  <c r="CG35"/>
  <c r="CO35"/>
  <c r="CW35"/>
  <c r="DE35"/>
  <c r="BO36"/>
  <c r="BW36"/>
  <c r="CE36"/>
  <c r="CM36"/>
  <c r="CU36"/>
  <c r="DC36"/>
  <c r="BM37"/>
  <c r="BU37"/>
  <c r="CC37"/>
  <c r="CK37"/>
  <c r="CS37"/>
  <c r="DA37"/>
  <c r="BK38"/>
  <c r="BS38"/>
  <c r="CA38"/>
  <c r="CI38"/>
  <c r="CQ38"/>
  <c r="CY38"/>
  <c r="BI39"/>
  <c r="BQ39"/>
  <c r="BY39"/>
  <c r="CG39"/>
  <c r="CO39"/>
  <c r="CW39"/>
  <c r="DE39"/>
  <c r="BO40"/>
  <c r="BW40"/>
  <c r="CE40"/>
  <c r="CM40"/>
  <c r="CU40"/>
  <c r="DC40"/>
  <c r="BM41"/>
  <c r="BU41"/>
  <c r="CC41"/>
  <c r="CK41"/>
  <c r="CS41"/>
  <c r="DA41"/>
  <c r="BK42"/>
  <c r="BS42"/>
  <c r="CA42"/>
  <c r="CI42"/>
  <c r="CQ42"/>
  <c r="CY42"/>
  <c r="BI43"/>
  <c r="BQ43"/>
  <c r="BY43"/>
  <c r="CG43"/>
  <c r="CO43"/>
  <c r="CW43"/>
  <c r="DE43"/>
  <c r="BO44"/>
  <c r="BW44"/>
  <c r="CE44"/>
  <c r="CM44"/>
  <c r="CU44"/>
  <c r="DC44"/>
  <c r="BM45"/>
  <c r="BU45"/>
  <c r="CC45"/>
  <c r="CK45"/>
  <c r="CS45"/>
  <c r="DA45"/>
  <c r="BK46"/>
  <c r="BS46"/>
  <c r="CA46"/>
  <c r="CI46"/>
  <c r="CQ46"/>
  <c r="CY46"/>
  <c r="BI47"/>
  <c r="BQ47"/>
  <c r="BY47"/>
  <c r="CG47"/>
  <c r="CO47"/>
  <c r="CW47"/>
  <c r="DE47"/>
  <c r="BO48"/>
  <c r="BW48"/>
  <c r="CE48"/>
  <c r="CM48"/>
  <c r="CU48"/>
  <c r="DC48"/>
  <c r="BM49"/>
  <c r="BU49"/>
  <c r="CC49"/>
  <c r="CK49"/>
  <c r="CS49"/>
  <c r="DA49"/>
  <c r="BK50"/>
  <c r="BS50"/>
  <c r="CA50"/>
  <c r="CI50"/>
  <c r="CQ50"/>
  <c r="CY50"/>
  <c r="BI51"/>
  <c r="BQ51"/>
  <c r="BY51"/>
  <c r="CG51"/>
  <c r="CO51"/>
  <c r="CW51"/>
  <c r="DE51"/>
  <c r="BO52"/>
  <c r="BW52"/>
  <c r="CE52"/>
  <c r="CM52"/>
  <c r="CU52"/>
  <c r="DC52"/>
  <c r="BU22"/>
  <c r="CK22"/>
  <c r="CX22"/>
  <c r="BK23"/>
  <c r="BV23"/>
  <c r="CF23"/>
  <c r="CQ23"/>
  <c r="DB23"/>
  <c r="BN24"/>
  <c r="BV24"/>
  <c r="CD24"/>
  <c r="CL24"/>
  <c r="CT24"/>
  <c r="DB24"/>
  <c r="BL25"/>
  <c r="BT25"/>
  <c r="CB25"/>
  <c r="CJ25"/>
  <c r="CR25"/>
  <c r="CZ25"/>
  <c r="BJ26"/>
  <c r="BR26"/>
  <c r="BZ26"/>
  <c r="CH26"/>
  <c r="CP26"/>
  <c r="CX26"/>
  <c r="BH27"/>
  <c r="BP27"/>
  <c r="BX27"/>
  <c r="CF27"/>
  <c r="CN27"/>
  <c r="CV27"/>
  <c r="DD27"/>
  <c r="BN28"/>
  <c r="BV28"/>
  <c r="CD28"/>
  <c r="CL28"/>
  <c r="CT28"/>
  <c r="DB28"/>
  <c r="BL29"/>
  <c r="BT29"/>
  <c r="CB29"/>
  <c r="CJ29"/>
  <c r="CR29"/>
  <c r="CZ29"/>
  <c r="BJ30"/>
  <c r="BR30"/>
  <c r="BZ30"/>
  <c r="CH30"/>
  <c r="CP30"/>
  <c r="CX30"/>
  <c r="BH31"/>
  <c r="BP31"/>
  <c r="BX31"/>
  <c r="CF31"/>
  <c r="CN31"/>
  <c r="CV31"/>
  <c r="DD31"/>
  <c r="BN32"/>
  <c r="BV32"/>
  <c r="CD32"/>
  <c r="CL32"/>
  <c r="CT32"/>
  <c r="DB32"/>
  <c r="BL33"/>
  <c r="BT33"/>
  <c r="CB33"/>
  <c r="CJ33"/>
  <c r="CR33"/>
  <c r="CZ33"/>
  <c r="BJ34"/>
  <c r="BR34"/>
  <c r="BZ34"/>
  <c r="CH34"/>
  <c r="CP34"/>
  <c r="CX34"/>
  <c r="BH35"/>
  <c r="BP35"/>
  <c r="BX35"/>
  <c r="CF35"/>
  <c r="CN35"/>
  <c r="CV35"/>
  <c r="DD35"/>
  <c r="BN36"/>
  <c r="BV36"/>
  <c r="CD36"/>
  <c r="CL36"/>
  <c r="CT36"/>
  <c r="DB36"/>
  <c r="BL37"/>
  <c r="BT37"/>
  <c r="CB37"/>
  <c r="CJ37"/>
  <c r="CR37"/>
  <c r="CZ37"/>
  <c r="BJ38"/>
  <c r="BR38"/>
  <c r="BZ38"/>
  <c r="CH38"/>
  <c r="CP38"/>
  <c r="CX38"/>
  <c r="BH39"/>
  <c r="BP39"/>
  <c r="BX39"/>
  <c r="CF39"/>
  <c r="CN39"/>
  <c r="CV39"/>
  <c r="DD39"/>
  <c r="BN40"/>
  <c r="BV40"/>
  <c r="CD40"/>
  <c r="CL40"/>
  <c r="CT40"/>
  <c r="DB40"/>
  <c r="BL41"/>
  <c r="BT41"/>
  <c r="CB41"/>
  <c r="CJ41"/>
  <c r="CR41"/>
  <c r="CZ41"/>
  <c r="BJ42"/>
  <c r="BR42"/>
  <c r="BZ42"/>
  <c r="CH42"/>
  <c r="CP42"/>
  <c r="CX42"/>
  <c r="BH43"/>
  <c r="BP43"/>
  <c r="BX43"/>
  <c r="CF43"/>
  <c r="CN43"/>
  <c r="CV43"/>
  <c r="DD43"/>
  <c r="BN44"/>
  <c r="BV44"/>
  <c r="CD44"/>
  <c r="CL44"/>
  <c r="CT44"/>
  <c r="DB44"/>
  <c r="BL45"/>
  <c r="BT45"/>
  <c r="CB45"/>
  <c r="CJ45"/>
  <c r="CR45"/>
  <c r="CZ45"/>
  <c r="BJ46"/>
  <c r="BR46"/>
  <c r="BZ46"/>
  <c r="CH46"/>
  <c r="CP46"/>
  <c r="CX46"/>
  <c r="BH47"/>
  <c r="BP47"/>
  <c r="BX47"/>
  <c r="CF47"/>
  <c r="CN47"/>
  <c r="CV47"/>
  <c r="DD47"/>
  <c r="BN48"/>
  <c r="BV48"/>
  <c r="CD48"/>
  <c r="CL48"/>
  <c r="CT48"/>
  <c r="DB48"/>
  <c r="BL49"/>
  <c r="BT49"/>
  <c r="CB49"/>
  <c r="CJ49"/>
  <c r="CR49"/>
  <c r="CZ49"/>
  <c r="BJ50"/>
  <c r="BR50"/>
  <c r="BZ50"/>
  <c r="CH50"/>
  <c r="CP50"/>
  <c r="CX50"/>
  <c r="BH51"/>
  <c r="BP51"/>
  <c r="BX51"/>
  <c r="CF51"/>
  <c r="CN51"/>
  <c r="CV51"/>
  <c r="DD51"/>
  <c r="BN52"/>
  <c r="BV52"/>
  <c r="CD52"/>
  <c r="CL52"/>
  <c r="CT52"/>
  <c r="DB52"/>
  <c r="BR22"/>
  <c r="CH22"/>
  <c r="CW22"/>
  <c r="BI23"/>
  <c r="BT23"/>
  <c r="CE23"/>
  <c r="CO23"/>
  <c r="CZ23"/>
  <c r="BM24"/>
  <c r="BU24"/>
  <c r="CC24"/>
  <c r="CK24"/>
  <c r="CS24"/>
  <c r="DA24"/>
  <c r="BK25"/>
  <c r="BS25"/>
  <c r="CA25"/>
  <c r="CI25"/>
  <c r="CQ25"/>
  <c r="CY25"/>
  <c r="BI26"/>
  <c r="BQ26"/>
  <c r="BY26"/>
  <c r="CG26"/>
  <c r="CO26"/>
  <c r="CW26"/>
  <c r="DE26"/>
  <c r="BO27"/>
  <c r="BW27"/>
  <c r="CE27"/>
  <c r="CM27"/>
  <c r="CU27"/>
  <c r="DC27"/>
  <c r="BM28"/>
  <c r="BU28"/>
  <c r="CC28"/>
  <c r="CK28"/>
  <c r="CS28"/>
  <c r="DA28"/>
  <c r="BK29"/>
  <c r="BS29"/>
  <c r="CA29"/>
  <c r="CI29"/>
  <c r="CQ29"/>
  <c r="CY29"/>
  <c r="BI30"/>
  <c r="BQ30"/>
  <c r="BY30"/>
  <c r="CG30"/>
  <c r="CO30"/>
  <c r="CW30"/>
  <c r="DE30"/>
  <c r="BO31"/>
  <c r="BW31"/>
  <c r="CE31"/>
  <c r="CM31"/>
  <c r="CU31"/>
  <c r="DC31"/>
  <c r="BM32"/>
  <c r="BU32"/>
  <c r="CC32"/>
  <c r="CK32"/>
  <c r="CS32"/>
  <c r="DA32"/>
  <c r="BK33"/>
  <c r="BS33"/>
  <c r="CA33"/>
  <c r="CI33"/>
  <c r="CQ33"/>
  <c r="CY33"/>
  <c r="BI34"/>
  <c r="BQ34"/>
  <c r="BY34"/>
  <c r="CG34"/>
  <c r="CO34"/>
  <c r="CW34"/>
  <c r="DE34"/>
  <c r="BO35"/>
  <c r="BW35"/>
  <c r="CE35"/>
  <c r="CM35"/>
  <c r="CU35"/>
  <c r="DC35"/>
  <c r="BM36"/>
  <c r="BU36"/>
  <c r="CC36"/>
  <c r="CK36"/>
  <c r="CS36"/>
  <c r="DA36"/>
  <c r="BK37"/>
  <c r="BS37"/>
  <c r="CA37"/>
  <c r="CI37"/>
  <c r="CQ37"/>
  <c r="CY37"/>
  <c r="BI38"/>
  <c r="BQ38"/>
  <c r="BY38"/>
  <c r="CG38"/>
  <c r="CO38"/>
  <c r="CW38"/>
  <c r="DE38"/>
  <c r="BO39"/>
  <c r="BW39"/>
  <c r="CE39"/>
  <c r="CM39"/>
  <c r="CU39"/>
  <c r="DC39"/>
  <c r="BM40"/>
  <c r="BU40"/>
  <c r="CC40"/>
  <c r="CK40"/>
  <c r="CS40"/>
  <c r="DA40"/>
  <c r="BK41"/>
  <c r="BS41"/>
  <c r="CA41"/>
  <c r="CI41"/>
  <c r="CQ41"/>
  <c r="CY41"/>
  <c r="BI42"/>
  <c r="BQ42"/>
  <c r="BY42"/>
  <c r="CG42"/>
  <c r="CO42"/>
  <c r="CW42"/>
  <c r="DE42"/>
  <c r="BO43"/>
  <c r="BW43"/>
  <c r="CE43"/>
  <c r="CM43"/>
  <c r="CU43"/>
  <c r="DC43"/>
  <c r="BM44"/>
  <c r="BU44"/>
  <c r="CC44"/>
  <c r="CK44"/>
  <c r="CS44"/>
  <c r="DA44"/>
  <c r="BK45"/>
  <c r="BS45"/>
  <c r="CA45"/>
  <c r="CI45"/>
  <c r="CQ45"/>
  <c r="CY45"/>
  <c r="BI46"/>
  <c r="BQ46"/>
  <c r="BY46"/>
  <c r="CG46"/>
  <c r="CO46"/>
  <c r="CW46"/>
  <c r="DE46"/>
  <c r="BO47"/>
  <c r="BW47"/>
  <c r="CE47"/>
  <c r="CM47"/>
  <c r="CU47"/>
  <c r="DC47"/>
  <c r="BM48"/>
  <c r="BU48"/>
  <c r="CC48"/>
  <c r="CK48"/>
  <c r="CS48"/>
  <c r="DA48"/>
  <c r="BK49"/>
  <c r="BS49"/>
  <c r="CA49"/>
  <c r="CI49"/>
  <c r="CQ49"/>
  <c r="CY49"/>
  <c r="BI50"/>
  <c r="BQ50"/>
  <c r="BY50"/>
  <c r="CG50"/>
  <c r="CO50"/>
  <c r="CW50"/>
  <c r="DE50"/>
  <c r="BO51"/>
  <c r="BW51"/>
  <c r="CE51"/>
  <c r="CM51"/>
  <c r="CU51"/>
  <c r="DC51"/>
  <c r="BM52"/>
  <c r="BU52"/>
  <c r="CC52"/>
  <c r="CK52"/>
  <c r="CS52"/>
  <c r="DA52"/>
  <c r="BQ22"/>
  <c r="CG22"/>
  <c r="CV22"/>
  <c r="BH23"/>
  <c r="BS23"/>
  <c r="CD23"/>
  <c r="CN23"/>
  <c r="CY23"/>
  <c r="BL24"/>
  <c r="BT24"/>
  <c r="CB24"/>
  <c r="CJ24"/>
  <c r="CR24"/>
  <c r="CZ24"/>
  <c r="BJ25"/>
  <c r="BR25"/>
  <c r="BZ25"/>
  <c r="CH25"/>
  <c r="CP25"/>
  <c r="CX25"/>
  <c r="BH26"/>
  <c r="BP26"/>
  <c r="BX26"/>
  <c r="CF26"/>
  <c r="CN26"/>
  <c r="CV26"/>
  <c r="DD26"/>
  <c r="BN27"/>
  <c r="BV27"/>
  <c r="CD27"/>
  <c r="CL27"/>
  <c r="CT27"/>
  <c r="DB27"/>
  <c r="BL28"/>
  <c r="BT28"/>
  <c r="CB28"/>
  <c r="CJ28"/>
  <c r="CR28"/>
  <c r="CZ28"/>
  <c r="BJ29"/>
  <c r="BR29"/>
  <c r="BZ29"/>
  <c r="CH29"/>
  <c r="CP29"/>
  <c r="CX29"/>
  <c r="BH30"/>
  <c r="BP30"/>
  <c r="BX30"/>
  <c r="CF30"/>
  <c r="CN30"/>
  <c r="CV30"/>
  <c r="DD30"/>
  <c r="BN31"/>
  <c r="BV31"/>
  <c r="CD31"/>
  <c r="CL31"/>
  <c r="CT31"/>
  <c r="DB31"/>
  <c r="BL32"/>
  <c r="BT32"/>
  <c r="CB32"/>
  <c r="CJ32"/>
  <c r="CR32"/>
  <c r="CZ32"/>
  <c r="BJ33"/>
  <c r="BR33"/>
  <c r="BZ33"/>
  <c r="CH33"/>
  <c r="CP33"/>
  <c r="CX33"/>
  <c r="BH34"/>
  <c r="BP34"/>
  <c r="BX34"/>
  <c r="CF34"/>
  <c r="CN34"/>
  <c r="CV34"/>
  <c r="DD34"/>
  <c r="BN35"/>
  <c r="BV35"/>
  <c r="CD35"/>
  <c r="CL35"/>
  <c r="CT35"/>
  <c r="DB35"/>
  <c r="BL36"/>
  <c r="BT36"/>
  <c r="CB36"/>
  <c r="CJ36"/>
  <c r="CR36"/>
  <c r="CZ36"/>
  <c r="BJ37"/>
  <c r="BR37"/>
  <c r="BZ37"/>
  <c r="CH37"/>
  <c r="CP37"/>
  <c r="CX37"/>
  <c r="BH38"/>
  <c r="BP38"/>
  <c r="BX38"/>
  <c r="CF38"/>
  <c r="CN38"/>
  <c r="CV38"/>
  <c r="DD38"/>
  <c r="BN39"/>
  <c r="BV39"/>
  <c r="CD39"/>
  <c r="CL39"/>
  <c r="CT39"/>
  <c r="DB39"/>
  <c r="BL40"/>
  <c r="BT40"/>
  <c r="CB40"/>
  <c r="CJ40"/>
  <c r="CR40"/>
  <c r="CZ40"/>
  <c r="BJ41"/>
  <c r="BR41"/>
  <c r="BZ41"/>
  <c r="CH41"/>
  <c r="CP41"/>
  <c r="CX41"/>
  <c r="BH42"/>
  <c r="BP42"/>
  <c r="BX42"/>
  <c r="CF42"/>
  <c r="CN42"/>
  <c r="CV42"/>
  <c r="DD42"/>
  <c r="BN43"/>
  <c r="BV43"/>
  <c r="CD43"/>
  <c r="CL43"/>
  <c r="CT43"/>
  <c r="DB43"/>
  <c r="BL44"/>
  <c r="BT44"/>
  <c r="CB44"/>
  <c r="CJ44"/>
  <c r="CR44"/>
  <c r="CZ44"/>
  <c r="BJ45"/>
  <c r="BR45"/>
  <c r="BZ45"/>
  <c r="CH45"/>
  <c r="CP45"/>
  <c r="CX45"/>
  <c r="BH46"/>
  <c r="BP46"/>
  <c r="BX46"/>
  <c r="CF46"/>
  <c r="CN46"/>
  <c r="CV46"/>
  <c r="DD46"/>
  <c r="BN47"/>
  <c r="BV47"/>
  <c r="CD47"/>
  <c r="CL47"/>
  <c r="CT47"/>
  <c r="DB47"/>
  <c r="BL48"/>
  <c r="BT48"/>
  <c r="CB48"/>
  <c r="CJ48"/>
  <c r="CR48"/>
  <c r="CZ48"/>
  <c r="BJ49"/>
  <c r="BR49"/>
  <c r="BZ49"/>
  <c r="CH49"/>
  <c r="CP49"/>
  <c r="CX49"/>
  <c r="BH50"/>
  <c r="BP50"/>
  <c r="BX50"/>
  <c r="CF50"/>
  <c r="CN50"/>
  <c r="CV50"/>
  <c r="DD50"/>
  <c r="BN51"/>
  <c r="BV51"/>
  <c r="CD51"/>
  <c r="CL51"/>
  <c r="CT51"/>
  <c r="DB51"/>
  <c r="BL52"/>
  <c r="BT52"/>
  <c r="CB52"/>
  <c r="CJ52"/>
  <c r="CR52"/>
  <c r="CZ52"/>
  <c r="BP22"/>
  <c r="CF22"/>
  <c r="CT22"/>
  <c r="DE22"/>
  <c r="BQ23"/>
  <c r="CB23"/>
  <c r="CM23"/>
  <c r="CW23"/>
  <c r="BJ24"/>
  <c r="BS24"/>
  <c r="CA24"/>
  <c r="CI24"/>
  <c r="CQ24"/>
  <c r="CY24"/>
  <c r="BI25"/>
  <c r="BQ25"/>
  <c r="BY25"/>
  <c r="CG25"/>
  <c r="CO25"/>
  <c r="CW25"/>
  <c r="DE25"/>
  <c r="BO26"/>
  <c r="BW26"/>
  <c r="CE26"/>
  <c r="CM26"/>
  <c r="CU26"/>
  <c r="DC26"/>
  <c r="BM27"/>
  <c r="BU27"/>
  <c r="CC27"/>
  <c r="CK27"/>
  <c r="CS27"/>
  <c r="DA27"/>
  <c r="BK28"/>
  <c r="BS28"/>
  <c r="CA28"/>
  <c r="CI28"/>
  <c r="CQ28"/>
  <c r="CY28"/>
  <c r="BI29"/>
  <c r="BQ29"/>
  <c r="BY29"/>
  <c r="CG29"/>
  <c r="CO29"/>
  <c r="CW29"/>
  <c r="DE29"/>
  <c r="BO30"/>
  <c r="BW30"/>
  <c r="CE30"/>
  <c r="CM30"/>
  <c r="CU30"/>
  <c r="DC30"/>
  <c r="BM31"/>
  <c r="BU31"/>
  <c r="CC31"/>
  <c r="CK31"/>
  <c r="CS31"/>
  <c r="DA31"/>
  <c r="BK32"/>
  <c r="BS32"/>
  <c r="CA32"/>
  <c r="CI32"/>
  <c r="CQ32"/>
  <c r="CY32"/>
  <c r="BI33"/>
  <c r="BQ33"/>
  <c r="BY33"/>
  <c r="CG33"/>
  <c r="CO33"/>
  <c r="CW33"/>
  <c r="DE33"/>
  <c r="BO34"/>
  <c r="BW34"/>
  <c r="CE34"/>
  <c r="CM34"/>
  <c r="CU34"/>
  <c r="DC34"/>
  <c r="BM35"/>
  <c r="BU35"/>
  <c r="CC35"/>
  <c r="CK35"/>
  <c r="CS35"/>
  <c r="DA35"/>
  <c r="BK36"/>
  <c r="BS36"/>
  <c r="CA36"/>
  <c r="CI36"/>
  <c r="CQ36"/>
  <c r="CY36"/>
  <c r="BI37"/>
  <c r="BQ37"/>
  <c r="BY37"/>
  <c r="CG37"/>
  <c r="CO37"/>
  <c r="CW37"/>
  <c r="DE37"/>
  <c r="BO38"/>
  <c r="BW38"/>
  <c r="CE38"/>
  <c r="CM38"/>
  <c r="CU38"/>
  <c r="DC38"/>
  <c r="BM39"/>
  <c r="BU39"/>
  <c r="CC39"/>
  <c r="CK39"/>
  <c r="CS39"/>
  <c r="DA39"/>
  <c r="BK40"/>
  <c r="BS40"/>
  <c r="CA40"/>
  <c r="CI40"/>
  <c r="CQ40"/>
  <c r="CY40"/>
  <c r="BI41"/>
  <c r="BQ41"/>
  <c r="BY41"/>
  <c r="CG41"/>
  <c r="CO41"/>
  <c r="CW41"/>
  <c r="DE41"/>
  <c r="BO42"/>
  <c r="BW42"/>
  <c r="CE42"/>
  <c r="CM42"/>
  <c r="CU42"/>
  <c r="DC42"/>
  <c r="BM43"/>
  <c r="BU43"/>
  <c r="CC43"/>
  <c r="CK43"/>
  <c r="CS43"/>
  <c r="DA43"/>
  <c r="BK44"/>
  <c r="BS44"/>
  <c r="CA44"/>
  <c r="CI44"/>
  <c r="CQ44"/>
  <c r="CY44"/>
  <c r="BI45"/>
  <c r="BQ45"/>
  <c r="BY45"/>
  <c r="CG45"/>
  <c r="CO45"/>
  <c r="CW45"/>
  <c r="DE45"/>
  <c r="BO46"/>
  <c r="BW46"/>
  <c r="CE46"/>
  <c r="CM46"/>
  <c r="CU46"/>
  <c r="DC46"/>
  <c r="BM47"/>
  <c r="BU47"/>
  <c r="CC47"/>
  <c r="CK47"/>
  <c r="CS47"/>
  <c r="DA47"/>
  <c r="BK48"/>
  <c r="BS48"/>
  <c r="CA48"/>
  <c r="CI48"/>
  <c r="CQ48"/>
  <c r="CY48"/>
  <c r="BI49"/>
  <c r="BQ49"/>
  <c r="BY49"/>
  <c r="CG49"/>
  <c r="CO49"/>
  <c r="CW49"/>
  <c r="DE49"/>
  <c r="BO50"/>
  <c r="BW50"/>
  <c r="CE50"/>
  <c r="CM50"/>
  <c r="CU50"/>
  <c r="DC50"/>
  <c r="BM51"/>
  <c r="BU51"/>
  <c r="CC51"/>
  <c r="CK51"/>
  <c r="CS51"/>
  <c r="DA51"/>
  <c r="BK52"/>
  <c r="BS52"/>
  <c r="CA52"/>
  <c r="CI52"/>
  <c r="CQ52"/>
  <c r="CY52"/>
  <c r="BM22"/>
  <c r="CC22"/>
  <c r="CS22"/>
  <c r="DD22"/>
  <c r="BP23"/>
  <c r="CA23"/>
  <c r="CL23"/>
  <c r="CV23"/>
  <c r="BI24"/>
  <c r="BR24"/>
  <c r="BZ24"/>
  <c r="CH24"/>
  <c r="CP24"/>
  <c r="CX24"/>
  <c r="BH25"/>
  <c r="BP25"/>
  <c r="BX25"/>
  <c r="CF25"/>
  <c r="CN25"/>
  <c r="CV25"/>
  <c r="DD25"/>
  <c r="BN26"/>
  <c r="BV26"/>
  <c r="CD26"/>
  <c r="CL26"/>
  <c r="CT26"/>
  <c r="DB26"/>
  <c r="BL27"/>
  <c r="BT27"/>
  <c r="CB27"/>
  <c r="CJ27"/>
  <c r="CR27"/>
  <c r="CZ27"/>
  <c r="BJ28"/>
  <c r="BR28"/>
  <c r="BZ28"/>
  <c r="CH28"/>
  <c r="CP28"/>
  <c r="CX28"/>
  <c r="BH29"/>
  <c r="BP29"/>
  <c r="BX29"/>
  <c r="CF29"/>
  <c r="CN29"/>
  <c r="CV29"/>
  <c r="DD29"/>
  <c r="BN30"/>
  <c r="BV30"/>
  <c r="CD30"/>
  <c r="CL30"/>
  <c r="CT30"/>
  <c r="DB30"/>
  <c r="BL31"/>
  <c r="BT31"/>
  <c r="CB31"/>
  <c r="CJ31"/>
  <c r="CR31"/>
  <c r="CZ31"/>
  <c r="BJ32"/>
  <c r="BR32"/>
  <c r="BZ32"/>
  <c r="CH32"/>
  <c r="CP32"/>
  <c r="CX32"/>
  <c r="BH33"/>
  <c r="BP33"/>
  <c r="BX33"/>
  <c r="CF33"/>
  <c r="CN33"/>
  <c r="CV33"/>
  <c r="DD33"/>
  <c r="BN34"/>
  <c r="BV34"/>
  <c r="CD34"/>
  <c r="CL34"/>
  <c r="CT34"/>
  <c r="DB34"/>
  <c r="BL35"/>
  <c r="BT35"/>
  <c r="CB35"/>
  <c r="CJ35"/>
  <c r="CR35"/>
  <c r="CZ35"/>
  <c r="BJ36"/>
  <c r="BR36"/>
  <c r="BZ36"/>
  <c r="CH36"/>
  <c r="CP36"/>
  <c r="CX36"/>
  <c r="BH37"/>
  <c r="BP37"/>
  <c r="BX37"/>
  <c r="CF37"/>
  <c r="CN37"/>
  <c r="CV37"/>
  <c r="DD37"/>
  <c r="BN38"/>
  <c r="BV38"/>
  <c r="CD38"/>
  <c r="CL38"/>
  <c r="CT38"/>
  <c r="DB38"/>
  <c r="BL39"/>
  <c r="BT39"/>
  <c r="CB39"/>
  <c r="CJ39"/>
  <c r="CR39"/>
  <c r="CZ39"/>
  <c r="BJ40"/>
  <c r="BR40"/>
  <c r="BZ40"/>
  <c r="CH40"/>
  <c r="CP40"/>
  <c r="CX40"/>
  <c r="BH41"/>
  <c r="BP41"/>
  <c r="BX41"/>
  <c r="CF41"/>
  <c r="CN41"/>
  <c r="CV41"/>
  <c r="DD41"/>
  <c r="BN42"/>
  <c r="BV42"/>
  <c r="CD42"/>
  <c r="CL42"/>
  <c r="CT42"/>
  <c r="DB42"/>
  <c r="BL43"/>
  <c r="BT43"/>
  <c r="CB43"/>
  <c r="CJ43"/>
  <c r="CR43"/>
  <c r="CZ43"/>
  <c r="BJ44"/>
  <c r="BR44"/>
  <c r="BZ44"/>
  <c r="CH44"/>
  <c r="CP44"/>
  <c r="CX44"/>
  <c r="BH45"/>
  <c r="BP45"/>
  <c r="BX45"/>
  <c r="CF45"/>
  <c r="CN45"/>
  <c r="CV45"/>
  <c r="DD45"/>
  <c r="BN46"/>
  <c r="BV46"/>
  <c r="CD46"/>
  <c r="CL46"/>
  <c r="CT46"/>
  <c r="DB46"/>
  <c r="BL47"/>
  <c r="BT47"/>
  <c r="CB47"/>
  <c r="CJ47"/>
  <c r="CR47"/>
  <c r="CZ47"/>
  <c r="BJ48"/>
  <c r="BR48"/>
  <c r="BZ48"/>
  <c r="CH48"/>
  <c r="CP48"/>
  <c r="CX48"/>
  <c r="BH49"/>
  <c r="BP49"/>
  <c r="BX49"/>
  <c r="CF49"/>
  <c r="CN49"/>
  <c r="CV49"/>
  <c r="DD49"/>
  <c r="BN50"/>
  <c r="BV50"/>
  <c r="CD50"/>
  <c r="CL50"/>
  <c r="CT50"/>
  <c r="DB50"/>
  <c r="BL51"/>
  <c r="BT51"/>
  <c r="CB51"/>
  <c r="CJ51"/>
  <c r="CR51"/>
  <c r="CZ51"/>
  <c r="BJ52"/>
  <c r="BR52"/>
  <c r="BZ52"/>
  <c r="CH52"/>
  <c r="CP52"/>
  <c r="CX52"/>
  <c r="BJ22"/>
  <c r="BZ22"/>
  <c r="CP22"/>
  <c r="DB22"/>
  <c r="BO23"/>
  <c r="BY23"/>
  <c r="CJ23"/>
  <c r="CU23"/>
  <c r="DE23"/>
  <c r="BQ24"/>
  <c r="BY24"/>
  <c r="CG24"/>
  <c r="CO24"/>
  <c r="CW24"/>
  <c r="DE24"/>
  <c r="BO25"/>
  <c r="BW25"/>
  <c r="CE25"/>
  <c r="CM25"/>
  <c r="CU25"/>
  <c r="DC25"/>
  <c r="BM26"/>
  <c r="BU26"/>
  <c r="CC26"/>
  <c r="CK26"/>
  <c r="CS26"/>
  <c r="DA26"/>
  <c r="BK27"/>
  <c r="BS27"/>
  <c r="CA27"/>
  <c r="CI27"/>
  <c r="CQ27"/>
  <c r="CY27"/>
  <c r="BI28"/>
  <c r="BQ28"/>
  <c r="BY28"/>
  <c r="CG28"/>
  <c r="CO28"/>
  <c r="CW28"/>
  <c r="DE28"/>
  <c r="BO29"/>
  <c r="BW29"/>
  <c r="CE29"/>
  <c r="CM29"/>
  <c r="CU29"/>
  <c r="DC29"/>
  <c r="BM30"/>
  <c r="BU30"/>
  <c r="CC30"/>
  <c r="CK30"/>
  <c r="CS30"/>
  <c r="DA30"/>
  <c r="BK31"/>
  <c r="BS31"/>
  <c r="CA31"/>
  <c r="CI31"/>
  <c r="CQ31"/>
  <c r="CY31"/>
  <c r="BI32"/>
  <c r="BQ32"/>
  <c r="BY32"/>
  <c r="CG32"/>
  <c r="CO32"/>
  <c r="CW32"/>
  <c r="DE32"/>
  <c r="BO33"/>
  <c r="BW33"/>
  <c r="CE33"/>
  <c r="CM33"/>
  <c r="CU33"/>
  <c r="DC33"/>
  <c r="BM34"/>
  <c r="BU34"/>
  <c r="CC34"/>
  <c r="CK34"/>
  <c r="CS34"/>
  <c r="DA34"/>
  <c r="BK35"/>
  <c r="BS35"/>
  <c r="CA35"/>
  <c r="CI35"/>
  <c r="CQ35"/>
  <c r="CY35"/>
  <c r="BI36"/>
  <c r="BQ36"/>
  <c r="BY36"/>
  <c r="CG36"/>
  <c r="CO36"/>
  <c r="CW36"/>
  <c r="DE36"/>
  <c r="BO37"/>
  <c r="BW37"/>
  <c r="CE37"/>
  <c r="CM37"/>
  <c r="CU37"/>
  <c r="DC37"/>
  <c r="BM38"/>
  <c r="BU38"/>
  <c r="CC38"/>
  <c r="CK38"/>
  <c r="CS38"/>
  <c r="DA38"/>
  <c r="BK39"/>
  <c r="BS39"/>
  <c r="CA39"/>
  <c r="CI39"/>
  <c r="CQ39"/>
  <c r="CY39"/>
  <c r="BI40"/>
  <c r="BQ40"/>
  <c r="BY40"/>
  <c r="CG40"/>
  <c r="CO40"/>
  <c r="CW40"/>
  <c r="DE40"/>
  <c r="BO41"/>
  <c r="BW41"/>
  <c r="CE41"/>
  <c r="CM41"/>
  <c r="CU41"/>
  <c r="DC41"/>
  <c r="BM42"/>
  <c r="BU42"/>
  <c r="CC42"/>
  <c r="CK42"/>
  <c r="CS42"/>
  <c r="DA42"/>
  <c r="BK43"/>
  <c r="BS43"/>
  <c r="CA43"/>
  <c r="CI43"/>
  <c r="CQ43"/>
  <c r="CY43"/>
  <c r="BI44"/>
  <c r="BQ44"/>
  <c r="BY44"/>
  <c r="CG44"/>
  <c r="CO44"/>
  <c r="CW44"/>
  <c r="DE44"/>
  <c r="BO45"/>
  <c r="BW45"/>
  <c r="CE45"/>
  <c r="CM45"/>
  <c r="CU45"/>
  <c r="DC45"/>
  <c r="BM46"/>
  <c r="BU46"/>
  <c r="CC46"/>
  <c r="CK46"/>
  <c r="CS46"/>
  <c r="DA46"/>
  <c r="BK47"/>
  <c r="BS47"/>
  <c r="CA47"/>
  <c r="CI47"/>
  <c r="CQ47"/>
  <c r="CY47"/>
  <c r="BI48"/>
  <c r="BQ48"/>
  <c r="BY48"/>
  <c r="CG48"/>
  <c r="CO48"/>
  <c r="CW48"/>
  <c r="DE48"/>
  <c r="BO49"/>
  <c r="BW49"/>
  <c r="CE49"/>
  <c r="CM49"/>
  <c r="CU49"/>
  <c r="DC49"/>
  <c r="BM50"/>
  <c r="BU50"/>
  <c r="CC50"/>
  <c r="CK50"/>
  <c r="CS50"/>
  <c r="DA50"/>
  <c r="BK51"/>
  <c r="BS51"/>
  <c r="CA51"/>
  <c r="CI51"/>
  <c r="CQ51"/>
  <c r="CY51"/>
  <c r="BI52"/>
  <c r="BQ52"/>
  <c r="BY52"/>
  <c r="CG52"/>
  <c r="CO52"/>
  <c r="CW52"/>
  <c r="DE52"/>
  <c r="BI22"/>
  <c r="BY22"/>
  <c r="CO22"/>
  <c r="DA22"/>
  <c r="BN23"/>
  <c r="BX23"/>
  <c r="CI23"/>
  <c r="CT23"/>
  <c r="DD23"/>
  <c r="BP24"/>
  <c r="BX24"/>
  <c r="CF24"/>
  <c r="CN24"/>
  <c r="CV24"/>
  <c r="DD24"/>
  <c r="BN25"/>
  <c r="BV25"/>
  <c r="CD25"/>
  <c r="CL25"/>
  <c r="CT25"/>
  <c r="DB25"/>
  <c r="BL26"/>
  <c r="BT26"/>
  <c r="CB26"/>
  <c r="CJ26"/>
  <c r="CR26"/>
  <c r="CZ26"/>
  <c r="BJ27"/>
  <c r="BR27"/>
  <c r="BZ27"/>
  <c r="CH27"/>
  <c r="CP27"/>
  <c r="CX27"/>
  <c r="BH28"/>
  <c r="BP28"/>
  <c r="BX28"/>
  <c r="CF28"/>
  <c r="CN28"/>
  <c r="CV28"/>
  <c r="DD28"/>
  <c r="BN29"/>
  <c r="BV29"/>
  <c r="CD29"/>
  <c r="CL29"/>
  <c r="CT29"/>
  <c r="DB29"/>
  <c r="BL30"/>
  <c r="BT30"/>
  <c r="CB30"/>
  <c r="CJ30"/>
  <c r="CR30"/>
  <c r="CZ30"/>
  <c r="BJ31"/>
  <c r="BR31"/>
  <c r="BZ31"/>
  <c r="CH31"/>
  <c r="CP31"/>
  <c r="CX31"/>
  <c r="BH32"/>
  <c r="BP32"/>
  <c r="BX32"/>
  <c r="CF32"/>
  <c r="CN32"/>
  <c r="CV32"/>
  <c r="DD32"/>
  <c r="BN33"/>
  <c r="BV33"/>
  <c r="CD33"/>
  <c r="CL33"/>
  <c r="CT33"/>
  <c r="DB33"/>
  <c r="BL34"/>
  <c r="BT34"/>
  <c r="CB34"/>
  <c r="CJ34"/>
  <c r="CR34"/>
  <c r="CZ34"/>
  <c r="BJ35"/>
  <c r="BR35"/>
  <c r="BZ35"/>
  <c r="CH35"/>
  <c r="CP35"/>
  <c r="CX35"/>
  <c r="BH36"/>
  <c r="BP36"/>
  <c r="BX36"/>
  <c r="CF36"/>
  <c r="CN36"/>
  <c r="CV36"/>
  <c r="DD36"/>
  <c r="BN37"/>
  <c r="BV37"/>
  <c r="CD37"/>
  <c r="CL37"/>
  <c r="CT37"/>
  <c r="DB37"/>
  <c r="BL38"/>
  <c r="BT38"/>
  <c r="CB38"/>
  <c r="CJ38"/>
  <c r="CR38"/>
  <c r="CZ38"/>
  <c r="BJ39"/>
  <c r="BR39"/>
  <c r="BZ39"/>
  <c r="CH39"/>
  <c r="CP39"/>
  <c r="CX39"/>
  <c r="BH40"/>
  <c r="BP40"/>
  <c r="BX40"/>
  <c r="CF40"/>
  <c r="CN40"/>
  <c r="CV40"/>
  <c r="DD40"/>
  <c r="BN41"/>
  <c r="BV41"/>
  <c r="CD41"/>
  <c r="CL41"/>
  <c r="CT41"/>
  <c r="DB41"/>
  <c r="BL42"/>
  <c r="BT42"/>
  <c r="CB42"/>
  <c r="CJ42"/>
  <c r="CR42"/>
  <c r="CZ42"/>
  <c r="BJ43"/>
  <c r="BR43"/>
  <c r="BZ43"/>
  <c r="CH43"/>
  <c r="CP43"/>
  <c r="CX43"/>
  <c r="BH44"/>
  <c r="BP44"/>
  <c r="BX44"/>
  <c r="CF44"/>
  <c r="CN44"/>
  <c r="CV44"/>
  <c r="DD44"/>
  <c r="BN45"/>
  <c r="BV45"/>
  <c r="CD45"/>
  <c r="CL45"/>
  <c r="CT45"/>
  <c r="DB45"/>
  <c r="BL46"/>
  <c r="BT46"/>
  <c r="CB46"/>
  <c r="CJ46"/>
  <c r="CR46"/>
  <c r="CZ46"/>
  <c r="BJ47"/>
  <c r="BR47"/>
  <c r="BZ47"/>
  <c r="CH47"/>
  <c r="CP47"/>
  <c r="CX47"/>
  <c r="BH48"/>
  <c r="BP48"/>
  <c r="BX48"/>
  <c r="CF48"/>
  <c r="CN48"/>
  <c r="CV48"/>
  <c r="DD48"/>
  <c r="BN49"/>
  <c r="BV49"/>
  <c r="CD49"/>
  <c r="CL49"/>
  <c r="CT49"/>
  <c r="DB49"/>
  <c r="BL50"/>
  <c r="BT50"/>
  <c r="CB50"/>
  <c r="CJ50"/>
  <c r="CR50"/>
  <c r="CZ50"/>
  <c r="BJ51"/>
  <c r="BR51"/>
  <c r="BZ51"/>
  <c r="CH51"/>
  <c r="CP51"/>
  <c r="CX51"/>
  <c r="BH52"/>
  <c r="BP52"/>
  <c r="BX52"/>
  <c r="CF52"/>
  <c r="CN52"/>
  <c r="CV52"/>
  <c r="DD52"/>
  <c r="BJ22" i="4"/>
  <c r="BR22"/>
  <c r="BZ22"/>
  <c r="CH22"/>
  <c r="CP22"/>
  <c r="CX22"/>
  <c r="BH23"/>
  <c r="BP23"/>
  <c r="BX23"/>
  <c r="CF23"/>
  <c r="CN23"/>
  <c r="CV23"/>
  <c r="DD23"/>
  <c r="BN24"/>
  <c r="BV24"/>
  <c r="CD24"/>
  <c r="CL24"/>
  <c r="CT24"/>
  <c r="DB24"/>
  <c r="BL25"/>
  <c r="BT25"/>
  <c r="CB25"/>
  <c r="CJ25"/>
  <c r="CR25"/>
  <c r="CZ25"/>
  <c r="BJ26"/>
  <c r="BR26"/>
  <c r="BZ26"/>
  <c r="CH26"/>
  <c r="CP26"/>
  <c r="CX26"/>
  <c r="BH27"/>
  <c r="BP27"/>
  <c r="BX27"/>
  <c r="CF27"/>
  <c r="CN27"/>
  <c r="CV27"/>
  <c r="DD27"/>
  <c r="BN28"/>
  <c r="BV28"/>
  <c r="CD28"/>
  <c r="CL28"/>
  <c r="CT28"/>
  <c r="DB28"/>
  <c r="BL29"/>
  <c r="BT29"/>
  <c r="CB29"/>
  <c r="CJ29"/>
  <c r="CR29"/>
  <c r="CZ29"/>
  <c r="BJ30"/>
  <c r="BR30"/>
  <c r="BZ30"/>
  <c r="CH30"/>
  <c r="CP30"/>
  <c r="CX30"/>
  <c r="BH31"/>
  <c r="BP31"/>
  <c r="BX31"/>
  <c r="CF31"/>
  <c r="CN31"/>
  <c r="CV31"/>
  <c r="DD31"/>
  <c r="BN32"/>
  <c r="BV32"/>
  <c r="CD32"/>
  <c r="CL32"/>
  <c r="CT32"/>
  <c r="DB32"/>
  <c r="BL33"/>
  <c r="BT33"/>
  <c r="CB33"/>
  <c r="CJ33"/>
  <c r="CR33"/>
  <c r="CZ33"/>
  <c r="BJ34"/>
  <c r="BR34"/>
  <c r="BZ34"/>
  <c r="CH34"/>
  <c r="CP34"/>
  <c r="CX34"/>
  <c r="BH35"/>
  <c r="BP35"/>
  <c r="BX35"/>
  <c r="CF35"/>
  <c r="CN35"/>
  <c r="CV35"/>
  <c r="DD35"/>
  <c r="BN36"/>
  <c r="BV36"/>
  <c r="CD36"/>
  <c r="CL36"/>
  <c r="CT36"/>
  <c r="DB36"/>
  <c r="BL37"/>
  <c r="BT37"/>
  <c r="CB37"/>
  <c r="CJ37"/>
  <c r="CR37"/>
  <c r="CZ37"/>
  <c r="BJ38"/>
  <c r="BR38"/>
  <c r="BZ38"/>
  <c r="CH38"/>
  <c r="CP38"/>
  <c r="CX38"/>
  <c r="BH39"/>
  <c r="BP39"/>
  <c r="BX39"/>
  <c r="CF39"/>
  <c r="CN39"/>
  <c r="CV39"/>
  <c r="DD39"/>
  <c r="BN40"/>
  <c r="BV40"/>
  <c r="CD40"/>
  <c r="CL40"/>
  <c r="CT40"/>
  <c r="DB40"/>
  <c r="BL41"/>
  <c r="BT41"/>
  <c r="CB41"/>
  <c r="CJ41"/>
  <c r="CR41"/>
  <c r="CZ41"/>
  <c r="BJ42"/>
  <c r="BR42"/>
  <c r="BZ42"/>
  <c r="CH42"/>
  <c r="CP42"/>
  <c r="CX42"/>
  <c r="BH43"/>
  <c r="BP43"/>
  <c r="BX43"/>
  <c r="CF43"/>
  <c r="CN43"/>
  <c r="CV43"/>
  <c r="DD43"/>
  <c r="BN44"/>
  <c r="BV44"/>
  <c r="CD44"/>
  <c r="CL44"/>
  <c r="CT44"/>
  <c r="DB44"/>
  <c r="BL45"/>
  <c r="BT45"/>
  <c r="CB45"/>
  <c r="CJ45"/>
  <c r="CR45"/>
  <c r="CZ45"/>
  <c r="BJ46"/>
  <c r="BR46"/>
  <c r="BZ46"/>
  <c r="CH46"/>
  <c r="CP46"/>
  <c r="CX46"/>
  <c r="BH47"/>
  <c r="BP47"/>
  <c r="BX47"/>
  <c r="CF47"/>
  <c r="CN47"/>
  <c r="CV47"/>
  <c r="DD47"/>
  <c r="BN48"/>
  <c r="BV48"/>
  <c r="CD48"/>
  <c r="CL48"/>
  <c r="CT48"/>
  <c r="DB48"/>
  <c r="BL49"/>
  <c r="BT49"/>
  <c r="CB49"/>
  <c r="CJ49"/>
  <c r="CR49"/>
  <c r="CZ49"/>
  <c r="BJ50"/>
  <c r="BR50"/>
  <c r="BZ50"/>
  <c r="CH50"/>
  <c r="CP50"/>
  <c r="CX50"/>
  <c r="BH51"/>
  <c r="BP51"/>
  <c r="BX51"/>
  <c r="CF51"/>
  <c r="CN51"/>
  <c r="CV51"/>
  <c r="DD51"/>
  <c r="BN52"/>
  <c r="BV52"/>
  <c r="CD52"/>
  <c r="CL52"/>
  <c r="CT52"/>
  <c r="DB52"/>
  <c r="BI22"/>
  <c r="BQ22"/>
  <c r="BY22"/>
  <c r="CG22"/>
  <c r="CO22"/>
  <c r="CW22"/>
  <c r="DE22"/>
  <c r="BO23"/>
  <c r="BW23"/>
  <c r="CE23"/>
  <c r="CM23"/>
  <c r="CU23"/>
  <c r="DC23"/>
  <c r="BM24"/>
  <c r="BU24"/>
  <c r="CC24"/>
  <c r="CK24"/>
  <c r="CS24"/>
  <c r="DA24"/>
  <c r="BK25"/>
  <c r="BS25"/>
  <c r="CA25"/>
  <c r="CI25"/>
  <c r="CQ25"/>
  <c r="CY25"/>
  <c r="BI26"/>
  <c r="BQ26"/>
  <c r="BY26"/>
  <c r="CG26"/>
  <c r="CO26"/>
  <c r="CW26"/>
  <c r="DE26"/>
  <c r="BO27"/>
  <c r="BW27"/>
  <c r="CE27"/>
  <c r="CM27"/>
  <c r="CU27"/>
  <c r="DC27"/>
  <c r="BM28"/>
  <c r="BU28"/>
  <c r="CC28"/>
  <c r="CK28"/>
  <c r="CS28"/>
  <c r="DA28"/>
  <c r="BK29"/>
  <c r="BS29"/>
  <c r="CA29"/>
  <c r="CI29"/>
  <c r="CQ29"/>
  <c r="CY29"/>
  <c r="BI30"/>
  <c r="BQ30"/>
  <c r="BY30"/>
  <c r="CG30"/>
  <c r="CO30"/>
  <c r="CW30"/>
  <c r="DE30"/>
  <c r="BO31"/>
  <c r="BW31"/>
  <c r="CE31"/>
  <c r="CM31"/>
  <c r="CU31"/>
  <c r="DC31"/>
  <c r="BM32"/>
  <c r="BU32"/>
  <c r="CC32"/>
  <c r="CK32"/>
  <c r="CS32"/>
  <c r="DA32"/>
  <c r="BK33"/>
  <c r="BS33"/>
  <c r="CA33"/>
  <c r="CI33"/>
  <c r="CQ33"/>
  <c r="CY33"/>
  <c r="BI34"/>
  <c r="BQ34"/>
  <c r="BY34"/>
  <c r="CG34"/>
  <c r="CO34"/>
  <c r="CW34"/>
  <c r="DE34"/>
  <c r="BO35"/>
  <c r="BW35"/>
  <c r="CE35"/>
  <c r="CM35"/>
  <c r="CU35"/>
  <c r="DC35"/>
  <c r="BM36"/>
  <c r="BU36"/>
  <c r="CC36"/>
  <c r="CK36"/>
  <c r="CS36"/>
  <c r="DA36"/>
  <c r="BK37"/>
  <c r="BS37"/>
  <c r="CA37"/>
  <c r="CI37"/>
  <c r="CQ37"/>
  <c r="CY37"/>
  <c r="BI38"/>
  <c r="BQ38"/>
  <c r="BY38"/>
  <c r="CG38"/>
  <c r="CO38"/>
  <c r="CW38"/>
  <c r="DE38"/>
  <c r="BO39"/>
  <c r="BW39"/>
  <c r="CE39"/>
  <c r="CM39"/>
  <c r="CU39"/>
  <c r="DC39"/>
  <c r="BM40"/>
  <c r="BU40"/>
  <c r="CC40"/>
  <c r="CK40"/>
  <c r="CS40"/>
  <c r="DA40"/>
  <c r="BK41"/>
  <c r="BS41"/>
  <c r="CA41"/>
  <c r="CI41"/>
  <c r="CQ41"/>
  <c r="CY41"/>
  <c r="BI42"/>
  <c r="BQ42"/>
  <c r="BY42"/>
  <c r="CG42"/>
  <c r="CO42"/>
  <c r="CW42"/>
  <c r="DE42"/>
  <c r="BO43"/>
  <c r="BW43"/>
  <c r="CE43"/>
  <c r="CM43"/>
  <c r="CU43"/>
  <c r="DC43"/>
  <c r="BM44"/>
  <c r="BU44"/>
  <c r="CC44"/>
  <c r="CK44"/>
  <c r="CS44"/>
  <c r="DA44"/>
  <c r="BK45"/>
  <c r="BS45"/>
  <c r="CA45"/>
  <c r="CI45"/>
  <c r="CQ45"/>
  <c r="CY45"/>
  <c r="BI46"/>
  <c r="BQ46"/>
  <c r="BY46"/>
  <c r="CG46"/>
  <c r="CO46"/>
  <c r="CW46"/>
  <c r="DE46"/>
  <c r="BO47"/>
  <c r="BW47"/>
  <c r="CE47"/>
  <c r="CM47"/>
  <c r="CU47"/>
  <c r="DC47"/>
  <c r="BM48"/>
  <c r="BU48"/>
  <c r="CC48"/>
  <c r="CK48"/>
  <c r="CS48"/>
  <c r="DA48"/>
  <c r="BK49"/>
  <c r="BS49"/>
  <c r="CA49"/>
  <c r="CI49"/>
  <c r="CQ49"/>
  <c r="CY49"/>
  <c r="BI50"/>
  <c r="BQ50"/>
  <c r="BY50"/>
  <c r="CG50"/>
  <c r="CO50"/>
  <c r="CW50"/>
  <c r="DE50"/>
  <c r="BO51"/>
  <c r="BW51"/>
  <c r="CE51"/>
  <c r="CM51"/>
  <c r="CU51"/>
  <c r="DC51"/>
  <c r="BM52"/>
  <c r="BU52"/>
  <c r="CC52"/>
  <c r="CK52"/>
  <c r="CS52"/>
  <c r="DA52"/>
  <c r="BH22"/>
  <c r="BP22"/>
  <c r="BX22"/>
  <c r="CF22"/>
  <c r="CN22"/>
  <c r="CV22"/>
  <c r="DD22"/>
  <c r="BN23"/>
  <c r="BV23"/>
  <c r="CD23"/>
  <c r="CL23"/>
  <c r="CT23"/>
  <c r="DB23"/>
  <c r="BL24"/>
  <c r="BT24"/>
  <c r="CB24"/>
  <c r="CJ24"/>
  <c r="CR24"/>
  <c r="CZ24"/>
  <c r="BJ25"/>
  <c r="BR25"/>
  <c r="BZ25"/>
  <c r="CH25"/>
  <c r="CP25"/>
  <c r="CX25"/>
  <c r="BH26"/>
  <c r="BP26"/>
  <c r="BX26"/>
  <c r="CF26"/>
  <c r="CN26"/>
  <c r="CV26"/>
  <c r="DD26"/>
  <c r="BN27"/>
  <c r="BV27"/>
  <c r="CD27"/>
  <c r="CL27"/>
  <c r="CT27"/>
  <c r="DB27"/>
  <c r="BL28"/>
  <c r="BT28"/>
  <c r="CB28"/>
  <c r="CJ28"/>
  <c r="CR28"/>
  <c r="CZ28"/>
  <c r="BJ29"/>
  <c r="BR29"/>
  <c r="BZ29"/>
  <c r="CH29"/>
  <c r="CP29"/>
  <c r="CX29"/>
  <c r="BH30"/>
  <c r="BP30"/>
  <c r="BX30"/>
  <c r="CF30"/>
  <c r="CN30"/>
  <c r="CV30"/>
  <c r="DD30"/>
  <c r="BN31"/>
  <c r="BV31"/>
  <c r="CD31"/>
  <c r="CL31"/>
  <c r="CT31"/>
  <c r="DB31"/>
  <c r="BL32"/>
  <c r="BT32"/>
  <c r="CB32"/>
  <c r="CJ32"/>
  <c r="CR32"/>
  <c r="CZ32"/>
  <c r="BJ33"/>
  <c r="BR33"/>
  <c r="BZ33"/>
  <c r="CH33"/>
  <c r="CP33"/>
  <c r="CX33"/>
  <c r="BH34"/>
  <c r="BP34"/>
  <c r="BX34"/>
  <c r="CF34"/>
  <c r="CN34"/>
  <c r="CV34"/>
  <c r="DD34"/>
  <c r="BN35"/>
  <c r="BV35"/>
  <c r="CD35"/>
  <c r="CL35"/>
  <c r="CT35"/>
  <c r="DB35"/>
  <c r="BL36"/>
  <c r="BT36"/>
  <c r="CB36"/>
  <c r="CJ36"/>
  <c r="CR36"/>
  <c r="CZ36"/>
  <c r="BJ37"/>
  <c r="BR37"/>
  <c r="BZ37"/>
  <c r="CH37"/>
  <c r="CP37"/>
  <c r="CX37"/>
  <c r="BH38"/>
  <c r="BP38"/>
  <c r="BX38"/>
  <c r="CF38"/>
  <c r="CN38"/>
  <c r="CV38"/>
  <c r="DD38"/>
  <c r="BN39"/>
  <c r="BV39"/>
  <c r="CD39"/>
  <c r="CL39"/>
  <c r="CT39"/>
  <c r="DB39"/>
  <c r="BL40"/>
  <c r="BT40"/>
  <c r="CB40"/>
  <c r="CJ40"/>
  <c r="CR40"/>
  <c r="CZ40"/>
  <c r="BJ41"/>
  <c r="BR41"/>
  <c r="BZ41"/>
  <c r="CH41"/>
  <c r="CP41"/>
  <c r="CX41"/>
  <c r="BH42"/>
  <c r="BP42"/>
  <c r="BX42"/>
  <c r="CF42"/>
  <c r="CN42"/>
  <c r="CV42"/>
  <c r="DD42"/>
  <c r="BN43"/>
  <c r="BV43"/>
  <c r="CD43"/>
  <c r="CL43"/>
  <c r="CT43"/>
  <c r="DB43"/>
  <c r="BL44"/>
  <c r="BT44"/>
  <c r="CB44"/>
  <c r="CJ44"/>
  <c r="CR44"/>
  <c r="CZ44"/>
  <c r="BJ45"/>
  <c r="BR45"/>
  <c r="BZ45"/>
  <c r="CH45"/>
  <c r="CP45"/>
  <c r="CX45"/>
  <c r="BH46"/>
  <c r="BP46"/>
  <c r="BX46"/>
  <c r="CF46"/>
  <c r="CN46"/>
  <c r="CV46"/>
  <c r="DD46"/>
  <c r="BN47"/>
  <c r="BV47"/>
  <c r="CD47"/>
  <c r="CL47"/>
  <c r="CT47"/>
  <c r="DB47"/>
  <c r="BL48"/>
  <c r="BT48"/>
  <c r="CB48"/>
  <c r="CJ48"/>
  <c r="CR48"/>
  <c r="CZ48"/>
  <c r="BJ49"/>
  <c r="BR49"/>
  <c r="BZ49"/>
  <c r="CH49"/>
  <c r="CP49"/>
  <c r="CX49"/>
  <c r="BH50"/>
  <c r="BP50"/>
  <c r="BX50"/>
  <c r="CF50"/>
  <c r="CN50"/>
  <c r="CV50"/>
  <c r="DD50"/>
  <c r="BN51"/>
  <c r="BV51"/>
  <c r="CD51"/>
  <c r="CL51"/>
  <c r="CT51"/>
  <c r="DB51"/>
  <c r="BL52"/>
  <c r="BT52"/>
  <c r="CB52"/>
  <c r="CJ52"/>
  <c r="CR52"/>
  <c r="CZ52"/>
  <c r="BO22"/>
  <c r="BW22"/>
  <c r="CE22"/>
  <c r="CM22"/>
  <c r="CU22"/>
  <c r="DC22"/>
  <c r="BM23"/>
  <c r="BU23"/>
  <c r="CC23"/>
  <c r="CK23"/>
  <c r="CS23"/>
  <c r="DA23"/>
  <c r="BK24"/>
  <c r="BS24"/>
  <c r="CA24"/>
  <c r="CI24"/>
  <c r="CQ24"/>
  <c r="CY24"/>
  <c r="BI25"/>
  <c r="BQ25"/>
  <c r="BY25"/>
  <c r="CG25"/>
  <c r="CO25"/>
  <c r="CW25"/>
  <c r="DE25"/>
  <c r="BO26"/>
  <c r="BW26"/>
  <c r="CE26"/>
  <c r="CM26"/>
  <c r="CU26"/>
  <c r="DC26"/>
  <c r="BM27"/>
  <c r="BU27"/>
  <c r="CC27"/>
  <c r="CK27"/>
  <c r="CS27"/>
  <c r="DA27"/>
  <c r="BK28"/>
  <c r="BS28"/>
  <c r="CA28"/>
  <c r="CI28"/>
  <c r="CQ28"/>
  <c r="CY28"/>
  <c r="BI29"/>
  <c r="BQ29"/>
  <c r="BY29"/>
  <c r="CG29"/>
  <c r="CO29"/>
  <c r="CW29"/>
  <c r="DE29"/>
  <c r="BO30"/>
  <c r="BW30"/>
  <c r="CE30"/>
  <c r="CM30"/>
  <c r="CU30"/>
  <c r="DC30"/>
  <c r="BM31"/>
  <c r="BU31"/>
  <c r="CC31"/>
  <c r="CK31"/>
  <c r="CS31"/>
  <c r="DA31"/>
  <c r="BK32"/>
  <c r="BS32"/>
  <c r="CA32"/>
  <c r="CI32"/>
  <c r="CQ32"/>
  <c r="CY32"/>
  <c r="BI33"/>
  <c r="BQ33"/>
  <c r="BY33"/>
  <c r="CG33"/>
  <c r="CO33"/>
  <c r="CW33"/>
  <c r="DE33"/>
  <c r="BO34"/>
  <c r="BW34"/>
  <c r="CE34"/>
  <c r="CM34"/>
  <c r="CU34"/>
  <c r="DC34"/>
  <c r="BM35"/>
  <c r="BU35"/>
  <c r="CC35"/>
  <c r="CK35"/>
  <c r="CS35"/>
  <c r="DA35"/>
  <c r="BK36"/>
  <c r="BS36"/>
  <c r="CA36"/>
  <c r="CI36"/>
  <c r="CQ36"/>
  <c r="CY36"/>
  <c r="BI37"/>
  <c r="BQ37"/>
  <c r="BY37"/>
  <c r="CG37"/>
  <c r="CO37"/>
  <c r="CW37"/>
  <c r="DE37"/>
  <c r="BO38"/>
  <c r="BW38"/>
  <c r="CE38"/>
  <c r="CM38"/>
  <c r="CU38"/>
  <c r="DC38"/>
  <c r="BM39"/>
  <c r="BU39"/>
  <c r="CC39"/>
  <c r="CK39"/>
  <c r="CS39"/>
  <c r="DA39"/>
  <c r="BK40"/>
  <c r="BS40"/>
  <c r="CA40"/>
  <c r="CI40"/>
  <c r="CQ40"/>
  <c r="CY40"/>
  <c r="BI41"/>
  <c r="BQ41"/>
  <c r="BY41"/>
  <c r="CG41"/>
  <c r="CO41"/>
  <c r="CW41"/>
  <c r="DE41"/>
  <c r="BO42"/>
  <c r="BW42"/>
  <c r="CE42"/>
  <c r="CM42"/>
  <c r="CU42"/>
  <c r="DC42"/>
  <c r="BM43"/>
  <c r="BU43"/>
  <c r="CC43"/>
  <c r="CK43"/>
  <c r="CS43"/>
  <c r="DA43"/>
  <c r="BK44"/>
  <c r="BS44"/>
  <c r="CA44"/>
  <c r="CI44"/>
  <c r="CQ44"/>
  <c r="CY44"/>
  <c r="BI45"/>
  <c r="BQ45"/>
  <c r="BY45"/>
  <c r="CG45"/>
  <c r="CO45"/>
  <c r="CW45"/>
  <c r="DE45"/>
  <c r="BO46"/>
  <c r="BW46"/>
  <c r="CE46"/>
  <c r="CM46"/>
  <c r="CU46"/>
  <c r="DC46"/>
  <c r="BM47"/>
  <c r="BU47"/>
  <c r="CC47"/>
  <c r="CK47"/>
  <c r="CS47"/>
  <c r="DA47"/>
  <c r="BK48"/>
  <c r="BS48"/>
  <c r="CA48"/>
  <c r="CI48"/>
  <c r="CQ48"/>
  <c r="CY48"/>
  <c r="BI49"/>
  <c r="BQ49"/>
  <c r="BY49"/>
  <c r="CG49"/>
  <c r="CO49"/>
  <c r="CW49"/>
  <c r="DE49"/>
  <c r="BO50"/>
  <c r="BW50"/>
  <c r="CE50"/>
  <c r="CM50"/>
  <c r="CU50"/>
  <c r="DC50"/>
  <c r="BM51"/>
  <c r="BU51"/>
  <c r="CC51"/>
  <c r="CK51"/>
  <c r="CS51"/>
  <c r="DA51"/>
  <c r="BK52"/>
  <c r="BS52"/>
  <c r="CA52"/>
  <c r="CI52"/>
  <c r="CQ52"/>
  <c r="CY52"/>
  <c r="BN22"/>
  <c r="BV22"/>
  <c r="CD22"/>
  <c r="CL22"/>
  <c r="CT22"/>
  <c r="DB22"/>
  <c r="BL23"/>
  <c r="BT23"/>
  <c r="CB23"/>
  <c r="CJ23"/>
  <c r="CR23"/>
  <c r="CZ23"/>
  <c r="BJ24"/>
  <c r="BR24"/>
  <c r="BZ24"/>
  <c r="CH24"/>
  <c r="CP24"/>
  <c r="CX24"/>
  <c r="BH25"/>
  <c r="BP25"/>
  <c r="BX25"/>
  <c r="CF25"/>
  <c r="CN25"/>
  <c r="CV25"/>
  <c r="DD25"/>
  <c r="BN26"/>
  <c r="BV26"/>
  <c r="CD26"/>
  <c r="CL26"/>
  <c r="CT26"/>
  <c r="DB26"/>
  <c r="BL27"/>
  <c r="BT27"/>
  <c r="CB27"/>
  <c r="CJ27"/>
  <c r="CR27"/>
  <c r="CZ27"/>
  <c r="BJ28"/>
  <c r="BR28"/>
  <c r="BZ28"/>
  <c r="CH28"/>
  <c r="CP28"/>
  <c r="CX28"/>
  <c r="BH29"/>
  <c r="BP29"/>
  <c r="BX29"/>
  <c r="CF29"/>
  <c r="CN29"/>
  <c r="CV29"/>
  <c r="DD29"/>
  <c r="BN30"/>
  <c r="BV30"/>
  <c r="CD30"/>
  <c r="CL30"/>
  <c r="CT30"/>
  <c r="DB30"/>
  <c r="BL31"/>
  <c r="BT31"/>
  <c r="CB31"/>
  <c r="CJ31"/>
  <c r="CR31"/>
  <c r="CZ31"/>
  <c r="BJ32"/>
  <c r="BR32"/>
  <c r="BZ32"/>
  <c r="CH32"/>
  <c r="CP32"/>
  <c r="CX32"/>
  <c r="BH33"/>
  <c r="BP33"/>
  <c r="BX33"/>
  <c r="CF33"/>
  <c r="CN33"/>
  <c r="CV33"/>
  <c r="DD33"/>
  <c r="BN34"/>
  <c r="BV34"/>
  <c r="CD34"/>
  <c r="CL34"/>
  <c r="CT34"/>
  <c r="DB34"/>
  <c r="BL35"/>
  <c r="BT35"/>
  <c r="CB35"/>
  <c r="CJ35"/>
  <c r="CR35"/>
  <c r="CZ35"/>
  <c r="BJ36"/>
  <c r="BR36"/>
  <c r="BZ36"/>
  <c r="CH36"/>
  <c r="CP36"/>
  <c r="CX36"/>
  <c r="BH37"/>
  <c r="BP37"/>
  <c r="BX37"/>
  <c r="CF37"/>
  <c r="CN37"/>
  <c r="CV37"/>
  <c r="DD37"/>
  <c r="BN38"/>
  <c r="BV38"/>
  <c r="CD38"/>
  <c r="CL38"/>
  <c r="CT38"/>
  <c r="DB38"/>
  <c r="BL39"/>
  <c r="BT39"/>
  <c r="CB39"/>
  <c r="CJ39"/>
  <c r="CR39"/>
  <c r="CZ39"/>
  <c r="BJ40"/>
  <c r="BR40"/>
  <c r="BZ40"/>
  <c r="CH40"/>
  <c r="CP40"/>
  <c r="CX40"/>
  <c r="BH41"/>
  <c r="BP41"/>
  <c r="BX41"/>
  <c r="CF41"/>
  <c r="CN41"/>
  <c r="CV41"/>
  <c r="DD41"/>
  <c r="BN42"/>
  <c r="BV42"/>
  <c r="CD42"/>
  <c r="CL42"/>
  <c r="CT42"/>
  <c r="DB42"/>
  <c r="BL43"/>
  <c r="BT43"/>
  <c r="CB43"/>
  <c r="CJ43"/>
  <c r="CR43"/>
  <c r="CZ43"/>
  <c r="BJ44"/>
  <c r="BR44"/>
  <c r="BZ44"/>
  <c r="CH44"/>
  <c r="CP44"/>
  <c r="CX44"/>
  <c r="BH45"/>
  <c r="BP45"/>
  <c r="BX45"/>
  <c r="CF45"/>
  <c r="CN45"/>
  <c r="CV45"/>
  <c r="DD45"/>
  <c r="BN46"/>
  <c r="BV46"/>
  <c r="CD46"/>
  <c r="CL46"/>
  <c r="CT46"/>
  <c r="DB46"/>
  <c r="BL47"/>
  <c r="BT47"/>
  <c r="CB47"/>
  <c r="CJ47"/>
  <c r="CR47"/>
  <c r="CZ47"/>
  <c r="BJ48"/>
  <c r="BR48"/>
  <c r="BZ48"/>
  <c r="CH48"/>
  <c r="CP48"/>
  <c r="CX48"/>
  <c r="BH49"/>
  <c r="BP49"/>
  <c r="BX49"/>
  <c r="CF49"/>
  <c r="CN49"/>
  <c r="CV49"/>
  <c r="DD49"/>
  <c r="BN50"/>
  <c r="BV50"/>
  <c r="CD50"/>
  <c r="CL50"/>
  <c r="CT50"/>
  <c r="DB50"/>
  <c r="BL51"/>
  <c r="BT51"/>
  <c r="CB51"/>
  <c r="CJ51"/>
  <c r="CR51"/>
  <c r="CZ51"/>
  <c r="BJ52"/>
  <c r="BR52"/>
  <c r="BZ52"/>
  <c r="CH52"/>
  <c r="CP52"/>
  <c r="CX52"/>
  <c r="BM22"/>
  <c r="BU22"/>
  <c r="CC22"/>
  <c r="CK22"/>
  <c r="CS22"/>
  <c r="DA22"/>
  <c r="BK23"/>
  <c r="BS23"/>
  <c r="CA23"/>
  <c r="CI23"/>
  <c r="CQ23"/>
  <c r="CY23"/>
  <c r="BI24"/>
  <c r="BQ24"/>
  <c r="BY24"/>
  <c r="CG24"/>
  <c r="CO24"/>
  <c r="CW24"/>
  <c r="DE24"/>
  <c r="BO25"/>
  <c r="BW25"/>
  <c r="CE25"/>
  <c r="CM25"/>
  <c r="CU25"/>
  <c r="DC25"/>
  <c r="BM26"/>
  <c r="BU26"/>
  <c r="CC26"/>
  <c r="CK26"/>
  <c r="CS26"/>
  <c r="DA26"/>
  <c r="BK27"/>
  <c r="BS27"/>
  <c r="CA27"/>
  <c r="CI27"/>
  <c r="CQ27"/>
  <c r="CY27"/>
  <c r="BI28"/>
  <c r="BQ28"/>
  <c r="BY28"/>
  <c r="CG28"/>
  <c r="CO28"/>
  <c r="CW28"/>
  <c r="DE28"/>
  <c r="BO29"/>
  <c r="BW29"/>
  <c r="CE29"/>
  <c r="CM29"/>
  <c r="CU29"/>
  <c r="DC29"/>
  <c r="BM30"/>
  <c r="BU30"/>
  <c r="CC30"/>
  <c r="CK30"/>
  <c r="CS30"/>
  <c r="DA30"/>
  <c r="BK31"/>
  <c r="BS31"/>
  <c r="CA31"/>
  <c r="CI31"/>
  <c r="CQ31"/>
  <c r="CY31"/>
  <c r="BI32"/>
  <c r="BQ32"/>
  <c r="BY32"/>
  <c r="CG32"/>
  <c r="CO32"/>
  <c r="CW32"/>
  <c r="DE32"/>
  <c r="BO33"/>
  <c r="BW33"/>
  <c r="CE33"/>
  <c r="CM33"/>
  <c r="CU33"/>
  <c r="DC33"/>
  <c r="BM34"/>
  <c r="BU34"/>
  <c r="CC34"/>
  <c r="CK34"/>
  <c r="CS34"/>
  <c r="DA34"/>
  <c r="BK35"/>
  <c r="BS35"/>
  <c r="CA35"/>
  <c r="CI35"/>
  <c r="CQ35"/>
  <c r="CY35"/>
  <c r="BI36"/>
  <c r="BQ36"/>
  <c r="BY36"/>
  <c r="CG36"/>
  <c r="CO36"/>
  <c r="CW36"/>
  <c r="DE36"/>
  <c r="BO37"/>
  <c r="BW37"/>
  <c r="CE37"/>
  <c r="CM37"/>
  <c r="CU37"/>
  <c r="DC37"/>
  <c r="BM38"/>
  <c r="BU38"/>
  <c r="CC38"/>
  <c r="CK38"/>
  <c r="CS38"/>
  <c r="DA38"/>
  <c r="BK39"/>
  <c r="BS39"/>
  <c r="CA39"/>
  <c r="CI39"/>
  <c r="CQ39"/>
  <c r="CY39"/>
  <c r="BI40"/>
  <c r="BQ40"/>
  <c r="BY40"/>
  <c r="CG40"/>
  <c r="CO40"/>
  <c r="CW40"/>
  <c r="DE40"/>
  <c r="BO41"/>
  <c r="BW41"/>
  <c r="CE41"/>
  <c r="CM41"/>
  <c r="CU41"/>
  <c r="DC41"/>
  <c r="BM42"/>
  <c r="BU42"/>
  <c r="CC42"/>
  <c r="CK42"/>
  <c r="CS42"/>
  <c r="DA42"/>
  <c r="BK43"/>
  <c r="BS43"/>
  <c r="CA43"/>
  <c r="CI43"/>
  <c r="CQ43"/>
  <c r="CY43"/>
  <c r="BI44"/>
  <c r="BQ44"/>
  <c r="BY44"/>
  <c r="CG44"/>
  <c r="CO44"/>
  <c r="CW44"/>
  <c r="DE44"/>
  <c r="BO45"/>
  <c r="BW45"/>
  <c r="CE45"/>
  <c r="CM45"/>
  <c r="CU45"/>
  <c r="DC45"/>
  <c r="BM46"/>
  <c r="BU46"/>
  <c r="CC46"/>
  <c r="CK46"/>
  <c r="CS46"/>
  <c r="DA46"/>
  <c r="BK47"/>
  <c r="BS47"/>
  <c r="CA47"/>
  <c r="CI47"/>
  <c r="CQ47"/>
  <c r="CY47"/>
  <c r="BI48"/>
  <c r="BQ48"/>
  <c r="BY48"/>
  <c r="CG48"/>
  <c r="CO48"/>
  <c r="CW48"/>
  <c r="DE48"/>
  <c r="BO49"/>
  <c r="BW49"/>
  <c r="CE49"/>
  <c r="CM49"/>
  <c r="CU49"/>
  <c r="DC49"/>
  <c r="BM50"/>
  <c r="BU50"/>
  <c r="CC50"/>
  <c r="CK50"/>
  <c r="CS50"/>
  <c r="DA50"/>
  <c r="BK51"/>
  <c r="BS51"/>
  <c r="CA51"/>
  <c r="CI51"/>
  <c r="CQ51"/>
  <c r="CY51"/>
  <c r="BI52"/>
  <c r="BQ52"/>
  <c r="BY52"/>
  <c r="CG52"/>
  <c r="CO52"/>
  <c r="CW52"/>
  <c r="DE52"/>
  <c r="BL22"/>
  <c r="BT22"/>
  <c r="CB22"/>
  <c r="CJ22"/>
  <c r="CR22"/>
  <c r="CZ22"/>
  <c r="BJ23"/>
  <c r="BR23"/>
  <c r="BZ23"/>
  <c r="CH23"/>
  <c r="CP23"/>
  <c r="CX23"/>
  <c r="BH24"/>
  <c r="BP24"/>
  <c r="BX24"/>
  <c r="CF24"/>
  <c r="CN24"/>
  <c r="CV24"/>
  <c r="DD24"/>
  <c r="BN25"/>
  <c r="BV25"/>
  <c r="CD25"/>
  <c r="CL25"/>
  <c r="CT25"/>
  <c r="DB25"/>
  <c r="BL26"/>
  <c r="BT26"/>
  <c r="CB26"/>
  <c r="CJ26"/>
  <c r="CR26"/>
  <c r="CZ26"/>
  <c r="BJ27"/>
  <c r="BR27"/>
  <c r="BZ27"/>
  <c r="CH27"/>
  <c r="CP27"/>
  <c r="CX27"/>
  <c r="BH28"/>
  <c r="BP28"/>
  <c r="BX28"/>
  <c r="CF28"/>
  <c r="CN28"/>
  <c r="CV28"/>
  <c r="DD28"/>
  <c r="BN29"/>
  <c r="BV29"/>
  <c r="CD29"/>
  <c r="CL29"/>
  <c r="CT29"/>
  <c r="DB29"/>
  <c r="BL30"/>
  <c r="BT30"/>
  <c r="CB30"/>
  <c r="CJ30"/>
  <c r="CR30"/>
  <c r="CZ30"/>
  <c r="BJ31"/>
  <c r="BR31"/>
  <c r="BZ31"/>
  <c r="CH31"/>
  <c r="CP31"/>
  <c r="CX31"/>
  <c r="BH32"/>
  <c r="BP32"/>
  <c r="BX32"/>
  <c r="CF32"/>
  <c r="CN32"/>
  <c r="CV32"/>
  <c r="DD32"/>
  <c r="BN33"/>
  <c r="BV33"/>
  <c r="CD33"/>
  <c r="CL33"/>
  <c r="CT33"/>
  <c r="DB33"/>
  <c r="BL34"/>
  <c r="BT34"/>
  <c r="CB34"/>
  <c r="CJ34"/>
  <c r="CR34"/>
  <c r="CZ34"/>
  <c r="BJ35"/>
  <c r="BR35"/>
  <c r="BZ35"/>
  <c r="CH35"/>
  <c r="CP35"/>
  <c r="CX35"/>
  <c r="BH36"/>
  <c r="BP36"/>
  <c r="BX36"/>
  <c r="CF36"/>
  <c r="CN36"/>
  <c r="CV36"/>
  <c r="DD36"/>
  <c r="BN37"/>
  <c r="BV37"/>
  <c r="CD37"/>
  <c r="CL37"/>
  <c r="CT37"/>
  <c r="DB37"/>
  <c r="BL38"/>
  <c r="BT38"/>
  <c r="CB38"/>
  <c r="CJ38"/>
  <c r="CR38"/>
  <c r="CZ38"/>
  <c r="BJ39"/>
  <c r="BR39"/>
  <c r="BZ39"/>
  <c r="CH39"/>
  <c r="CP39"/>
  <c r="CX39"/>
  <c r="BH40"/>
  <c r="BP40"/>
  <c r="BX40"/>
  <c r="CF40"/>
  <c r="CN40"/>
  <c r="CV40"/>
  <c r="DD40"/>
  <c r="BN41"/>
  <c r="BV41"/>
  <c r="CD41"/>
  <c r="CL41"/>
  <c r="CT41"/>
  <c r="DB41"/>
  <c r="BL42"/>
  <c r="BT42"/>
  <c r="CB42"/>
  <c r="CJ42"/>
  <c r="CR42"/>
  <c r="CZ42"/>
  <c r="BJ43"/>
  <c r="BR43"/>
  <c r="BZ43"/>
  <c r="CH43"/>
  <c r="CP43"/>
  <c r="CX43"/>
  <c r="BH44"/>
  <c r="BP44"/>
  <c r="BX44"/>
  <c r="CF44"/>
  <c r="CN44"/>
  <c r="CV44"/>
  <c r="DD44"/>
  <c r="BN45"/>
  <c r="BV45"/>
  <c r="CD45"/>
  <c r="CL45"/>
  <c r="CT45"/>
  <c r="DB45"/>
  <c r="BL46"/>
  <c r="BT46"/>
  <c r="CB46"/>
  <c r="CJ46"/>
  <c r="CR46"/>
  <c r="CZ46"/>
  <c r="BJ47"/>
  <c r="BR47"/>
  <c r="BZ47"/>
  <c r="CH47"/>
  <c r="CP47"/>
  <c r="CX47"/>
  <c r="BH48"/>
  <c r="BP48"/>
  <c r="BX48"/>
  <c r="CF48"/>
  <c r="CN48"/>
  <c r="CV48"/>
  <c r="DD48"/>
  <c r="BN49"/>
  <c r="BV49"/>
  <c r="CD49"/>
  <c r="CL49"/>
  <c r="CT49"/>
  <c r="DB49"/>
  <c r="BL50"/>
  <c r="BT50"/>
  <c r="CB50"/>
  <c r="CJ50"/>
  <c r="CR50"/>
  <c r="CZ50"/>
  <c r="BJ51"/>
  <c r="BR51"/>
  <c r="BZ51"/>
  <c r="CH51"/>
  <c r="CP51"/>
  <c r="CX51"/>
  <c r="BH52"/>
  <c r="BP52"/>
  <c r="BX52"/>
  <c r="CF52"/>
  <c r="CN52"/>
  <c r="CV52"/>
  <c r="DD52"/>
  <c r="BK22"/>
  <c r="BS22"/>
  <c r="CA22"/>
  <c r="CI22"/>
  <c r="CQ22"/>
  <c r="CY22"/>
  <c r="BI23"/>
  <c r="BQ23"/>
  <c r="BY23"/>
  <c r="CG23"/>
  <c r="CO23"/>
  <c r="CW23"/>
  <c r="DE23"/>
  <c r="BO24"/>
  <c r="BW24"/>
  <c r="CE24"/>
  <c r="CM24"/>
  <c r="CU24"/>
  <c r="DC24"/>
  <c r="BM25"/>
  <c r="BU25"/>
  <c r="CC25"/>
  <c r="CK25"/>
  <c r="CS25"/>
  <c r="DA25"/>
  <c r="BK26"/>
  <c r="BS26"/>
  <c r="CA26"/>
  <c r="CI26"/>
  <c r="CQ26"/>
  <c r="CY26"/>
  <c r="BI27"/>
  <c r="BQ27"/>
  <c r="BY27"/>
  <c r="CG27"/>
  <c r="CO27"/>
  <c r="CW27"/>
  <c r="DE27"/>
  <c r="BO28"/>
  <c r="BW28"/>
  <c r="CE28"/>
  <c r="CM28"/>
  <c r="CU28"/>
  <c r="DC28"/>
  <c r="BM29"/>
  <c r="BU29"/>
  <c r="CC29"/>
  <c r="CK29"/>
  <c r="CS29"/>
  <c r="DA29"/>
  <c r="BK30"/>
  <c r="BS30"/>
  <c r="CA30"/>
  <c r="CI30"/>
  <c r="CQ30"/>
  <c r="CY30"/>
  <c r="BI31"/>
  <c r="BQ31"/>
  <c r="BY31"/>
  <c r="CG31"/>
  <c r="CO31"/>
  <c r="CW31"/>
  <c r="DE31"/>
  <c r="BO32"/>
  <c r="BW32"/>
  <c r="CE32"/>
  <c r="CM32"/>
  <c r="CU32"/>
  <c r="DC32"/>
  <c r="BM33"/>
  <c r="BU33"/>
  <c r="CC33"/>
  <c r="CK33"/>
  <c r="CS33"/>
  <c r="DA33"/>
  <c r="BK34"/>
  <c r="BS34"/>
  <c r="CA34"/>
  <c r="CI34"/>
  <c r="CQ34"/>
  <c r="CY34"/>
  <c r="BI35"/>
  <c r="BQ35"/>
  <c r="BY35"/>
  <c r="CG35"/>
  <c r="CO35"/>
  <c r="CW35"/>
  <c r="DE35"/>
  <c r="BO36"/>
  <c r="BW36"/>
  <c r="CE36"/>
  <c r="CM36"/>
  <c r="CU36"/>
  <c r="DC36"/>
  <c r="BM37"/>
  <c r="BU37"/>
  <c r="CC37"/>
  <c r="CK37"/>
  <c r="CS37"/>
  <c r="DA37"/>
  <c r="BK38"/>
  <c r="BS38"/>
  <c r="CA38"/>
  <c r="CI38"/>
  <c r="CQ38"/>
  <c r="CY38"/>
  <c r="BI39"/>
  <c r="BQ39"/>
  <c r="BY39"/>
  <c r="CG39"/>
  <c r="CO39"/>
  <c r="CW39"/>
  <c r="DE39"/>
  <c r="BO40"/>
  <c r="BW40"/>
  <c r="CE40"/>
  <c r="CM40"/>
  <c r="CU40"/>
  <c r="DC40"/>
  <c r="BM41"/>
  <c r="BU41"/>
  <c r="CC41"/>
  <c r="CK41"/>
  <c r="CS41"/>
  <c r="DA41"/>
  <c r="BK42"/>
  <c r="BS42"/>
  <c r="CA42"/>
  <c r="CI42"/>
  <c r="CQ42"/>
  <c r="CY42"/>
  <c r="BI43"/>
  <c r="BQ43"/>
  <c r="BY43"/>
  <c r="CG43"/>
  <c r="CO43"/>
  <c r="CW43"/>
  <c r="DE43"/>
  <c r="BO44"/>
  <c r="BW44"/>
  <c r="CE44"/>
  <c r="CM44"/>
  <c r="CU44"/>
  <c r="DC44"/>
  <c r="BM45"/>
  <c r="BU45"/>
  <c r="CC45"/>
  <c r="CK45"/>
  <c r="CS45"/>
  <c r="DA45"/>
  <c r="BK46"/>
  <c r="BS46"/>
  <c r="CA46"/>
  <c r="CI46"/>
  <c r="CQ46"/>
  <c r="CY46"/>
  <c r="BI47"/>
  <c r="BQ47"/>
  <c r="BY47"/>
  <c r="CG47"/>
  <c r="CO47"/>
  <c r="CW47"/>
  <c r="DE47"/>
  <c r="BO48"/>
  <c r="BW48"/>
  <c r="CE48"/>
  <c r="CM48"/>
  <c r="CU48"/>
  <c r="DC48"/>
  <c r="BM49"/>
  <c r="BU49"/>
  <c r="CC49"/>
  <c r="CK49"/>
  <c r="CS49"/>
  <c r="DA49"/>
  <c r="BK50"/>
  <c r="BS50"/>
  <c r="CA50"/>
  <c r="CI50"/>
  <c r="CQ50"/>
  <c r="CY50"/>
  <c r="BI51"/>
  <c r="BQ51"/>
  <c r="BY51"/>
  <c r="CG51"/>
  <c r="CO51"/>
  <c r="CW51"/>
  <c r="DE51"/>
  <c r="BO52"/>
  <c r="BW52"/>
  <c r="CE52"/>
  <c r="CM52"/>
  <c r="CU52"/>
  <c r="DC52"/>
  <c r="O50" i="11"/>
  <c r="DE27"/>
  <c r="DE35"/>
  <c r="DE43"/>
  <c r="DE51"/>
  <c r="BJ22"/>
  <c r="BR22"/>
  <c r="BZ22"/>
  <c r="CH22"/>
  <c r="CP22"/>
  <c r="DE25"/>
  <c r="DE33"/>
  <c r="DE23"/>
  <c r="DE31"/>
  <c r="DE39"/>
  <c r="DE47"/>
  <c r="BN22"/>
  <c r="BV22"/>
  <c r="CD22"/>
  <c r="CL22"/>
  <c r="CT22"/>
  <c r="DE22"/>
  <c r="DE30"/>
  <c r="DE38"/>
  <c r="DE46"/>
  <c r="BM22"/>
  <c r="BU22"/>
  <c r="CC22"/>
  <c r="CK22"/>
  <c r="DE29"/>
  <c r="DE28"/>
  <c r="DE36"/>
  <c r="DE44"/>
  <c r="DE52"/>
  <c r="BK22"/>
  <c r="BS22"/>
  <c r="CA22"/>
  <c r="CI22"/>
  <c r="CQ22"/>
  <c r="DE40"/>
  <c r="BW22"/>
  <c r="CM22"/>
  <c r="CX22"/>
  <c r="BI23"/>
  <c r="BQ23"/>
  <c r="BY23"/>
  <c r="CG23"/>
  <c r="CO23"/>
  <c r="CW23"/>
  <c r="BH24"/>
  <c r="BP24"/>
  <c r="BX24"/>
  <c r="CF24"/>
  <c r="CN24"/>
  <c r="CV24"/>
  <c r="DD24"/>
  <c r="BO25"/>
  <c r="BW25"/>
  <c r="CE25"/>
  <c r="CM25"/>
  <c r="CU25"/>
  <c r="DC25"/>
  <c r="BN26"/>
  <c r="BV26"/>
  <c r="CD26"/>
  <c r="CL26"/>
  <c r="CT26"/>
  <c r="DB26"/>
  <c r="BM27"/>
  <c r="BU27"/>
  <c r="CC27"/>
  <c r="CK27"/>
  <c r="CS27"/>
  <c r="DA27"/>
  <c r="BL28"/>
  <c r="BT28"/>
  <c r="CB28"/>
  <c r="CJ28"/>
  <c r="CR28"/>
  <c r="CZ28"/>
  <c r="BK29"/>
  <c r="BS29"/>
  <c r="CA29"/>
  <c r="CI29"/>
  <c r="CQ29"/>
  <c r="CY29"/>
  <c r="BJ30"/>
  <c r="BR30"/>
  <c r="BZ30"/>
  <c r="CH30"/>
  <c r="CP30"/>
  <c r="CX30"/>
  <c r="BI31"/>
  <c r="BQ31"/>
  <c r="BY31"/>
  <c r="CG31"/>
  <c r="CO31"/>
  <c r="CW31"/>
  <c r="BH32"/>
  <c r="BP32"/>
  <c r="BX32"/>
  <c r="CF32"/>
  <c r="CN32"/>
  <c r="CV32"/>
  <c r="DD32"/>
  <c r="BO33"/>
  <c r="BW33"/>
  <c r="CE33"/>
  <c r="CM33"/>
  <c r="CU33"/>
  <c r="DC33"/>
  <c r="BN34"/>
  <c r="BV34"/>
  <c r="CD34"/>
  <c r="CL34"/>
  <c r="CT34"/>
  <c r="DB34"/>
  <c r="BM35"/>
  <c r="BU35"/>
  <c r="CC35"/>
  <c r="CK35"/>
  <c r="CS35"/>
  <c r="DA35"/>
  <c r="BL36"/>
  <c r="BT36"/>
  <c r="CB36"/>
  <c r="CJ36"/>
  <c r="CR36"/>
  <c r="CZ36"/>
  <c r="BK37"/>
  <c r="BS37"/>
  <c r="CA37"/>
  <c r="CI37"/>
  <c r="CQ37"/>
  <c r="CY37"/>
  <c r="BJ38"/>
  <c r="BR38"/>
  <c r="BZ38"/>
  <c r="CH38"/>
  <c r="CP38"/>
  <c r="CX38"/>
  <c r="BI39"/>
  <c r="BQ39"/>
  <c r="BY39"/>
  <c r="CG39"/>
  <c r="CO39"/>
  <c r="CW39"/>
  <c r="BH40"/>
  <c r="BP40"/>
  <c r="BX40"/>
  <c r="CF40"/>
  <c r="CN40"/>
  <c r="CV40"/>
  <c r="DD40"/>
  <c r="BO41"/>
  <c r="BW41"/>
  <c r="CE41"/>
  <c r="CM41"/>
  <c r="CU41"/>
  <c r="DC41"/>
  <c r="BN42"/>
  <c r="BV42"/>
  <c r="CD42"/>
  <c r="CL42"/>
  <c r="CT42"/>
  <c r="DB42"/>
  <c r="BM43"/>
  <c r="BU43"/>
  <c r="CC43"/>
  <c r="CK43"/>
  <c r="CS43"/>
  <c r="DA43"/>
  <c r="BL44"/>
  <c r="BT44"/>
  <c r="CB44"/>
  <c r="CJ44"/>
  <c r="CR44"/>
  <c r="CZ44"/>
  <c r="BK45"/>
  <c r="BS45"/>
  <c r="CA45"/>
  <c r="CI45"/>
  <c r="CQ45"/>
  <c r="CY45"/>
  <c r="BJ46"/>
  <c r="BR46"/>
  <c r="BZ46"/>
  <c r="CH46"/>
  <c r="CP46"/>
  <c r="CX46"/>
  <c r="BI47"/>
  <c r="BQ47"/>
  <c r="BY47"/>
  <c r="CG47"/>
  <c r="CO47"/>
  <c r="CW47"/>
  <c r="BH48"/>
  <c r="BP48"/>
  <c r="BX48"/>
  <c r="CF48"/>
  <c r="CN48"/>
  <c r="CV48"/>
  <c r="DD48"/>
  <c r="BO49"/>
  <c r="BW49"/>
  <c r="CE49"/>
  <c r="CM49"/>
  <c r="CU49"/>
  <c r="DC49"/>
  <c r="BN50"/>
  <c r="BV50"/>
  <c r="CD50"/>
  <c r="CL50"/>
  <c r="CT50"/>
  <c r="DB50"/>
  <c r="BM51"/>
  <c r="BU51"/>
  <c r="CC51"/>
  <c r="CK51"/>
  <c r="CS51"/>
  <c r="DA51"/>
  <c r="BL52"/>
  <c r="BT52"/>
  <c r="CB52"/>
  <c r="CJ52"/>
  <c r="CR52"/>
  <c r="CZ52"/>
  <c r="DE37"/>
  <c r="BT22"/>
  <c r="CJ22"/>
  <c r="CW22"/>
  <c r="BH23"/>
  <c r="BP23"/>
  <c r="BX23"/>
  <c r="CF23"/>
  <c r="CN23"/>
  <c r="CV23"/>
  <c r="DD23"/>
  <c r="BO24"/>
  <c r="BW24"/>
  <c r="CE24"/>
  <c r="CM24"/>
  <c r="CU24"/>
  <c r="DC24"/>
  <c r="BN25"/>
  <c r="BV25"/>
  <c r="CD25"/>
  <c r="CL25"/>
  <c r="CT25"/>
  <c r="DB25"/>
  <c r="BM26"/>
  <c r="BU26"/>
  <c r="CC26"/>
  <c r="CK26"/>
  <c r="CS26"/>
  <c r="DA26"/>
  <c r="BL27"/>
  <c r="BT27"/>
  <c r="CB27"/>
  <c r="CJ27"/>
  <c r="CR27"/>
  <c r="CZ27"/>
  <c r="BK28"/>
  <c r="BS28"/>
  <c r="CA28"/>
  <c r="CI28"/>
  <c r="CQ28"/>
  <c r="CY28"/>
  <c r="BJ29"/>
  <c r="BR29"/>
  <c r="BZ29"/>
  <c r="CH29"/>
  <c r="CP29"/>
  <c r="CX29"/>
  <c r="BI30"/>
  <c r="BQ30"/>
  <c r="BY30"/>
  <c r="CG30"/>
  <c r="CO30"/>
  <c r="CW30"/>
  <c r="BH31"/>
  <c r="BP31"/>
  <c r="BX31"/>
  <c r="CF31"/>
  <c r="CN31"/>
  <c r="CV31"/>
  <c r="DD31"/>
  <c r="BO32"/>
  <c r="BW32"/>
  <c r="CE32"/>
  <c r="CM32"/>
  <c r="CU32"/>
  <c r="DC32"/>
  <c r="BN33"/>
  <c r="BV33"/>
  <c r="CD33"/>
  <c r="CL33"/>
  <c r="CT33"/>
  <c r="DB33"/>
  <c r="BM34"/>
  <c r="BU34"/>
  <c r="CC34"/>
  <c r="CK34"/>
  <c r="CS34"/>
  <c r="DA34"/>
  <c r="BL35"/>
  <c r="BT35"/>
  <c r="CB35"/>
  <c r="CJ35"/>
  <c r="CR35"/>
  <c r="CZ35"/>
  <c r="BK36"/>
  <c r="BS36"/>
  <c r="CA36"/>
  <c r="CI36"/>
  <c r="CQ36"/>
  <c r="CY36"/>
  <c r="BJ37"/>
  <c r="BR37"/>
  <c r="BZ37"/>
  <c r="CH37"/>
  <c r="CP37"/>
  <c r="CX37"/>
  <c r="BI38"/>
  <c r="BQ38"/>
  <c r="BY38"/>
  <c r="CG38"/>
  <c r="CO38"/>
  <c r="CW38"/>
  <c r="BH39"/>
  <c r="BP39"/>
  <c r="BX39"/>
  <c r="CF39"/>
  <c r="CN39"/>
  <c r="CV39"/>
  <c r="DD39"/>
  <c r="BO40"/>
  <c r="BW40"/>
  <c r="CE40"/>
  <c r="CM40"/>
  <c r="CU40"/>
  <c r="DC40"/>
  <c r="BN41"/>
  <c r="BV41"/>
  <c r="CD41"/>
  <c r="CL41"/>
  <c r="CT41"/>
  <c r="DB41"/>
  <c r="BM42"/>
  <c r="BU42"/>
  <c r="CC42"/>
  <c r="CK42"/>
  <c r="CS42"/>
  <c r="DA42"/>
  <c r="BL43"/>
  <c r="BT43"/>
  <c r="CB43"/>
  <c r="CJ43"/>
  <c r="CR43"/>
  <c r="CZ43"/>
  <c r="BK44"/>
  <c r="BS44"/>
  <c r="CA44"/>
  <c r="CI44"/>
  <c r="CQ44"/>
  <c r="CY44"/>
  <c r="BJ45"/>
  <c r="BR45"/>
  <c r="BZ45"/>
  <c r="CH45"/>
  <c r="CP45"/>
  <c r="CX45"/>
  <c r="BI46"/>
  <c r="BQ46"/>
  <c r="BY46"/>
  <c r="CG46"/>
  <c r="CO46"/>
  <c r="CW46"/>
  <c r="BH47"/>
  <c r="BP47"/>
  <c r="BX47"/>
  <c r="CF47"/>
  <c r="CN47"/>
  <c r="CV47"/>
  <c r="DD47"/>
  <c r="BO48"/>
  <c r="BW48"/>
  <c r="CE48"/>
  <c r="CM48"/>
  <c r="CU48"/>
  <c r="DC48"/>
  <c r="BN49"/>
  <c r="BV49"/>
  <c r="CD49"/>
  <c r="CL49"/>
  <c r="CT49"/>
  <c r="DB49"/>
  <c r="BM50"/>
  <c r="BU50"/>
  <c r="CC50"/>
  <c r="CK50"/>
  <c r="CS50"/>
  <c r="DA50"/>
  <c r="BL51"/>
  <c r="BT51"/>
  <c r="CB51"/>
  <c r="CJ51"/>
  <c r="CR51"/>
  <c r="CZ51"/>
  <c r="BK52"/>
  <c r="BS52"/>
  <c r="CA52"/>
  <c r="CI52"/>
  <c r="CQ52"/>
  <c r="CY52"/>
  <c r="DE34"/>
  <c r="DE50"/>
  <c r="BQ22"/>
  <c r="CG22"/>
  <c r="CV22"/>
  <c r="DD22"/>
  <c r="BO23"/>
  <c r="BW23"/>
  <c r="CE23"/>
  <c r="CM23"/>
  <c r="CU23"/>
  <c r="DC23"/>
  <c r="BN24"/>
  <c r="BV24"/>
  <c r="CD24"/>
  <c r="CL24"/>
  <c r="CT24"/>
  <c r="DB24"/>
  <c r="BM25"/>
  <c r="BU25"/>
  <c r="CC25"/>
  <c r="CK25"/>
  <c r="CS25"/>
  <c r="DA25"/>
  <c r="BL26"/>
  <c r="BT26"/>
  <c r="CB26"/>
  <c r="CJ26"/>
  <c r="CR26"/>
  <c r="CZ26"/>
  <c r="BK27"/>
  <c r="BS27"/>
  <c r="CA27"/>
  <c r="CI27"/>
  <c r="CQ27"/>
  <c r="CY27"/>
  <c r="BJ28"/>
  <c r="BR28"/>
  <c r="BZ28"/>
  <c r="CH28"/>
  <c r="CP28"/>
  <c r="CX28"/>
  <c r="BI29"/>
  <c r="BQ29"/>
  <c r="BY29"/>
  <c r="CG29"/>
  <c r="CO29"/>
  <c r="CW29"/>
  <c r="BH30"/>
  <c r="BP30"/>
  <c r="BX30"/>
  <c r="CF30"/>
  <c r="CN30"/>
  <c r="CV30"/>
  <c r="DD30"/>
  <c r="BO31"/>
  <c r="BW31"/>
  <c r="CE31"/>
  <c r="CM31"/>
  <c r="CU31"/>
  <c r="DC31"/>
  <c r="BN32"/>
  <c r="BV32"/>
  <c r="CD32"/>
  <c r="CL32"/>
  <c r="CT32"/>
  <c r="DB32"/>
  <c r="BM33"/>
  <c r="BU33"/>
  <c r="CC33"/>
  <c r="CK33"/>
  <c r="CS33"/>
  <c r="DA33"/>
  <c r="BL34"/>
  <c r="BT34"/>
  <c r="CB34"/>
  <c r="CJ34"/>
  <c r="CR34"/>
  <c r="CZ34"/>
  <c r="BK35"/>
  <c r="BS35"/>
  <c r="CA35"/>
  <c r="CI35"/>
  <c r="CQ35"/>
  <c r="CY35"/>
  <c r="BJ36"/>
  <c r="BR36"/>
  <c r="BZ36"/>
  <c r="CH36"/>
  <c r="CP36"/>
  <c r="CX36"/>
  <c r="BI37"/>
  <c r="BQ37"/>
  <c r="BY37"/>
  <c r="CG37"/>
  <c r="CO37"/>
  <c r="CW37"/>
  <c r="BH38"/>
  <c r="BP38"/>
  <c r="BX38"/>
  <c r="CF38"/>
  <c r="CN38"/>
  <c r="CV38"/>
  <c r="DD38"/>
  <c r="BO39"/>
  <c r="BW39"/>
  <c r="CE39"/>
  <c r="CM39"/>
  <c r="CU39"/>
  <c r="DC39"/>
  <c r="BN40"/>
  <c r="BV40"/>
  <c r="CD40"/>
  <c r="CL40"/>
  <c r="CT40"/>
  <c r="DB40"/>
  <c r="BM41"/>
  <c r="BU41"/>
  <c r="CC41"/>
  <c r="CK41"/>
  <c r="CS41"/>
  <c r="DA41"/>
  <c r="BL42"/>
  <c r="BT42"/>
  <c r="CB42"/>
  <c r="CJ42"/>
  <c r="CR42"/>
  <c r="CZ42"/>
  <c r="BK43"/>
  <c r="BS43"/>
  <c r="CA43"/>
  <c r="CI43"/>
  <c r="CQ43"/>
  <c r="CY43"/>
  <c r="BJ44"/>
  <c r="BR44"/>
  <c r="BZ44"/>
  <c r="CH44"/>
  <c r="CP44"/>
  <c r="CX44"/>
  <c r="BI45"/>
  <c r="BQ45"/>
  <c r="BY45"/>
  <c r="CG45"/>
  <c r="CO45"/>
  <c r="CW45"/>
  <c r="BH46"/>
  <c r="BP46"/>
  <c r="BX46"/>
  <c r="CF46"/>
  <c r="CN46"/>
  <c r="CV46"/>
  <c r="DD46"/>
  <c r="BO47"/>
  <c r="BW47"/>
  <c r="CE47"/>
  <c r="CM47"/>
  <c r="CU47"/>
  <c r="DC47"/>
  <c r="BN48"/>
  <c r="BV48"/>
  <c r="CD48"/>
  <c r="CL48"/>
  <c r="CT48"/>
  <c r="DB48"/>
  <c r="BM49"/>
  <c r="BU49"/>
  <c r="CC49"/>
  <c r="CK49"/>
  <c r="CS49"/>
  <c r="DA49"/>
  <c r="BL50"/>
  <c r="BT50"/>
  <c r="CB50"/>
  <c r="CJ50"/>
  <c r="CR50"/>
  <c r="CZ50"/>
  <c r="BK51"/>
  <c r="BS51"/>
  <c r="CA51"/>
  <c r="CI51"/>
  <c r="CQ51"/>
  <c r="CY51"/>
  <c r="BJ52"/>
  <c r="BR52"/>
  <c r="BZ52"/>
  <c r="CH52"/>
  <c r="CP52"/>
  <c r="CX52"/>
  <c r="DE32"/>
  <c r="DE49"/>
  <c r="BP22"/>
  <c r="CF22"/>
  <c r="CU22"/>
  <c r="DC22"/>
  <c r="BN23"/>
  <c r="BV23"/>
  <c r="CD23"/>
  <c r="CL23"/>
  <c r="CT23"/>
  <c r="DB23"/>
  <c r="BM24"/>
  <c r="BU24"/>
  <c r="CC24"/>
  <c r="CK24"/>
  <c r="CS24"/>
  <c r="DA24"/>
  <c r="BL25"/>
  <c r="BT25"/>
  <c r="CB25"/>
  <c r="CJ25"/>
  <c r="CR25"/>
  <c r="CZ25"/>
  <c r="BK26"/>
  <c r="BS26"/>
  <c r="CA26"/>
  <c r="CI26"/>
  <c r="CQ26"/>
  <c r="CY26"/>
  <c r="BJ27"/>
  <c r="BR27"/>
  <c r="BZ27"/>
  <c r="CH27"/>
  <c r="CP27"/>
  <c r="CX27"/>
  <c r="BI28"/>
  <c r="BQ28"/>
  <c r="BY28"/>
  <c r="CG28"/>
  <c r="CO28"/>
  <c r="CW28"/>
  <c r="BH29"/>
  <c r="BP29"/>
  <c r="BX29"/>
  <c r="CF29"/>
  <c r="CN29"/>
  <c r="CV29"/>
  <c r="DD29"/>
  <c r="BO30"/>
  <c r="BW30"/>
  <c r="CE30"/>
  <c r="CM30"/>
  <c r="CU30"/>
  <c r="DC30"/>
  <c r="BN31"/>
  <c r="BV31"/>
  <c r="CD31"/>
  <c r="CL31"/>
  <c r="CT31"/>
  <c r="DB31"/>
  <c r="BM32"/>
  <c r="BU32"/>
  <c r="CC32"/>
  <c r="CK32"/>
  <c r="CS32"/>
  <c r="DA32"/>
  <c r="BL33"/>
  <c r="BT33"/>
  <c r="CB33"/>
  <c r="CJ33"/>
  <c r="CR33"/>
  <c r="CZ33"/>
  <c r="BK34"/>
  <c r="BS34"/>
  <c r="CA34"/>
  <c r="CI34"/>
  <c r="CQ34"/>
  <c r="CY34"/>
  <c r="BJ35"/>
  <c r="BR35"/>
  <c r="BZ35"/>
  <c r="CH35"/>
  <c r="CP35"/>
  <c r="CX35"/>
  <c r="BI36"/>
  <c r="BQ36"/>
  <c r="BY36"/>
  <c r="CG36"/>
  <c r="CO36"/>
  <c r="CW36"/>
  <c r="BH37"/>
  <c r="BP37"/>
  <c r="BX37"/>
  <c r="CF37"/>
  <c r="CN37"/>
  <c r="CV37"/>
  <c r="DD37"/>
  <c r="BO38"/>
  <c r="BW38"/>
  <c r="CE38"/>
  <c r="CM38"/>
  <c r="CU38"/>
  <c r="DC38"/>
  <c r="BN39"/>
  <c r="BV39"/>
  <c r="CD39"/>
  <c r="CL39"/>
  <c r="CT39"/>
  <c r="DB39"/>
  <c r="BM40"/>
  <c r="BU40"/>
  <c r="CC40"/>
  <c r="CK40"/>
  <c r="CS40"/>
  <c r="DA40"/>
  <c r="BL41"/>
  <c r="BT41"/>
  <c r="CB41"/>
  <c r="CJ41"/>
  <c r="CR41"/>
  <c r="CZ41"/>
  <c r="BK42"/>
  <c r="BS42"/>
  <c r="CA42"/>
  <c r="CI42"/>
  <c r="CQ42"/>
  <c r="CY42"/>
  <c r="BJ43"/>
  <c r="BR43"/>
  <c r="BZ43"/>
  <c r="CH43"/>
  <c r="CP43"/>
  <c r="CX43"/>
  <c r="BI44"/>
  <c r="BQ44"/>
  <c r="BY44"/>
  <c r="CG44"/>
  <c r="CO44"/>
  <c r="CW44"/>
  <c r="BH45"/>
  <c r="BP45"/>
  <c r="BX45"/>
  <c r="CF45"/>
  <c r="CN45"/>
  <c r="CV45"/>
  <c r="DD45"/>
  <c r="BO46"/>
  <c r="BW46"/>
  <c r="CE46"/>
  <c r="CM46"/>
  <c r="CU46"/>
  <c r="DC46"/>
  <c r="BN47"/>
  <c r="BV47"/>
  <c r="CD47"/>
  <c r="CL47"/>
  <c r="CT47"/>
  <c r="DB47"/>
  <c r="BM48"/>
  <c r="BU48"/>
  <c r="CC48"/>
  <c r="CK48"/>
  <c r="CS48"/>
  <c r="DA48"/>
  <c r="BL49"/>
  <c r="BT49"/>
  <c r="CB49"/>
  <c r="CJ49"/>
  <c r="CR49"/>
  <c r="CZ49"/>
  <c r="BK50"/>
  <c r="BS50"/>
  <c r="CA50"/>
  <c r="CI50"/>
  <c r="CQ50"/>
  <c r="CY50"/>
  <c r="BJ51"/>
  <c r="BR51"/>
  <c r="BZ51"/>
  <c r="CH51"/>
  <c r="CP51"/>
  <c r="CX51"/>
  <c r="BI52"/>
  <c r="BQ52"/>
  <c r="BY52"/>
  <c r="CG52"/>
  <c r="CO52"/>
  <c r="CW52"/>
  <c r="DE26"/>
  <c r="DE48"/>
  <c r="BO22"/>
  <c r="CE22"/>
  <c r="CS22"/>
  <c r="DB22"/>
  <c r="BM23"/>
  <c r="BU23"/>
  <c r="CC23"/>
  <c r="CK23"/>
  <c r="CS23"/>
  <c r="DA23"/>
  <c r="BL24"/>
  <c r="BT24"/>
  <c r="CB24"/>
  <c r="CJ24"/>
  <c r="CR24"/>
  <c r="CZ24"/>
  <c r="BK25"/>
  <c r="BS25"/>
  <c r="CA25"/>
  <c r="CI25"/>
  <c r="CQ25"/>
  <c r="CY25"/>
  <c r="BJ26"/>
  <c r="BR26"/>
  <c r="BZ26"/>
  <c r="CH26"/>
  <c r="CP26"/>
  <c r="CX26"/>
  <c r="BI27"/>
  <c r="BQ27"/>
  <c r="BY27"/>
  <c r="CG27"/>
  <c r="CO27"/>
  <c r="CW27"/>
  <c r="BH28"/>
  <c r="BP28"/>
  <c r="BX28"/>
  <c r="CF28"/>
  <c r="CN28"/>
  <c r="CV28"/>
  <c r="DD28"/>
  <c r="BO29"/>
  <c r="BW29"/>
  <c r="CE29"/>
  <c r="CM29"/>
  <c r="CU29"/>
  <c r="DC29"/>
  <c r="BN30"/>
  <c r="BV30"/>
  <c r="CD30"/>
  <c r="CL30"/>
  <c r="CT30"/>
  <c r="DB30"/>
  <c r="BM31"/>
  <c r="BU31"/>
  <c r="CC31"/>
  <c r="CK31"/>
  <c r="CS31"/>
  <c r="DA31"/>
  <c r="BL32"/>
  <c r="BT32"/>
  <c r="CB32"/>
  <c r="CJ32"/>
  <c r="CR32"/>
  <c r="CZ32"/>
  <c r="BK33"/>
  <c r="BS33"/>
  <c r="CA33"/>
  <c r="CI33"/>
  <c r="CQ33"/>
  <c r="CY33"/>
  <c r="BJ34"/>
  <c r="BR34"/>
  <c r="BZ34"/>
  <c r="CH34"/>
  <c r="CP34"/>
  <c r="CX34"/>
  <c r="BI35"/>
  <c r="BQ35"/>
  <c r="BY35"/>
  <c r="CG35"/>
  <c r="CO35"/>
  <c r="CW35"/>
  <c r="BH36"/>
  <c r="BP36"/>
  <c r="BX36"/>
  <c r="CF36"/>
  <c r="CN36"/>
  <c r="CV36"/>
  <c r="DD36"/>
  <c r="BO37"/>
  <c r="BW37"/>
  <c r="CE37"/>
  <c r="CM37"/>
  <c r="CU37"/>
  <c r="DC37"/>
  <c r="BN38"/>
  <c r="BV38"/>
  <c r="CD38"/>
  <c r="CL38"/>
  <c r="CT38"/>
  <c r="DB38"/>
  <c r="BM39"/>
  <c r="BU39"/>
  <c r="CC39"/>
  <c r="CK39"/>
  <c r="CS39"/>
  <c r="DA39"/>
  <c r="BL40"/>
  <c r="BT40"/>
  <c r="CB40"/>
  <c r="CJ40"/>
  <c r="CR40"/>
  <c r="CZ40"/>
  <c r="BK41"/>
  <c r="BS41"/>
  <c r="CA41"/>
  <c r="CI41"/>
  <c r="CQ41"/>
  <c r="CY41"/>
  <c r="BJ42"/>
  <c r="BR42"/>
  <c r="BZ42"/>
  <c r="CH42"/>
  <c r="CP42"/>
  <c r="CX42"/>
  <c r="BI43"/>
  <c r="BQ43"/>
  <c r="BY43"/>
  <c r="CG43"/>
  <c r="CO43"/>
  <c r="CW43"/>
  <c r="BH44"/>
  <c r="BP44"/>
  <c r="BX44"/>
  <c r="CF44"/>
  <c r="CN44"/>
  <c r="CV44"/>
  <c r="DD44"/>
  <c r="BO45"/>
  <c r="BW45"/>
  <c r="CE45"/>
  <c r="CM45"/>
  <c r="CU45"/>
  <c r="DC45"/>
  <c r="BN46"/>
  <c r="BV46"/>
  <c r="CD46"/>
  <c r="CL46"/>
  <c r="CT46"/>
  <c r="DB46"/>
  <c r="BM47"/>
  <c r="BU47"/>
  <c r="CC47"/>
  <c r="CK47"/>
  <c r="CS47"/>
  <c r="DA47"/>
  <c r="BL48"/>
  <c r="BT48"/>
  <c r="CB48"/>
  <c r="CJ48"/>
  <c r="CR48"/>
  <c r="CZ48"/>
  <c r="BK49"/>
  <c r="BS49"/>
  <c r="CA49"/>
  <c r="CI49"/>
  <c r="CQ49"/>
  <c r="CY49"/>
  <c r="BJ50"/>
  <c r="BR50"/>
  <c r="BZ50"/>
  <c r="CH50"/>
  <c r="CP50"/>
  <c r="CX50"/>
  <c r="BI51"/>
  <c r="BQ51"/>
  <c r="BY51"/>
  <c r="CG51"/>
  <c r="CO51"/>
  <c r="CW51"/>
  <c r="BH52"/>
  <c r="BP52"/>
  <c r="BX52"/>
  <c r="CF52"/>
  <c r="CN52"/>
  <c r="CV52"/>
  <c r="DD52"/>
  <c r="DE24"/>
  <c r="DE45"/>
  <c r="BL22"/>
  <c r="CB22"/>
  <c r="CR22"/>
  <c r="DA22"/>
  <c r="BL23"/>
  <c r="BT23"/>
  <c r="CB23"/>
  <c r="CJ23"/>
  <c r="CR23"/>
  <c r="CZ23"/>
  <c r="BK24"/>
  <c r="BS24"/>
  <c r="CA24"/>
  <c r="CI24"/>
  <c r="CQ24"/>
  <c r="CY24"/>
  <c r="BJ25"/>
  <c r="BR25"/>
  <c r="BZ25"/>
  <c r="CH25"/>
  <c r="CP25"/>
  <c r="CX25"/>
  <c r="BI26"/>
  <c r="BQ26"/>
  <c r="BY26"/>
  <c r="CG26"/>
  <c r="CO26"/>
  <c r="CW26"/>
  <c r="BH27"/>
  <c r="BP27"/>
  <c r="BX27"/>
  <c r="CF27"/>
  <c r="CN27"/>
  <c r="CV27"/>
  <c r="DD27"/>
  <c r="BO28"/>
  <c r="BW28"/>
  <c r="CE28"/>
  <c r="CM28"/>
  <c r="CU28"/>
  <c r="DC28"/>
  <c r="BN29"/>
  <c r="BV29"/>
  <c r="CD29"/>
  <c r="CL29"/>
  <c r="CT29"/>
  <c r="DB29"/>
  <c r="BM30"/>
  <c r="BU30"/>
  <c r="CC30"/>
  <c r="CK30"/>
  <c r="CS30"/>
  <c r="DA30"/>
  <c r="BL31"/>
  <c r="BT31"/>
  <c r="CB31"/>
  <c r="CJ31"/>
  <c r="CR31"/>
  <c r="CZ31"/>
  <c r="BK32"/>
  <c r="BS32"/>
  <c r="CA32"/>
  <c r="CI32"/>
  <c r="CQ32"/>
  <c r="CY32"/>
  <c r="BJ33"/>
  <c r="BR33"/>
  <c r="BZ33"/>
  <c r="CH33"/>
  <c r="CP33"/>
  <c r="CX33"/>
  <c r="BI34"/>
  <c r="BQ34"/>
  <c r="BY34"/>
  <c r="CG34"/>
  <c r="CO34"/>
  <c r="CW34"/>
  <c r="BH35"/>
  <c r="BP35"/>
  <c r="BX35"/>
  <c r="CF35"/>
  <c r="CN35"/>
  <c r="CV35"/>
  <c r="DD35"/>
  <c r="BO36"/>
  <c r="BW36"/>
  <c r="CE36"/>
  <c r="CM36"/>
  <c r="CU36"/>
  <c r="DC36"/>
  <c r="BN37"/>
  <c r="BV37"/>
  <c r="CD37"/>
  <c r="CL37"/>
  <c r="CT37"/>
  <c r="DB37"/>
  <c r="BM38"/>
  <c r="BU38"/>
  <c r="CC38"/>
  <c r="CK38"/>
  <c r="CS38"/>
  <c r="DA38"/>
  <c r="BL39"/>
  <c r="BT39"/>
  <c r="CB39"/>
  <c r="CJ39"/>
  <c r="CR39"/>
  <c r="CZ39"/>
  <c r="BK40"/>
  <c r="BS40"/>
  <c r="CA40"/>
  <c r="CI40"/>
  <c r="CQ40"/>
  <c r="CY40"/>
  <c r="BJ41"/>
  <c r="BR41"/>
  <c r="BZ41"/>
  <c r="CH41"/>
  <c r="CP41"/>
  <c r="CX41"/>
  <c r="BI42"/>
  <c r="BQ42"/>
  <c r="BY42"/>
  <c r="CG42"/>
  <c r="CO42"/>
  <c r="CW42"/>
  <c r="BH43"/>
  <c r="BP43"/>
  <c r="BX43"/>
  <c r="CF43"/>
  <c r="CN43"/>
  <c r="CV43"/>
  <c r="DD43"/>
  <c r="BO44"/>
  <c r="BW44"/>
  <c r="CE44"/>
  <c r="CM44"/>
  <c r="CU44"/>
  <c r="DC44"/>
  <c r="BN45"/>
  <c r="BV45"/>
  <c r="CD45"/>
  <c r="CL45"/>
  <c r="CT45"/>
  <c r="DB45"/>
  <c r="BM46"/>
  <c r="BU46"/>
  <c r="CC46"/>
  <c r="CK46"/>
  <c r="CS46"/>
  <c r="DA46"/>
  <c r="BL47"/>
  <c r="BT47"/>
  <c r="CB47"/>
  <c r="CJ47"/>
  <c r="CR47"/>
  <c r="CZ47"/>
  <c r="BK48"/>
  <c r="BS48"/>
  <c r="CA48"/>
  <c r="CI48"/>
  <c r="CQ48"/>
  <c r="CY48"/>
  <c r="BJ49"/>
  <c r="BR49"/>
  <c r="BZ49"/>
  <c r="CH49"/>
  <c r="CP49"/>
  <c r="CX49"/>
  <c r="BI50"/>
  <c r="BQ50"/>
  <c r="BY50"/>
  <c r="CG50"/>
  <c r="CO50"/>
  <c r="CW50"/>
  <c r="BH51"/>
  <c r="BP51"/>
  <c r="BX51"/>
  <c r="CF51"/>
  <c r="CN51"/>
  <c r="CV51"/>
  <c r="DD51"/>
  <c r="BO52"/>
  <c r="BW52"/>
  <c r="CE52"/>
  <c r="CM52"/>
  <c r="CU52"/>
  <c r="DC52"/>
  <c r="DE42"/>
  <c r="BI22"/>
  <c r="BY22"/>
  <c r="CO22"/>
  <c r="CZ22"/>
  <c r="BK23"/>
  <c r="BS23"/>
  <c r="CA23"/>
  <c r="CI23"/>
  <c r="CQ23"/>
  <c r="CY23"/>
  <c r="BJ24"/>
  <c r="BR24"/>
  <c r="BZ24"/>
  <c r="CH24"/>
  <c r="CP24"/>
  <c r="CX24"/>
  <c r="BI25"/>
  <c r="BQ25"/>
  <c r="BY25"/>
  <c r="CG25"/>
  <c r="CO25"/>
  <c r="CW25"/>
  <c r="BH26"/>
  <c r="BP26"/>
  <c r="BX26"/>
  <c r="CF26"/>
  <c r="CN26"/>
  <c r="CV26"/>
  <c r="DD26"/>
  <c r="BO27"/>
  <c r="BW27"/>
  <c r="CE27"/>
  <c r="CM27"/>
  <c r="CU27"/>
  <c r="DC27"/>
  <c r="BN28"/>
  <c r="BV28"/>
  <c r="CD28"/>
  <c r="CL28"/>
  <c r="CT28"/>
  <c r="DB28"/>
  <c r="BM29"/>
  <c r="BU29"/>
  <c r="CC29"/>
  <c r="CK29"/>
  <c r="CS29"/>
  <c r="DA29"/>
  <c r="BL30"/>
  <c r="BT30"/>
  <c r="CB30"/>
  <c r="CJ30"/>
  <c r="CR30"/>
  <c r="CZ30"/>
  <c r="BK31"/>
  <c r="BS31"/>
  <c r="CA31"/>
  <c r="CI31"/>
  <c r="CQ31"/>
  <c r="CY31"/>
  <c r="BJ32"/>
  <c r="BR32"/>
  <c r="BZ32"/>
  <c r="CH32"/>
  <c r="CP32"/>
  <c r="CX32"/>
  <c r="BI33"/>
  <c r="BQ33"/>
  <c r="BY33"/>
  <c r="CG33"/>
  <c r="CO33"/>
  <c r="CW33"/>
  <c r="BH34"/>
  <c r="BP34"/>
  <c r="BX34"/>
  <c r="CF34"/>
  <c r="CN34"/>
  <c r="CV34"/>
  <c r="DD34"/>
  <c r="BO35"/>
  <c r="BW35"/>
  <c r="CE35"/>
  <c r="CM35"/>
  <c r="CU35"/>
  <c r="DC35"/>
  <c r="BN36"/>
  <c r="BV36"/>
  <c r="CD36"/>
  <c r="CL36"/>
  <c r="CT36"/>
  <c r="DB36"/>
  <c r="BM37"/>
  <c r="BU37"/>
  <c r="CC37"/>
  <c r="CK37"/>
  <c r="CS37"/>
  <c r="DA37"/>
  <c r="BL38"/>
  <c r="BT38"/>
  <c r="CB38"/>
  <c r="CJ38"/>
  <c r="CR38"/>
  <c r="CZ38"/>
  <c r="BK39"/>
  <c r="BS39"/>
  <c r="CA39"/>
  <c r="CI39"/>
  <c r="CQ39"/>
  <c r="CY39"/>
  <c r="BJ40"/>
  <c r="BR40"/>
  <c r="BZ40"/>
  <c r="CH40"/>
  <c r="CP40"/>
  <c r="CX40"/>
  <c r="BI41"/>
  <c r="BQ41"/>
  <c r="BY41"/>
  <c r="CG41"/>
  <c r="CO41"/>
  <c r="CW41"/>
  <c r="BH42"/>
  <c r="BP42"/>
  <c r="BX42"/>
  <c r="CF42"/>
  <c r="CN42"/>
  <c r="CV42"/>
  <c r="DD42"/>
  <c r="BO43"/>
  <c r="BW43"/>
  <c r="CE43"/>
  <c r="CM43"/>
  <c r="CU43"/>
  <c r="DC43"/>
  <c r="BN44"/>
  <c r="BV44"/>
  <c r="CD44"/>
  <c r="CL44"/>
  <c r="CT44"/>
  <c r="DB44"/>
  <c r="BM45"/>
  <c r="BU45"/>
  <c r="CC45"/>
  <c r="CK45"/>
  <c r="CS45"/>
  <c r="DA45"/>
  <c r="BL46"/>
  <c r="BT46"/>
  <c r="CB46"/>
  <c r="CJ46"/>
  <c r="CR46"/>
  <c r="CZ46"/>
  <c r="BK47"/>
  <c r="BS47"/>
  <c r="CA47"/>
  <c r="CI47"/>
  <c r="CQ47"/>
  <c r="CY47"/>
  <c r="BJ48"/>
  <c r="BR48"/>
  <c r="BZ48"/>
  <c r="CH48"/>
  <c r="CP48"/>
  <c r="CX48"/>
  <c r="BI49"/>
  <c r="BQ49"/>
  <c r="BY49"/>
  <c r="CG49"/>
  <c r="CO49"/>
  <c r="CW49"/>
  <c r="BH50"/>
  <c r="BP50"/>
  <c r="BX50"/>
  <c r="CF50"/>
  <c r="CN50"/>
  <c r="CV50"/>
  <c r="DD50"/>
  <c r="BO51"/>
  <c r="BW51"/>
  <c r="CE51"/>
  <c r="CM51"/>
  <c r="CU51"/>
  <c r="DC51"/>
  <c r="BN52"/>
  <c r="BV52"/>
  <c r="CD52"/>
  <c r="CL52"/>
  <c r="CT52"/>
  <c r="DB52"/>
  <c r="DE41"/>
  <c r="BH22"/>
  <c r="BX22"/>
  <c r="CN22"/>
  <c r="CY22"/>
  <c r="BJ23"/>
  <c r="BR23"/>
  <c r="BZ23"/>
  <c r="CH23"/>
  <c r="CP23"/>
  <c r="CX23"/>
  <c r="BI24"/>
  <c r="BQ24"/>
  <c r="BY24"/>
  <c r="CG24"/>
  <c r="CO24"/>
  <c r="CW24"/>
  <c r="BH25"/>
  <c r="BP25"/>
  <c r="BX25"/>
  <c r="CF25"/>
  <c r="CN25"/>
  <c r="CV25"/>
  <c r="DD25"/>
  <c r="BO26"/>
  <c r="BW26"/>
  <c r="CE26"/>
  <c r="CM26"/>
  <c r="CU26"/>
  <c r="DC26"/>
  <c r="BN27"/>
  <c r="BV27"/>
  <c r="CD27"/>
  <c r="CL27"/>
  <c r="CT27"/>
  <c r="DB27"/>
  <c r="BM28"/>
  <c r="BU28"/>
  <c r="CC28"/>
  <c r="CK28"/>
  <c r="CS28"/>
  <c r="DA28"/>
  <c r="BL29"/>
  <c r="BT29"/>
  <c r="CB29"/>
  <c r="CJ29"/>
  <c r="CR29"/>
  <c r="CZ29"/>
  <c r="BK30"/>
  <c r="BS30"/>
  <c r="CA30"/>
  <c r="CI30"/>
  <c r="CQ30"/>
  <c r="CY30"/>
  <c r="BJ31"/>
  <c r="BR31"/>
  <c r="BZ31"/>
  <c r="CH31"/>
  <c r="CP31"/>
  <c r="CX31"/>
  <c r="BI32"/>
  <c r="BQ32"/>
  <c r="BY32"/>
  <c r="CG32"/>
  <c r="CO32"/>
  <c r="CW32"/>
  <c r="BH33"/>
  <c r="BP33"/>
  <c r="BX33"/>
  <c r="CF33"/>
  <c r="CN33"/>
  <c r="CV33"/>
  <c r="DD33"/>
  <c r="BO34"/>
  <c r="BW34"/>
  <c r="CE34"/>
  <c r="CM34"/>
  <c r="CU34"/>
  <c r="DC34"/>
  <c r="BN35"/>
  <c r="BV35"/>
  <c r="CD35"/>
  <c r="CL35"/>
  <c r="CT35"/>
  <c r="DB35"/>
  <c r="BM36"/>
  <c r="BU36"/>
  <c r="CC36"/>
  <c r="CK36"/>
  <c r="CS36"/>
  <c r="DA36"/>
  <c r="BL37"/>
  <c r="BT37"/>
  <c r="CB37"/>
  <c r="CJ37"/>
  <c r="CR37"/>
  <c r="CZ37"/>
  <c r="BK38"/>
  <c r="BS38"/>
  <c r="CA38"/>
  <c r="CI38"/>
  <c r="CQ38"/>
  <c r="CY38"/>
  <c r="BJ39"/>
  <c r="BR39"/>
  <c r="BZ39"/>
  <c r="CH39"/>
  <c r="CP39"/>
  <c r="CX39"/>
  <c r="BI40"/>
  <c r="BQ40"/>
  <c r="BY40"/>
  <c r="CG40"/>
  <c r="CO40"/>
  <c r="CW40"/>
  <c r="BH41"/>
  <c r="BP41"/>
  <c r="BX41"/>
  <c r="CF41"/>
  <c r="CN41"/>
  <c r="CV41"/>
  <c r="DD41"/>
  <c r="BO42"/>
  <c r="BW42"/>
  <c r="CE42"/>
  <c r="CM42"/>
  <c r="CU42"/>
  <c r="DC42"/>
  <c r="BN43"/>
  <c r="BV43"/>
  <c r="CD43"/>
  <c r="CL43"/>
  <c r="CT43"/>
  <c r="DB43"/>
  <c r="BM44"/>
  <c r="BU44"/>
  <c r="CC44"/>
  <c r="CK44"/>
  <c r="CS44"/>
  <c r="DA44"/>
  <c r="BL45"/>
  <c r="BT45"/>
  <c r="CB45"/>
  <c r="CJ45"/>
  <c r="CR45"/>
  <c r="CZ45"/>
  <c r="BK46"/>
  <c r="BS46"/>
  <c r="CA46"/>
  <c r="CI46"/>
  <c r="CQ46"/>
  <c r="CY46"/>
  <c r="BJ47"/>
  <c r="BR47"/>
  <c r="BZ47"/>
  <c r="CH47"/>
  <c r="CP47"/>
  <c r="CX47"/>
  <c r="BI48"/>
  <c r="BQ48"/>
  <c r="BY48"/>
  <c r="CG48"/>
  <c r="CO48"/>
  <c r="CW48"/>
  <c r="BH49"/>
  <c r="BP49"/>
  <c r="BX49"/>
  <c r="CF49"/>
  <c r="CN49"/>
  <c r="CV49"/>
  <c r="DD49"/>
  <c r="BO50"/>
  <c r="BW50"/>
  <c r="CE50"/>
  <c r="CM50"/>
  <c r="CU50"/>
  <c r="DC50"/>
  <c r="BN51"/>
  <c r="BV51"/>
  <c r="CD51"/>
  <c r="CL51"/>
  <c r="CT51"/>
  <c r="DB51"/>
  <c r="BM52"/>
  <c r="BU52"/>
  <c r="CC52"/>
  <c r="CK52"/>
  <c r="CS52"/>
  <c r="DA52"/>
  <c r="BM22" i="5"/>
  <c r="BU22"/>
  <c r="CC22"/>
  <c r="CK22"/>
  <c r="CS22"/>
  <c r="DA22"/>
  <c r="BK23"/>
  <c r="BS23"/>
  <c r="CA23"/>
  <c r="CI23"/>
  <c r="CQ23"/>
  <c r="CY23"/>
  <c r="BI24"/>
  <c r="BQ24"/>
  <c r="BY24"/>
  <c r="CG24"/>
  <c r="CO24"/>
  <c r="CW24"/>
  <c r="DE24"/>
  <c r="BO25"/>
  <c r="BW25"/>
  <c r="CE25"/>
  <c r="CM25"/>
  <c r="CU25"/>
  <c r="DC25"/>
  <c r="BM26"/>
  <c r="BU26"/>
  <c r="CC26"/>
  <c r="CK26"/>
  <c r="CS26"/>
  <c r="DA26"/>
  <c r="BK27"/>
  <c r="BS27"/>
  <c r="CA27"/>
  <c r="CI27"/>
  <c r="CQ27"/>
  <c r="BL22"/>
  <c r="BT22"/>
  <c r="CB22"/>
  <c r="CJ22"/>
  <c r="CR22"/>
  <c r="CZ22"/>
  <c r="BJ23"/>
  <c r="BR23"/>
  <c r="BZ23"/>
  <c r="CH23"/>
  <c r="CP23"/>
  <c r="CX23"/>
  <c r="BH24"/>
  <c r="BP24"/>
  <c r="BX24"/>
  <c r="CF24"/>
  <c r="CN24"/>
  <c r="CV24"/>
  <c r="DD24"/>
  <c r="BN25"/>
  <c r="BV25"/>
  <c r="CD25"/>
  <c r="CL25"/>
  <c r="CT25"/>
  <c r="DB25"/>
  <c r="BL26"/>
  <c r="BT26"/>
  <c r="CB26"/>
  <c r="BK22"/>
  <c r="BS22"/>
  <c r="CA22"/>
  <c r="CI22"/>
  <c r="CQ22"/>
  <c r="CY22"/>
  <c r="BI23"/>
  <c r="BQ23"/>
  <c r="BY23"/>
  <c r="CG23"/>
  <c r="CO23"/>
  <c r="CW23"/>
  <c r="DE23"/>
  <c r="BO24"/>
  <c r="BW24"/>
  <c r="CE24"/>
  <c r="CM24"/>
  <c r="CU24"/>
  <c r="DC24"/>
  <c r="BM25"/>
  <c r="BU25"/>
  <c r="CC25"/>
  <c r="CK25"/>
  <c r="CS25"/>
  <c r="DA25"/>
  <c r="BK26"/>
  <c r="BS26"/>
  <c r="CA26"/>
  <c r="CI26"/>
  <c r="CQ26"/>
  <c r="BJ22"/>
  <c r="BR22"/>
  <c r="BZ22"/>
  <c r="CH22"/>
  <c r="CP22"/>
  <c r="CX22"/>
  <c r="BH23"/>
  <c r="BP23"/>
  <c r="BX23"/>
  <c r="CF23"/>
  <c r="CN23"/>
  <c r="CV23"/>
  <c r="DD23"/>
  <c r="BN24"/>
  <c r="BV24"/>
  <c r="CD24"/>
  <c r="CL24"/>
  <c r="CT24"/>
  <c r="DB24"/>
  <c r="BL25"/>
  <c r="BT25"/>
  <c r="CB25"/>
  <c r="CJ25"/>
  <c r="CR25"/>
  <c r="CZ25"/>
  <c r="BJ26"/>
  <c r="BR26"/>
  <c r="BZ26"/>
  <c r="CH26"/>
  <c r="BI22"/>
  <c r="BQ22"/>
  <c r="BY22"/>
  <c r="CG22"/>
  <c r="CO22"/>
  <c r="CW22"/>
  <c r="DE22"/>
  <c r="BO23"/>
  <c r="BW23"/>
  <c r="CE23"/>
  <c r="CM23"/>
  <c r="CU23"/>
  <c r="DC23"/>
  <c r="BM24"/>
  <c r="BU24"/>
  <c r="CC24"/>
  <c r="CK24"/>
  <c r="CS24"/>
  <c r="DA24"/>
  <c r="BK25"/>
  <c r="BS25"/>
  <c r="CA25"/>
  <c r="CI25"/>
  <c r="CQ25"/>
  <c r="CY25"/>
  <c r="BI26"/>
  <c r="BQ26"/>
  <c r="BY26"/>
  <c r="CG26"/>
  <c r="CO26"/>
  <c r="CW26"/>
  <c r="DE26"/>
  <c r="BO27"/>
  <c r="BW27"/>
  <c r="CE27"/>
  <c r="CM27"/>
  <c r="CU27"/>
  <c r="DC27"/>
  <c r="BM28"/>
  <c r="BU28"/>
  <c r="CC28"/>
  <c r="CK28"/>
  <c r="CS28"/>
  <c r="DA28"/>
  <c r="BK29"/>
  <c r="BS29"/>
  <c r="CA29"/>
  <c r="CI29"/>
  <c r="BH22"/>
  <c r="BP22"/>
  <c r="BX22"/>
  <c r="CF22"/>
  <c r="CN22"/>
  <c r="CV22"/>
  <c r="DD22"/>
  <c r="BN23"/>
  <c r="BV23"/>
  <c r="CD23"/>
  <c r="CL23"/>
  <c r="CT23"/>
  <c r="DB23"/>
  <c r="BL24"/>
  <c r="BT24"/>
  <c r="CB24"/>
  <c r="CJ24"/>
  <c r="CR24"/>
  <c r="CZ24"/>
  <c r="BJ25"/>
  <c r="BR25"/>
  <c r="BZ25"/>
  <c r="CH25"/>
  <c r="CP25"/>
  <c r="CX25"/>
  <c r="BH26"/>
  <c r="BP26"/>
  <c r="BX26"/>
  <c r="CF26"/>
  <c r="CN26"/>
  <c r="CV26"/>
  <c r="DD26"/>
  <c r="BN27"/>
  <c r="BV27"/>
  <c r="CD27"/>
  <c r="CL27"/>
  <c r="BO22"/>
  <c r="BW22"/>
  <c r="CE22"/>
  <c r="CM22"/>
  <c r="CU22"/>
  <c r="DC22"/>
  <c r="BM23"/>
  <c r="BU23"/>
  <c r="CC23"/>
  <c r="CK23"/>
  <c r="CS23"/>
  <c r="DA23"/>
  <c r="BK24"/>
  <c r="BS24"/>
  <c r="CA24"/>
  <c r="CI24"/>
  <c r="CQ24"/>
  <c r="CY24"/>
  <c r="BI25"/>
  <c r="BQ25"/>
  <c r="BY25"/>
  <c r="CG25"/>
  <c r="CO25"/>
  <c r="CW25"/>
  <c r="DE25"/>
  <c r="BO26"/>
  <c r="BW26"/>
  <c r="CE26"/>
  <c r="CM26"/>
  <c r="CU26"/>
  <c r="BN22"/>
  <c r="BV22"/>
  <c r="CD22"/>
  <c r="CL22"/>
  <c r="CT22"/>
  <c r="DB22"/>
  <c r="BL23"/>
  <c r="BT23"/>
  <c r="CB23"/>
  <c r="CJ23"/>
  <c r="CR23"/>
  <c r="CZ23"/>
  <c r="BJ24"/>
  <c r="BR24"/>
  <c r="BZ24"/>
  <c r="CH24"/>
  <c r="CP24"/>
  <c r="CX24"/>
  <c r="BH25"/>
  <c r="BP25"/>
  <c r="BX25"/>
  <c r="CF25"/>
  <c r="CN25"/>
  <c r="CV25"/>
  <c r="DD25"/>
  <c r="BN26"/>
  <c r="BV26"/>
  <c r="CD26"/>
  <c r="CL26"/>
  <c r="CT26"/>
  <c r="DB26"/>
  <c r="BL27"/>
  <c r="BT27"/>
  <c r="CB27"/>
  <c r="CJ27"/>
  <c r="CR27"/>
  <c r="CZ27"/>
  <c r="BJ28"/>
  <c r="BR28"/>
  <c r="BZ28"/>
  <c r="CH28"/>
  <c r="CP28"/>
  <c r="CX28"/>
  <c r="BH29"/>
  <c r="BP29"/>
  <c r="BX29"/>
  <c r="CF29"/>
  <c r="BH27"/>
  <c r="BX27"/>
  <c r="CN27"/>
  <c r="CY27"/>
  <c r="BL28"/>
  <c r="BW28"/>
  <c r="CG28"/>
  <c r="CR28"/>
  <c r="DC28"/>
  <c r="BO29"/>
  <c r="BZ29"/>
  <c r="CK29"/>
  <c r="CS29"/>
  <c r="DA29"/>
  <c r="BK30"/>
  <c r="BS30"/>
  <c r="CA30"/>
  <c r="CI30"/>
  <c r="CQ30"/>
  <c r="CY30"/>
  <c r="BI31"/>
  <c r="BQ31"/>
  <c r="BY31"/>
  <c r="CG31"/>
  <c r="CO31"/>
  <c r="CW31"/>
  <c r="DE31"/>
  <c r="BO32"/>
  <c r="BW32"/>
  <c r="CE32"/>
  <c r="CM32"/>
  <c r="CU32"/>
  <c r="DC32"/>
  <c r="BM33"/>
  <c r="BU33"/>
  <c r="CC33"/>
  <c r="CK33"/>
  <c r="CS33"/>
  <c r="DA33"/>
  <c r="BK34"/>
  <c r="BS34"/>
  <c r="CA34"/>
  <c r="CI34"/>
  <c r="CQ34"/>
  <c r="CY34"/>
  <c r="BI35"/>
  <c r="BQ35"/>
  <c r="BY35"/>
  <c r="CG35"/>
  <c r="CO35"/>
  <c r="CW35"/>
  <c r="DE35"/>
  <c r="BO36"/>
  <c r="BW36"/>
  <c r="CE36"/>
  <c r="CM36"/>
  <c r="CU36"/>
  <c r="DC36"/>
  <c r="BM37"/>
  <c r="BU37"/>
  <c r="CC37"/>
  <c r="CK37"/>
  <c r="CS37"/>
  <c r="DA37"/>
  <c r="BK38"/>
  <c r="BS38"/>
  <c r="CA38"/>
  <c r="CI38"/>
  <c r="CQ38"/>
  <c r="CY38"/>
  <c r="BI39"/>
  <c r="BQ39"/>
  <c r="BY39"/>
  <c r="CG39"/>
  <c r="CO39"/>
  <c r="CW39"/>
  <c r="DE39"/>
  <c r="BO40"/>
  <c r="BW40"/>
  <c r="CE40"/>
  <c r="CM40"/>
  <c r="CU40"/>
  <c r="DC40"/>
  <c r="BM41"/>
  <c r="BU41"/>
  <c r="CC41"/>
  <c r="CK41"/>
  <c r="CS41"/>
  <c r="DA41"/>
  <c r="BK42"/>
  <c r="BS42"/>
  <c r="CA42"/>
  <c r="CI42"/>
  <c r="CQ42"/>
  <c r="CY42"/>
  <c r="BI43"/>
  <c r="BQ43"/>
  <c r="BY43"/>
  <c r="CG43"/>
  <c r="CO43"/>
  <c r="CW43"/>
  <c r="DE43"/>
  <c r="BO44"/>
  <c r="BW44"/>
  <c r="CE44"/>
  <c r="CM44"/>
  <c r="CU44"/>
  <c r="DC44"/>
  <c r="BM45"/>
  <c r="BU45"/>
  <c r="CC45"/>
  <c r="CK45"/>
  <c r="CS45"/>
  <c r="DA45"/>
  <c r="BK46"/>
  <c r="BS46"/>
  <c r="CA46"/>
  <c r="CI46"/>
  <c r="CQ46"/>
  <c r="CY46"/>
  <c r="BI47"/>
  <c r="BQ47"/>
  <c r="BY47"/>
  <c r="CG47"/>
  <c r="CO47"/>
  <c r="CW47"/>
  <c r="DE47"/>
  <c r="BO48"/>
  <c r="BW48"/>
  <c r="CE48"/>
  <c r="CM48"/>
  <c r="CU48"/>
  <c r="DC48"/>
  <c r="BM49"/>
  <c r="BU49"/>
  <c r="CC49"/>
  <c r="CK49"/>
  <c r="CS49"/>
  <c r="DA49"/>
  <c r="BK50"/>
  <c r="BS50"/>
  <c r="CA50"/>
  <c r="CI50"/>
  <c r="CQ50"/>
  <c r="CY50"/>
  <c r="BI51"/>
  <c r="BQ51"/>
  <c r="BY51"/>
  <c r="CG51"/>
  <c r="CO51"/>
  <c r="CW51"/>
  <c r="DE51"/>
  <c r="BO52"/>
  <c r="BW52"/>
  <c r="CE52"/>
  <c r="CM52"/>
  <c r="CU52"/>
  <c r="DC52"/>
  <c r="DC26"/>
  <c r="BU27"/>
  <c r="CK27"/>
  <c r="CX27"/>
  <c r="BK28"/>
  <c r="BV28"/>
  <c r="CF28"/>
  <c r="CQ28"/>
  <c r="DB28"/>
  <c r="BN29"/>
  <c r="BY29"/>
  <c r="CJ29"/>
  <c r="CR29"/>
  <c r="CZ29"/>
  <c r="BJ30"/>
  <c r="BR30"/>
  <c r="BZ30"/>
  <c r="CH30"/>
  <c r="CP30"/>
  <c r="CX30"/>
  <c r="BH31"/>
  <c r="BP31"/>
  <c r="BX31"/>
  <c r="CF31"/>
  <c r="CN31"/>
  <c r="CV31"/>
  <c r="DD31"/>
  <c r="BN32"/>
  <c r="BV32"/>
  <c r="CD32"/>
  <c r="CL32"/>
  <c r="CT32"/>
  <c r="DB32"/>
  <c r="BL33"/>
  <c r="BT33"/>
  <c r="CB33"/>
  <c r="CJ33"/>
  <c r="CR33"/>
  <c r="CZ33"/>
  <c r="BJ34"/>
  <c r="BR34"/>
  <c r="BZ34"/>
  <c r="CH34"/>
  <c r="CP34"/>
  <c r="CX34"/>
  <c r="BH35"/>
  <c r="BP35"/>
  <c r="BX35"/>
  <c r="CF35"/>
  <c r="CN35"/>
  <c r="CV35"/>
  <c r="DD35"/>
  <c r="BN36"/>
  <c r="BV36"/>
  <c r="CD36"/>
  <c r="CL36"/>
  <c r="CT36"/>
  <c r="DB36"/>
  <c r="BL37"/>
  <c r="BT37"/>
  <c r="CB37"/>
  <c r="CJ37"/>
  <c r="CR37"/>
  <c r="CZ37"/>
  <c r="BJ38"/>
  <c r="BR38"/>
  <c r="BZ38"/>
  <c r="CH38"/>
  <c r="CP38"/>
  <c r="CX38"/>
  <c r="BH39"/>
  <c r="BP39"/>
  <c r="BX39"/>
  <c r="CF39"/>
  <c r="CN39"/>
  <c r="CV39"/>
  <c r="DD39"/>
  <c r="BN40"/>
  <c r="BV40"/>
  <c r="CD40"/>
  <c r="CL40"/>
  <c r="CT40"/>
  <c r="DB40"/>
  <c r="BL41"/>
  <c r="BT41"/>
  <c r="CB41"/>
  <c r="CJ41"/>
  <c r="CR41"/>
  <c r="CZ41"/>
  <c r="BJ42"/>
  <c r="BR42"/>
  <c r="BZ42"/>
  <c r="CH42"/>
  <c r="CP42"/>
  <c r="CX42"/>
  <c r="BH43"/>
  <c r="BP43"/>
  <c r="BX43"/>
  <c r="CF43"/>
  <c r="CN43"/>
  <c r="CV43"/>
  <c r="DD43"/>
  <c r="BN44"/>
  <c r="BV44"/>
  <c r="CD44"/>
  <c r="CL44"/>
  <c r="CT44"/>
  <c r="DB44"/>
  <c r="BL45"/>
  <c r="BT45"/>
  <c r="CB45"/>
  <c r="CJ45"/>
  <c r="CR45"/>
  <c r="CZ45"/>
  <c r="BJ46"/>
  <c r="BR46"/>
  <c r="BZ46"/>
  <c r="CH46"/>
  <c r="CP46"/>
  <c r="CX46"/>
  <c r="BH47"/>
  <c r="BP47"/>
  <c r="BX47"/>
  <c r="CF47"/>
  <c r="CN47"/>
  <c r="CV47"/>
  <c r="DD47"/>
  <c r="BN48"/>
  <c r="BV48"/>
  <c r="CD48"/>
  <c r="CL48"/>
  <c r="CT48"/>
  <c r="DB48"/>
  <c r="BL49"/>
  <c r="BT49"/>
  <c r="CB49"/>
  <c r="CJ49"/>
  <c r="CR49"/>
  <c r="CZ49"/>
  <c r="BJ50"/>
  <c r="BR50"/>
  <c r="BZ50"/>
  <c r="CH50"/>
  <c r="CP50"/>
  <c r="CX50"/>
  <c r="BH51"/>
  <c r="BP51"/>
  <c r="BX51"/>
  <c r="CF51"/>
  <c r="CN51"/>
  <c r="CV51"/>
  <c r="DD51"/>
  <c r="BN52"/>
  <c r="BV52"/>
  <c r="CD52"/>
  <c r="CL52"/>
  <c r="CT52"/>
  <c r="DB52"/>
  <c r="CZ26"/>
  <c r="BR27"/>
  <c r="CH27"/>
  <c r="CW27"/>
  <c r="BI28"/>
  <c r="BT28"/>
  <c r="CE28"/>
  <c r="CO28"/>
  <c r="CZ28"/>
  <c r="BM29"/>
  <c r="BW29"/>
  <c r="CH29"/>
  <c r="CQ29"/>
  <c r="CY29"/>
  <c r="BI30"/>
  <c r="BQ30"/>
  <c r="BY30"/>
  <c r="CG30"/>
  <c r="CO30"/>
  <c r="CW30"/>
  <c r="DE30"/>
  <c r="BO31"/>
  <c r="BW31"/>
  <c r="CE31"/>
  <c r="CM31"/>
  <c r="CU31"/>
  <c r="DC31"/>
  <c r="BM32"/>
  <c r="BU32"/>
  <c r="CC32"/>
  <c r="CK32"/>
  <c r="CS32"/>
  <c r="DA32"/>
  <c r="BK33"/>
  <c r="BS33"/>
  <c r="CA33"/>
  <c r="CI33"/>
  <c r="CQ33"/>
  <c r="CY33"/>
  <c r="BI34"/>
  <c r="BQ34"/>
  <c r="BY34"/>
  <c r="CG34"/>
  <c r="CO34"/>
  <c r="CW34"/>
  <c r="DE34"/>
  <c r="BO35"/>
  <c r="BW35"/>
  <c r="CE35"/>
  <c r="CM35"/>
  <c r="CU35"/>
  <c r="DC35"/>
  <c r="BM36"/>
  <c r="BU36"/>
  <c r="CC36"/>
  <c r="CK36"/>
  <c r="CS36"/>
  <c r="DA36"/>
  <c r="BK37"/>
  <c r="BS37"/>
  <c r="CA37"/>
  <c r="CI37"/>
  <c r="CQ37"/>
  <c r="CY37"/>
  <c r="BI38"/>
  <c r="BQ38"/>
  <c r="BY38"/>
  <c r="CG38"/>
  <c r="CO38"/>
  <c r="CW38"/>
  <c r="DE38"/>
  <c r="BO39"/>
  <c r="BW39"/>
  <c r="CE39"/>
  <c r="CM39"/>
  <c r="CU39"/>
  <c r="DC39"/>
  <c r="BM40"/>
  <c r="BU40"/>
  <c r="CC40"/>
  <c r="CK40"/>
  <c r="CS40"/>
  <c r="DA40"/>
  <c r="BK41"/>
  <c r="BS41"/>
  <c r="CA41"/>
  <c r="CI41"/>
  <c r="CQ41"/>
  <c r="CY41"/>
  <c r="BI42"/>
  <c r="BQ42"/>
  <c r="BY42"/>
  <c r="CG42"/>
  <c r="CO42"/>
  <c r="CW42"/>
  <c r="DE42"/>
  <c r="BO43"/>
  <c r="BW43"/>
  <c r="CE43"/>
  <c r="CM43"/>
  <c r="CU43"/>
  <c r="DC43"/>
  <c r="BM44"/>
  <c r="BU44"/>
  <c r="CC44"/>
  <c r="CK44"/>
  <c r="CS44"/>
  <c r="DA44"/>
  <c r="BK45"/>
  <c r="BS45"/>
  <c r="CA45"/>
  <c r="CI45"/>
  <c r="CQ45"/>
  <c r="CY45"/>
  <c r="BI46"/>
  <c r="BQ46"/>
  <c r="BY46"/>
  <c r="CG46"/>
  <c r="CO46"/>
  <c r="CW46"/>
  <c r="DE46"/>
  <c r="BO47"/>
  <c r="BW47"/>
  <c r="CE47"/>
  <c r="CM47"/>
  <c r="CU47"/>
  <c r="DC47"/>
  <c r="BM48"/>
  <c r="BU48"/>
  <c r="CC48"/>
  <c r="CK48"/>
  <c r="CS48"/>
  <c r="DA48"/>
  <c r="BK49"/>
  <c r="BS49"/>
  <c r="CA49"/>
  <c r="CI49"/>
  <c r="CQ49"/>
  <c r="CY49"/>
  <c r="BI50"/>
  <c r="BQ50"/>
  <c r="BY50"/>
  <c r="CG50"/>
  <c r="CO50"/>
  <c r="CW50"/>
  <c r="DE50"/>
  <c r="BO51"/>
  <c r="BW51"/>
  <c r="CE51"/>
  <c r="CM51"/>
  <c r="CU51"/>
  <c r="DC51"/>
  <c r="BM52"/>
  <c r="BU52"/>
  <c r="CC52"/>
  <c r="CK52"/>
  <c r="CS52"/>
  <c r="DA52"/>
  <c r="CY26"/>
  <c r="BQ27"/>
  <c r="CG27"/>
  <c r="CV27"/>
  <c r="BH28"/>
  <c r="BS28"/>
  <c r="CD28"/>
  <c r="CN28"/>
  <c r="CY28"/>
  <c r="BL29"/>
  <c r="BV29"/>
  <c r="CG29"/>
  <c r="CP29"/>
  <c r="CX29"/>
  <c r="BH30"/>
  <c r="BP30"/>
  <c r="BX30"/>
  <c r="CF30"/>
  <c r="CN30"/>
  <c r="CV30"/>
  <c r="DD30"/>
  <c r="BN31"/>
  <c r="BV31"/>
  <c r="CD31"/>
  <c r="CL31"/>
  <c r="CT31"/>
  <c r="DB31"/>
  <c r="BL32"/>
  <c r="BT32"/>
  <c r="CB32"/>
  <c r="CJ32"/>
  <c r="CR32"/>
  <c r="CZ32"/>
  <c r="BJ33"/>
  <c r="BR33"/>
  <c r="BZ33"/>
  <c r="CH33"/>
  <c r="CP33"/>
  <c r="CX33"/>
  <c r="BH34"/>
  <c r="BP34"/>
  <c r="BX34"/>
  <c r="CF34"/>
  <c r="CN34"/>
  <c r="CV34"/>
  <c r="DD34"/>
  <c r="BN35"/>
  <c r="BV35"/>
  <c r="CD35"/>
  <c r="CL35"/>
  <c r="CT35"/>
  <c r="DB35"/>
  <c r="BL36"/>
  <c r="BT36"/>
  <c r="CB36"/>
  <c r="CJ36"/>
  <c r="CR36"/>
  <c r="CZ36"/>
  <c r="BJ37"/>
  <c r="BR37"/>
  <c r="BZ37"/>
  <c r="CH37"/>
  <c r="CP37"/>
  <c r="CX37"/>
  <c r="BH38"/>
  <c r="BP38"/>
  <c r="BX38"/>
  <c r="CF38"/>
  <c r="CN38"/>
  <c r="CV38"/>
  <c r="DD38"/>
  <c r="BN39"/>
  <c r="BV39"/>
  <c r="CD39"/>
  <c r="CL39"/>
  <c r="CT39"/>
  <c r="DB39"/>
  <c r="BL40"/>
  <c r="BT40"/>
  <c r="CB40"/>
  <c r="CJ40"/>
  <c r="CR40"/>
  <c r="CZ40"/>
  <c r="BJ41"/>
  <c r="BR41"/>
  <c r="BZ41"/>
  <c r="CH41"/>
  <c r="CP41"/>
  <c r="CX41"/>
  <c r="BH42"/>
  <c r="BP42"/>
  <c r="BX42"/>
  <c r="CF42"/>
  <c r="CN42"/>
  <c r="CV42"/>
  <c r="DD42"/>
  <c r="BN43"/>
  <c r="BV43"/>
  <c r="CD43"/>
  <c r="CL43"/>
  <c r="CT43"/>
  <c r="DB43"/>
  <c r="BL44"/>
  <c r="BT44"/>
  <c r="CB44"/>
  <c r="CJ44"/>
  <c r="CR44"/>
  <c r="CZ44"/>
  <c r="BJ45"/>
  <c r="BR45"/>
  <c r="BZ45"/>
  <c r="CH45"/>
  <c r="CP45"/>
  <c r="CX45"/>
  <c r="BH46"/>
  <c r="BP46"/>
  <c r="BX46"/>
  <c r="CF46"/>
  <c r="CN46"/>
  <c r="CV46"/>
  <c r="DD46"/>
  <c r="BN47"/>
  <c r="BV47"/>
  <c r="CD47"/>
  <c r="CL47"/>
  <c r="CT47"/>
  <c r="DB47"/>
  <c r="BL48"/>
  <c r="BT48"/>
  <c r="CB48"/>
  <c r="CJ48"/>
  <c r="CR48"/>
  <c r="CZ48"/>
  <c r="BJ49"/>
  <c r="BR49"/>
  <c r="BZ49"/>
  <c r="CH49"/>
  <c r="CP49"/>
  <c r="CX49"/>
  <c r="BH50"/>
  <c r="BP50"/>
  <c r="BX50"/>
  <c r="CF50"/>
  <c r="CN50"/>
  <c r="CV50"/>
  <c r="DD50"/>
  <c r="BN51"/>
  <c r="BV51"/>
  <c r="CD51"/>
  <c r="CL51"/>
  <c r="CT51"/>
  <c r="DB51"/>
  <c r="BL52"/>
  <c r="BT52"/>
  <c r="CB52"/>
  <c r="CJ52"/>
  <c r="CR52"/>
  <c r="CZ52"/>
  <c r="CX26"/>
  <c r="BP27"/>
  <c r="CF27"/>
  <c r="CT27"/>
  <c r="DE27"/>
  <c r="BQ28"/>
  <c r="CB28"/>
  <c r="CM28"/>
  <c r="CW28"/>
  <c r="BJ29"/>
  <c r="BU29"/>
  <c r="CE29"/>
  <c r="CO29"/>
  <c r="CW29"/>
  <c r="DE29"/>
  <c r="BO30"/>
  <c r="BW30"/>
  <c r="CE30"/>
  <c r="CM30"/>
  <c r="CU30"/>
  <c r="DC30"/>
  <c r="BM31"/>
  <c r="BU31"/>
  <c r="CC31"/>
  <c r="CK31"/>
  <c r="CS31"/>
  <c r="DA31"/>
  <c r="BK32"/>
  <c r="BS32"/>
  <c r="CA32"/>
  <c r="CI32"/>
  <c r="CQ32"/>
  <c r="CY32"/>
  <c r="BI33"/>
  <c r="BQ33"/>
  <c r="BY33"/>
  <c r="CG33"/>
  <c r="CO33"/>
  <c r="CW33"/>
  <c r="DE33"/>
  <c r="BO34"/>
  <c r="BW34"/>
  <c r="CE34"/>
  <c r="CM34"/>
  <c r="CU34"/>
  <c r="DC34"/>
  <c r="BM35"/>
  <c r="BU35"/>
  <c r="CC35"/>
  <c r="CK35"/>
  <c r="CS35"/>
  <c r="DA35"/>
  <c r="BK36"/>
  <c r="BS36"/>
  <c r="CA36"/>
  <c r="CI36"/>
  <c r="CQ36"/>
  <c r="CY36"/>
  <c r="BI37"/>
  <c r="BQ37"/>
  <c r="BY37"/>
  <c r="CG37"/>
  <c r="CO37"/>
  <c r="CW37"/>
  <c r="DE37"/>
  <c r="BO38"/>
  <c r="BW38"/>
  <c r="CE38"/>
  <c r="CM38"/>
  <c r="CU38"/>
  <c r="DC38"/>
  <c r="BM39"/>
  <c r="BU39"/>
  <c r="CC39"/>
  <c r="CK39"/>
  <c r="CS39"/>
  <c r="DA39"/>
  <c r="BK40"/>
  <c r="BS40"/>
  <c r="CA40"/>
  <c r="CI40"/>
  <c r="CQ40"/>
  <c r="CY40"/>
  <c r="BI41"/>
  <c r="BQ41"/>
  <c r="BY41"/>
  <c r="CG41"/>
  <c r="CO41"/>
  <c r="CW41"/>
  <c r="DE41"/>
  <c r="BO42"/>
  <c r="BW42"/>
  <c r="CE42"/>
  <c r="CM42"/>
  <c r="CU42"/>
  <c r="DC42"/>
  <c r="BM43"/>
  <c r="BU43"/>
  <c r="CC43"/>
  <c r="CK43"/>
  <c r="CS43"/>
  <c r="DA43"/>
  <c r="BK44"/>
  <c r="BS44"/>
  <c r="CA44"/>
  <c r="CI44"/>
  <c r="CQ44"/>
  <c r="CY44"/>
  <c r="BI45"/>
  <c r="BQ45"/>
  <c r="BY45"/>
  <c r="CG45"/>
  <c r="CO45"/>
  <c r="CW45"/>
  <c r="DE45"/>
  <c r="BO46"/>
  <c r="BW46"/>
  <c r="CE46"/>
  <c r="CM46"/>
  <c r="CU46"/>
  <c r="DC46"/>
  <c r="BM47"/>
  <c r="BU47"/>
  <c r="CC47"/>
  <c r="CK47"/>
  <c r="CS47"/>
  <c r="DA47"/>
  <c r="BK48"/>
  <c r="BS48"/>
  <c r="CA48"/>
  <c r="CI48"/>
  <c r="CQ48"/>
  <c r="CY48"/>
  <c r="BI49"/>
  <c r="BQ49"/>
  <c r="BY49"/>
  <c r="CG49"/>
  <c r="CO49"/>
  <c r="CW49"/>
  <c r="DE49"/>
  <c r="BO50"/>
  <c r="BW50"/>
  <c r="CE50"/>
  <c r="CM50"/>
  <c r="CU50"/>
  <c r="DC50"/>
  <c r="BM51"/>
  <c r="BU51"/>
  <c r="CC51"/>
  <c r="CK51"/>
  <c r="CS51"/>
  <c r="DA51"/>
  <c r="BK52"/>
  <c r="BS52"/>
  <c r="CA52"/>
  <c r="CI52"/>
  <c r="CQ52"/>
  <c r="CY52"/>
  <c r="CR26"/>
  <c r="BM27"/>
  <c r="CC27"/>
  <c r="CS27"/>
  <c r="DD27"/>
  <c r="BP28"/>
  <c r="CA28"/>
  <c r="CL28"/>
  <c r="CV28"/>
  <c r="BI29"/>
  <c r="BT29"/>
  <c r="CD29"/>
  <c r="CN29"/>
  <c r="CV29"/>
  <c r="DD29"/>
  <c r="BN30"/>
  <c r="BV30"/>
  <c r="CD30"/>
  <c r="CL30"/>
  <c r="CT30"/>
  <c r="DB30"/>
  <c r="BL31"/>
  <c r="BT31"/>
  <c r="CB31"/>
  <c r="CJ31"/>
  <c r="CR31"/>
  <c r="CZ31"/>
  <c r="BJ32"/>
  <c r="BR32"/>
  <c r="BZ32"/>
  <c r="CH32"/>
  <c r="CP32"/>
  <c r="CX32"/>
  <c r="BH33"/>
  <c r="BP33"/>
  <c r="BX33"/>
  <c r="CF33"/>
  <c r="CN33"/>
  <c r="CV33"/>
  <c r="DD33"/>
  <c r="BN34"/>
  <c r="BV34"/>
  <c r="CD34"/>
  <c r="CL34"/>
  <c r="CT34"/>
  <c r="DB34"/>
  <c r="BL35"/>
  <c r="BT35"/>
  <c r="CB35"/>
  <c r="CJ35"/>
  <c r="CR35"/>
  <c r="CZ35"/>
  <c r="BJ36"/>
  <c r="BR36"/>
  <c r="BZ36"/>
  <c r="CH36"/>
  <c r="CP36"/>
  <c r="CX36"/>
  <c r="BH37"/>
  <c r="BP37"/>
  <c r="BX37"/>
  <c r="CF37"/>
  <c r="CN37"/>
  <c r="CV37"/>
  <c r="DD37"/>
  <c r="BN38"/>
  <c r="BV38"/>
  <c r="CD38"/>
  <c r="CL38"/>
  <c r="CT38"/>
  <c r="DB38"/>
  <c r="BL39"/>
  <c r="BT39"/>
  <c r="CB39"/>
  <c r="CJ39"/>
  <c r="CR39"/>
  <c r="CZ39"/>
  <c r="BJ40"/>
  <c r="BR40"/>
  <c r="BZ40"/>
  <c r="CH40"/>
  <c r="CP40"/>
  <c r="CX40"/>
  <c r="BH41"/>
  <c r="BP41"/>
  <c r="BX41"/>
  <c r="CF41"/>
  <c r="CN41"/>
  <c r="CV41"/>
  <c r="DD41"/>
  <c r="BN42"/>
  <c r="BV42"/>
  <c r="CD42"/>
  <c r="CL42"/>
  <c r="CT42"/>
  <c r="DB42"/>
  <c r="BL43"/>
  <c r="BT43"/>
  <c r="CB43"/>
  <c r="CJ43"/>
  <c r="CR43"/>
  <c r="CZ43"/>
  <c r="BJ44"/>
  <c r="BR44"/>
  <c r="BZ44"/>
  <c r="CH44"/>
  <c r="CP44"/>
  <c r="CX44"/>
  <c r="BH45"/>
  <c r="BP45"/>
  <c r="BX45"/>
  <c r="CF45"/>
  <c r="CN45"/>
  <c r="CV45"/>
  <c r="DD45"/>
  <c r="BN46"/>
  <c r="BV46"/>
  <c r="CD46"/>
  <c r="CL46"/>
  <c r="CT46"/>
  <c r="DB46"/>
  <c r="BL47"/>
  <c r="BT47"/>
  <c r="CB47"/>
  <c r="CJ47"/>
  <c r="CR47"/>
  <c r="CZ47"/>
  <c r="BJ48"/>
  <c r="BR48"/>
  <c r="BZ48"/>
  <c r="CH48"/>
  <c r="CP48"/>
  <c r="CX48"/>
  <c r="BH49"/>
  <c r="BP49"/>
  <c r="BX49"/>
  <c r="CF49"/>
  <c r="CN49"/>
  <c r="CV49"/>
  <c r="DD49"/>
  <c r="BN50"/>
  <c r="BV50"/>
  <c r="CD50"/>
  <c r="CL50"/>
  <c r="CT50"/>
  <c r="DB50"/>
  <c r="BL51"/>
  <c r="BT51"/>
  <c r="CB51"/>
  <c r="CJ51"/>
  <c r="CR51"/>
  <c r="CZ51"/>
  <c r="BJ52"/>
  <c r="BR52"/>
  <c r="BZ52"/>
  <c r="CH52"/>
  <c r="CP52"/>
  <c r="CX52"/>
  <c r="CP26"/>
  <c r="BJ27"/>
  <c r="BZ27"/>
  <c r="CP27"/>
  <c r="DB27"/>
  <c r="BO28"/>
  <c r="BY28"/>
  <c r="CJ28"/>
  <c r="CU28"/>
  <c r="DE28"/>
  <c r="BR29"/>
  <c r="CC29"/>
  <c r="CM29"/>
  <c r="CU29"/>
  <c r="DC29"/>
  <c r="BM30"/>
  <c r="BU30"/>
  <c r="CC30"/>
  <c r="CK30"/>
  <c r="CS30"/>
  <c r="DA30"/>
  <c r="BK31"/>
  <c r="BS31"/>
  <c r="CA31"/>
  <c r="CI31"/>
  <c r="CQ31"/>
  <c r="CY31"/>
  <c r="BI32"/>
  <c r="BQ32"/>
  <c r="BY32"/>
  <c r="CG32"/>
  <c r="CO32"/>
  <c r="CW32"/>
  <c r="DE32"/>
  <c r="BO33"/>
  <c r="BW33"/>
  <c r="CE33"/>
  <c r="CM33"/>
  <c r="CU33"/>
  <c r="DC33"/>
  <c r="BM34"/>
  <c r="BU34"/>
  <c r="CC34"/>
  <c r="CK34"/>
  <c r="CS34"/>
  <c r="DA34"/>
  <c r="BK35"/>
  <c r="BS35"/>
  <c r="CA35"/>
  <c r="CI35"/>
  <c r="CQ35"/>
  <c r="CY35"/>
  <c r="BI36"/>
  <c r="BQ36"/>
  <c r="BY36"/>
  <c r="CG36"/>
  <c r="CO36"/>
  <c r="CW36"/>
  <c r="DE36"/>
  <c r="BO37"/>
  <c r="BW37"/>
  <c r="CE37"/>
  <c r="CM37"/>
  <c r="CU37"/>
  <c r="DC37"/>
  <c r="BM38"/>
  <c r="BU38"/>
  <c r="CC38"/>
  <c r="CK38"/>
  <c r="CS38"/>
  <c r="DA38"/>
  <c r="BK39"/>
  <c r="BS39"/>
  <c r="CA39"/>
  <c r="CI39"/>
  <c r="CQ39"/>
  <c r="CY39"/>
  <c r="BI40"/>
  <c r="BQ40"/>
  <c r="BY40"/>
  <c r="CG40"/>
  <c r="CO40"/>
  <c r="CW40"/>
  <c r="DE40"/>
  <c r="BO41"/>
  <c r="BW41"/>
  <c r="CE41"/>
  <c r="CM41"/>
  <c r="CU41"/>
  <c r="DC41"/>
  <c r="BM42"/>
  <c r="BU42"/>
  <c r="CC42"/>
  <c r="CK42"/>
  <c r="CS42"/>
  <c r="DA42"/>
  <c r="BK43"/>
  <c r="BS43"/>
  <c r="CA43"/>
  <c r="CI43"/>
  <c r="CQ43"/>
  <c r="CY43"/>
  <c r="BI44"/>
  <c r="BQ44"/>
  <c r="BY44"/>
  <c r="CG44"/>
  <c r="CO44"/>
  <c r="CW44"/>
  <c r="DE44"/>
  <c r="BO45"/>
  <c r="BW45"/>
  <c r="CE45"/>
  <c r="CM45"/>
  <c r="CU45"/>
  <c r="DC45"/>
  <c r="BM46"/>
  <c r="BU46"/>
  <c r="CC46"/>
  <c r="CK46"/>
  <c r="CS46"/>
  <c r="DA46"/>
  <c r="BK47"/>
  <c r="BS47"/>
  <c r="CA47"/>
  <c r="CI47"/>
  <c r="CQ47"/>
  <c r="CY47"/>
  <c r="BI48"/>
  <c r="BQ48"/>
  <c r="BY48"/>
  <c r="CG48"/>
  <c r="CO48"/>
  <c r="CW48"/>
  <c r="DE48"/>
  <c r="BO49"/>
  <c r="BW49"/>
  <c r="CE49"/>
  <c r="CM49"/>
  <c r="CU49"/>
  <c r="DC49"/>
  <c r="BM50"/>
  <c r="BU50"/>
  <c r="CC50"/>
  <c r="CK50"/>
  <c r="CS50"/>
  <c r="DA50"/>
  <c r="BK51"/>
  <c r="BS51"/>
  <c r="CA51"/>
  <c r="CI51"/>
  <c r="CQ51"/>
  <c r="CY51"/>
  <c r="BI52"/>
  <c r="BQ52"/>
  <c r="BY52"/>
  <c r="CG52"/>
  <c r="CO52"/>
  <c r="CW52"/>
  <c r="DE52"/>
  <c r="CJ26"/>
  <c r="BI27"/>
  <c r="BY27"/>
  <c r="CO27"/>
  <c r="DA27"/>
  <c r="BN28"/>
  <c r="BX28"/>
  <c r="CI28"/>
  <c r="CT28"/>
  <c r="DD28"/>
  <c r="BQ29"/>
  <c r="CB29"/>
  <c r="CL29"/>
  <c r="CT29"/>
  <c r="DB29"/>
  <c r="BL30"/>
  <c r="BT30"/>
  <c r="CB30"/>
  <c r="CJ30"/>
  <c r="CR30"/>
  <c r="CZ30"/>
  <c r="BJ31"/>
  <c r="BR31"/>
  <c r="BZ31"/>
  <c r="CH31"/>
  <c r="CP31"/>
  <c r="CX31"/>
  <c r="BH32"/>
  <c r="BP32"/>
  <c r="BX32"/>
  <c r="CF32"/>
  <c r="CN32"/>
  <c r="CV32"/>
  <c r="DD32"/>
  <c r="BN33"/>
  <c r="BV33"/>
  <c r="CD33"/>
  <c r="CL33"/>
  <c r="CT33"/>
  <c r="DB33"/>
  <c r="BL34"/>
  <c r="BT34"/>
  <c r="CB34"/>
  <c r="CJ34"/>
  <c r="CR34"/>
  <c r="CZ34"/>
  <c r="BJ35"/>
  <c r="BR35"/>
  <c r="BZ35"/>
  <c r="CH35"/>
  <c r="CP35"/>
  <c r="CX35"/>
  <c r="BH36"/>
  <c r="BP36"/>
  <c r="BX36"/>
  <c r="CF36"/>
  <c r="CN36"/>
  <c r="CV36"/>
  <c r="DD36"/>
  <c r="BN37"/>
  <c r="BV37"/>
  <c r="CD37"/>
  <c r="CL37"/>
  <c r="CT37"/>
  <c r="DB37"/>
  <c r="BL38"/>
  <c r="BT38"/>
  <c r="CB38"/>
  <c r="CJ38"/>
  <c r="CR38"/>
  <c r="CZ38"/>
  <c r="BJ39"/>
  <c r="BR39"/>
  <c r="BZ39"/>
  <c r="CH39"/>
  <c r="CP39"/>
  <c r="CX39"/>
  <c r="BH40"/>
  <c r="BP40"/>
  <c r="BX40"/>
  <c r="CF40"/>
  <c r="CN40"/>
  <c r="CV40"/>
  <c r="DD40"/>
  <c r="BN41"/>
  <c r="BV41"/>
  <c r="CD41"/>
  <c r="CL41"/>
  <c r="CT41"/>
  <c r="DB41"/>
  <c r="BL42"/>
  <c r="BT42"/>
  <c r="CB42"/>
  <c r="CJ42"/>
  <c r="CR42"/>
  <c r="CZ42"/>
  <c r="BJ43"/>
  <c r="BR43"/>
  <c r="BZ43"/>
  <c r="CH43"/>
  <c r="CP43"/>
  <c r="CX43"/>
  <c r="BH44"/>
  <c r="BP44"/>
  <c r="BX44"/>
  <c r="CF44"/>
  <c r="CN44"/>
  <c r="CV44"/>
  <c r="DD44"/>
  <c r="BN45"/>
  <c r="BV45"/>
  <c r="CD45"/>
  <c r="CL45"/>
  <c r="CT45"/>
  <c r="DB45"/>
  <c r="BL46"/>
  <c r="BT46"/>
  <c r="CB46"/>
  <c r="CJ46"/>
  <c r="CR46"/>
  <c r="CZ46"/>
  <c r="BJ47"/>
  <c r="BR47"/>
  <c r="BZ47"/>
  <c r="CH47"/>
  <c r="CP47"/>
  <c r="CX47"/>
  <c r="BH48"/>
  <c r="BP48"/>
  <c r="BX48"/>
  <c r="CF48"/>
  <c r="CN48"/>
  <c r="CV48"/>
  <c r="DD48"/>
  <c r="BN49"/>
  <c r="BV49"/>
  <c r="CD49"/>
  <c r="CL49"/>
  <c r="CT49"/>
  <c r="DB49"/>
  <c r="BL50"/>
  <c r="BT50"/>
  <c r="CB50"/>
  <c r="CJ50"/>
  <c r="CR50"/>
  <c r="CZ50"/>
  <c r="BJ51"/>
  <c r="BR51"/>
  <c r="BZ51"/>
  <c r="CH51"/>
  <c r="CP51"/>
  <c r="CX51"/>
  <c r="BH52"/>
  <c r="BP52"/>
  <c r="BX52"/>
  <c r="CF52"/>
  <c r="CN52"/>
  <c r="CV52"/>
  <c r="DD52"/>
  <c r="BK22" i="9"/>
  <c r="BS22"/>
  <c r="CA22"/>
  <c r="CI22"/>
  <c r="CQ22"/>
  <c r="CY22"/>
  <c r="BI23"/>
  <c r="BQ23"/>
  <c r="BY23"/>
  <c r="CG23"/>
  <c r="CO23"/>
  <c r="CW23"/>
  <c r="DE23"/>
  <c r="BO24"/>
  <c r="BW24"/>
  <c r="CE24"/>
  <c r="CM24"/>
  <c r="CU24"/>
  <c r="DC24"/>
  <c r="BM25"/>
  <c r="BU25"/>
  <c r="CC25"/>
  <c r="CK25"/>
  <c r="CS25"/>
  <c r="DA25"/>
  <c r="BK26"/>
  <c r="BS26"/>
  <c r="CA26"/>
  <c r="CI26"/>
  <c r="CQ26"/>
  <c r="CY26"/>
  <c r="BI27"/>
  <c r="BQ27"/>
  <c r="BY27"/>
  <c r="CG27"/>
  <c r="CO27"/>
  <c r="CW27"/>
  <c r="DE27"/>
  <c r="BO28"/>
  <c r="BW28"/>
  <c r="CE28"/>
  <c r="CM28"/>
  <c r="CU28"/>
  <c r="DC28"/>
  <c r="BM29"/>
  <c r="BU29"/>
  <c r="CC29"/>
  <c r="CK29"/>
  <c r="CS29"/>
  <c r="DA29"/>
  <c r="BK30"/>
  <c r="BS30"/>
  <c r="CA30"/>
  <c r="CI30"/>
  <c r="CQ30"/>
  <c r="CY30"/>
  <c r="BI31"/>
  <c r="BQ31"/>
  <c r="BY31"/>
  <c r="CG31"/>
  <c r="CO31"/>
  <c r="CW31"/>
  <c r="DE31"/>
  <c r="BO32"/>
  <c r="BW32"/>
  <c r="CE32"/>
  <c r="CM32"/>
  <c r="CU32"/>
  <c r="DC32"/>
  <c r="BM33"/>
  <c r="BU33"/>
  <c r="CC33"/>
  <c r="CK33"/>
  <c r="CS33"/>
  <c r="DA33"/>
  <c r="BK34"/>
  <c r="BS34"/>
  <c r="CA34"/>
  <c r="CI34"/>
  <c r="CQ34"/>
  <c r="CY34"/>
  <c r="BI35"/>
  <c r="BQ35"/>
  <c r="BY35"/>
  <c r="CG35"/>
  <c r="CO35"/>
  <c r="CW35"/>
  <c r="DE35"/>
  <c r="BO36"/>
  <c r="BW36"/>
  <c r="CE36"/>
  <c r="CM36"/>
  <c r="CU36"/>
  <c r="DC36"/>
  <c r="BM37"/>
  <c r="BU37"/>
  <c r="CC37"/>
  <c r="CK37"/>
  <c r="CS37"/>
  <c r="DA37"/>
  <c r="BK38"/>
  <c r="BS38"/>
  <c r="CA38"/>
  <c r="CI38"/>
  <c r="CQ38"/>
  <c r="CY38"/>
  <c r="BI39"/>
  <c r="BQ39"/>
  <c r="BY39"/>
  <c r="CG39"/>
  <c r="CO39"/>
  <c r="CW39"/>
  <c r="DE39"/>
  <c r="BO40"/>
  <c r="BW40"/>
  <c r="CE40"/>
  <c r="CM40"/>
  <c r="CU40"/>
  <c r="DC40"/>
  <c r="BM41"/>
  <c r="BU41"/>
  <c r="CC41"/>
  <c r="CK41"/>
  <c r="CS41"/>
  <c r="DA41"/>
  <c r="BK42"/>
  <c r="BS42"/>
  <c r="CA42"/>
  <c r="CI42"/>
  <c r="CQ42"/>
  <c r="CY42"/>
  <c r="BI43"/>
  <c r="BQ43"/>
  <c r="BY43"/>
  <c r="CG43"/>
  <c r="CO43"/>
  <c r="CW43"/>
  <c r="DE43"/>
  <c r="BO44"/>
  <c r="BW44"/>
  <c r="CE44"/>
  <c r="CM44"/>
  <c r="CU44"/>
  <c r="DC44"/>
  <c r="BM45"/>
  <c r="BU45"/>
  <c r="CC45"/>
  <c r="CK45"/>
  <c r="CS45"/>
  <c r="DA45"/>
  <c r="BK46"/>
  <c r="BS46"/>
  <c r="CA46"/>
  <c r="CI46"/>
  <c r="CQ46"/>
  <c r="CY46"/>
  <c r="BI47"/>
  <c r="BQ47"/>
  <c r="BY47"/>
  <c r="CG47"/>
  <c r="CO47"/>
  <c r="CW47"/>
  <c r="DE47"/>
  <c r="BO48"/>
  <c r="BW48"/>
  <c r="CE48"/>
  <c r="CM48"/>
  <c r="CU48"/>
  <c r="DC48"/>
  <c r="BM49"/>
  <c r="BU49"/>
  <c r="CC49"/>
  <c r="CK49"/>
  <c r="CS49"/>
  <c r="DA49"/>
  <c r="BK50"/>
  <c r="BS50"/>
  <c r="CA50"/>
  <c r="CI50"/>
  <c r="CQ50"/>
  <c r="CY50"/>
  <c r="BI51"/>
  <c r="BQ51"/>
  <c r="BY51"/>
  <c r="CG51"/>
  <c r="CO51"/>
  <c r="CW51"/>
  <c r="DE51"/>
  <c r="BO52"/>
  <c r="BW52"/>
  <c r="CE52"/>
  <c r="CM52"/>
  <c r="CU52"/>
  <c r="DC52"/>
  <c r="BJ22"/>
  <c r="BR22"/>
  <c r="BZ22"/>
  <c r="CH22"/>
  <c r="CP22"/>
  <c r="CX22"/>
  <c r="BH23"/>
  <c r="BP23"/>
  <c r="BX23"/>
  <c r="CF23"/>
  <c r="CN23"/>
  <c r="CV23"/>
  <c r="DD23"/>
  <c r="BN24"/>
  <c r="BV24"/>
  <c r="CD24"/>
  <c r="CL24"/>
  <c r="CT24"/>
  <c r="DB24"/>
  <c r="BL25"/>
  <c r="BT25"/>
  <c r="CB25"/>
  <c r="CJ25"/>
  <c r="CR25"/>
  <c r="CZ25"/>
  <c r="BJ26"/>
  <c r="BR26"/>
  <c r="BZ26"/>
  <c r="CH26"/>
  <c r="CP26"/>
  <c r="CX26"/>
  <c r="BH27"/>
  <c r="BP27"/>
  <c r="BX27"/>
  <c r="CF27"/>
  <c r="CN27"/>
  <c r="CV27"/>
  <c r="DD27"/>
  <c r="BN28"/>
  <c r="BV28"/>
  <c r="CD28"/>
  <c r="CL28"/>
  <c r="CT28"/>
  <c r="DB28"/>
  <c r="BL29"/>
  <c r="BT29"/>
  <c r="CB29"/>
  <c r="CJ29"/>
  <c r="CR29"/>
  <c r="CZ29"/>
  <c r="BJ30"/>
  <c r="BR30"/>
  <c r="BZ30"/>
  <c r="CH30"/>
  <c r="CP30"/>
  <c r="CX30"/>
  <c r="BH31"/>
  <c r="BP31"/>
  <c r="BX31"/>
  <c r="CF31"/>
  <c r="CN31"/>
  <c r="CV31"/>
  <c r="DD31"/>
  <c r="BN32"/>
  <c r="BV32"/>
  <c r="CD32"/>
  <c r="CL32"/>
  <c r="CT32"/>
  <c r="DB32"/>
  <c r="BL33"/>
  <c r="BT33"/>
  <c r="CB33"/>
  <c r="CJ33"/>
  <c r="CR33"/>
  <c r="CZ33"/>
  <c r="BJ34"/>
  <c r="BR34"/>
  <c r="BZ34"/>
  <c r="CH34"/>
  <c r="CP34"/>
  <c r="CX34"/>
  <c r="BH35"/>
  <c r="BP35"/>
  <c r="BX35"/>
  <c r="CF35"/>
  <c r="CN35"/>
  <c r="CV35"/>
  <c r="DD35"/>
  <c r="BN36"/>
  <c r="BV36"/>
  <c r="CD36"/>
  <c r="CL36"/>
  <c r="CT36"/>
  <c r="DB36"/>
  <c r="BL37"/>
  <c r="BT37"/>
  <c r="CB37"/>
  <c r="CJ37"/>
  <c r="CR37"/>
  <c r="CZ37"/>
  <c r="BJ38"/>
  <c r="BR38"/>
  <c r="BZ38"/>
  <c r="CH38"/>
  <c r="CP38"/>
  <c r="CX38"/>
  <c r="BH39"/>
  <c r="BP39"/>
  <c r="BX39"/>
  <c r="CF39"/>
  <c r="CN39"/>
  <c r="CV39"/>
  <c r="DD39"/>
  <c r="BN40"/>
  <c r="BV40"/>
  <c r="CD40"/>
  <c r="CL40"/>
  <c r="CT40"/>
  <c r="DB40"/>
  <c r="BL41"/>
  <c r="BT41"/>
  <c r="CB41"/>
  <c r="CJ41"/>
  <c r="CR41"/>
  <c r="CZ41"/>
  <c r="BJ42"/>
  <c r="BR42"/>
  <c r="BZ42"/>
  <c r="CH42"/>
  <c r="CP42"/>
  <c r="CX42"/>
  <c r="BH43"/>
  <c r="BP43"/>
  <c r="BX43"/>
  <c r="CF43"/>
  <c r="CN43"/>
  <c r="CV43"/>
  <c r="DD43"/>
  <c r="BN44"/>
  <c r="BV44"/>
  <c r="CD44"/>
  <c r="CL44"/>
  <c r="CT44"/>
  <c r="DB44"/>
  <c r="BL45"/>
  <c r="BT45"/>
  <c r="CB45"/>
  <c r="CJ45"/>
  <c r="CR45"/>
  <c r="CZ45"/>
  <c r="BJ46"/>
  <c r="BR46"/>
  <c r="BZ46"/>
  <c r="CH46"/>
  <c r="CP46"/>
  <c r="CX46"/>
  <c r="BH47"/>
  <c r="BP47"/>
  <c r="BX47"/>
  <c r="CF47"/>
  <c r="CN47"/>
  <c r="CV47"/>
  <c r="DD47"/>
  <c r="BN48"/>
  <c r="BV48"/>
  <c r="CD48"/>
  <c r="CL48"/>
  <c r="CT48"/>
  <c r="DB48"/>
  <c r="BL49"/>
  <c r="BT49"/>
  <c r="CB49"/>
  <c r="CJ49"/>
  <c r="CR49"/>
  <c r="CZ49"/>
  <c r="BJ50"/>
  <c r="BR50"/>
  <c r="BZ50"/>
  <c r="CH50"/>
  <c r="CP50"/>
  <c r="CX50"/>
  <c r="BH51"/>
  <c r="BP51"/>
  <c r="BX51"/>
  <c r="CF51"/>
  <c r="CN51"/>
  <c r="CV51"/>
  <c r="DD51"/>
  <c r="BN52"/>
  <c r="BV52"/>
  <c r="CD52"/>
  <c r="CL52"/>
  <c r="CT52"/>
  <c r="DB52"/>
  <c r="BI22"/>
  <c r="BQ22"/>
  <c r="BY22"/>
  <c r="CG22"/>
  <c r="CO22"/>
  <c r="CW22"/>
  <c r="DE22"/>
  <c r="BO23"/>
  <c r="BW23"/>
  <c r="CE23"/>
  <c r="CM23"/>
  <c r="CU23"/>
  <c r="DC23"/>
  <c r="BM24"/>
  <c r="BU24"/>
  <c r="CC24"/>
  <c r="CK24"/>
  <c r="CS24"/>
  <c r="DA24"/>
  <c r="BK25"/>
  <c r="BS25"/>
  <c r="CA25"/>
  <c r="CI25"/>
  <c r="CQ25"/>
  <c r="CY25"/>
  <c r="BI26"/>
  <c r="BQ26"/>
  <c r="BY26"/>
  <c r="CG26"/>
  <c r="CO26"/>
  <c r="CW26"/>
  <c r="DE26"/>
  <c r="BO27"/>
  <c r="BW27"/>
  <c r="CE27"/>
  <c r="CM27"/>
  <c r="CU27"/>
  <c r="DC27"/>
  <c r="BM28"/>
  <c r="BU28"/>
  <c r="CC28"/>
  <c r="CK28"/>
  <c r="CS28"/>
  <c r="DA28"/>
  <c r="BK29"/>
  <c r="BS29"/>
  <c r="CA29"/>
  <c r="CI29"/>
  <c r="CQ29"/>
  <c r="CY29"/>
  <c r="BI30"/>
  <c r="BQ30"/>
  <c r="BY30"/>
  <c r="CG30"/>
  <c r="CO30"/>
  <c r="CW30"/>
  <c r="DE30"/>
  <c r="BO31"/>
  <c r="BW31"/>
  <c r="CE31"/>
  <c r="CM31"/>
  <c r="CU31"/>
  <c r="DC31"/>
  <c r="BM32"/>
  <c r="BU32"/>
  <c r="CC32"/>
  <c r="CK32"/>
  <c r="CS32"/>
  <c r="DA32"/>
  <c r="BK33"/>
  <c r="BS33"/>
  <c r="CA33"/>
  <c r="CI33"/>
  <c r="CQ33"/>
  <c r="CY33"/>
  <c r="BI34"/>
  <c r="BQ34"/>
  <c r="BY34"/>
  <c r="CG34"/>
  <c r="CO34"/>
  <c r="CW34"/>
  <c r="DE34"/>
  <c r="BO35"/>
  <c r="BW35"/>
  <c r="CE35"/>
  <c r="CM35"/>
  <c r="CU35"/>
  <c r="DC35"/>
  <c r="BM36"/>
  <c r="BU36"/>
  <c r="CC36"/>
  <c r="CK36"/>
  <c r="CS36"/>
  <c r="DA36"/>
  <c r="BK37"/>
  <c r="BS37"/>
  <c r="CA37"/>
  <c r="CI37"/>
  <c r="CQ37"/>
  <c r="CY37"/>
  <c r="BI38"/>
  <c r="BQ38"/>
  <c r="BY38"/>
  <c r="CG38"/>
  <c r="CO38"/>
  <c r="CW38"/>
  <c r="DE38"/>
  <c r="BO39"/>
  <c r="BW39"/>
  <c r="CE39"/>
  <c r="CM39"/>
  <c r="CU39"/>
  <c r="DC39"/>
  <c r="BM40"/>
  <c r="BU40"/>
  <c r="CC40"/>
  <c r="CK40"/>
  <c r="CS40"/>
  <c r="DA40"/>
  <c r="BK41"/>
  <c r="BS41"/>
  <c r="CA41"/>
  <c r="CI41"/>
  <c r="CQ41"/>
  <c r="CY41"/>
  <c r="BI42"/>
  <c r="BQ42"/>
  <c r="BY42"/>
  <c r="CG42"/>
  <c r="CO42"/>
  <c r="CW42"/>
  <c r="DE42"/>
  <c r="BO43"/>
  <c r="BW43"/>
  <c r="CE43"/>
  <c r="CM43"/>
  <c r="CU43"/>
  <c r="DC43"/>
  <c r="BM44"/>
  <c r="BU44"/>
  <c r="CC44"/>
  <c r="CK44"/>
  <c r="CS44"/>
  <c r="DA44"/>
  <c r="BK45"/>
  <c r="BS45"/>
  <c r="CA45"/>
  <c r="CI45"/>
  <c r="CQ45"/>
  <c r="CY45"/>
  <c r="BI46"/>
  <c r="BQ46"/>
  <c r="BY46"/>
  <c r="CG46"/>
  <c r="CO46"/>
  <c r="CW46"/>
  <c r="DE46"/>
  <c r="BO47"/>
  <c r="BW47"/>
  <c r="CE47"/>
  <c r="CM47"/>
  <c r="CU47"/>
  <c r="DC47"/>
  <c r="BM48"/>
  <c r="BU48"/>
  <c r="CC48"/>
  <c r="CK48"/>
  <c r="CS48"/>
  <c r="DA48"/>
  <c r="BK49"/>
  <c r="BS49"/>
  <c r="CA49"/>
  <c r="CI49"/>
  <c r="CQ49"/>
  <c r="CY49"/>
  <c r="BI50"/>
  <c r="BQ50"/>
  <c r="BY50"/>
  <c r="CG50"/>
  <c r="CO50"/>
  <c r="CW50"/>
  <c r="DE50"/>
  <c r="BO51"/>
  <c r="BW51"/>
  <c r="CE51"/>
  <c r="CM51"/>
  <c r="CU51"/>
  <c r="DC51"/>
  <c r="BM52"/>
  <c r="BU52"/>
  <c r="CC52"/>
  <c r="CK52"/>
  <c r="CS52"/>
  <c r="DA52"/>
  <c r="BH22"/>
  <c r="BP22"/>
  <c r="BX22"/>
  <c r="CF22"/>
  <c r="CN22"/>
  <c r="CV22"/>
  <c r="DD22"/>
  <c r="BN23"/>
  <c r="BV23"/>
  <c r="CD23"/>
  <c r="CL23"/>
  <c r="CT23"/>
  <c r="DB23"/>
  <c r="BL24"/>
  <c r="BT24"/>
  <c r="CB24"/>
  <c r="CJ24"/>
  <c r="CR24"/>
  <c r="CZ24"/>
  <c r="BJ25"/>
  <c r="BR25"/>
  <c r="BZ25"/>
  <c r="CH25"/>
  <c r="CP25"/>
  <c r="CX25"/>
  <c r="BH26"/>
  <c r="BP26"/>
  <c r="BX26"/>
  <c r="CF26"/>
  <c r="CN26"/>
  <c r="CV26"/>
  <c r="DD26"/>
  <c r="BN27"/>
  <c r="BV27"/>
  <c r="CD27"/>
  <c r="CL27"/>
  <c r="CT27"/>
  <c r="DB27"/>
  <c r="BL28"/>
  <c r="BT28"/>
  <c r="CB28"/>
  <c r="CJ28"/>
  <c r="CR28"/>
  <c r="CZ28"/>
  <c r="BJ29"/>
  <c r="BR29"/>
  <c r="BZ29"/>
  <c r="CH29"/>
  <c r="CP29"/>
  <c r="CX29"/>
  <c r="BH30"/>
  <c r="BP30"/>
  <c r="BX30"/>
  <c r="CF30"/>
  <c r="CN30"/>
  <c r="CV30"/>
  <c r="DD30"/>
  <c r="BN31"/>
  <c r="BV31"/>
  <c r="CD31"/>
  <c r="CL31"/>
  <c r="CT31"/>
  <c r="DB31"/>
  <c r="BL32"/>
  <c r="BT32"/>
  <c r="CB32"/>
  <c r="CJ32"/>
  <c r="CR32"/>
  <c r="CZ32"/>
  <c r="BJ33"/>
  <c r="BR33"/>
  <c r="BZ33"/>
  <c r="CH33"/>
  <c r="CP33"/>
  <c r="CX33"/>
  <c r="BH34"/>
  <c r="BP34"/>
  <c r="BX34"/>
  <c r="CF34"/>
  <c r="CN34"/>
  <c r="CV34"/>
  <c r="DD34"/>
  <c r="BN35"/>
  <c r="BV35"/>
  <c r="CD35"/>
  <c r="CL35"/>
  <c r="CT35"/>
  <c r="DB35"/>
  <c r="BL36"/>
  <c r="BT36"/>
  <c r="CB36"/>
  <c r="CJ36"/>
  <c r="CR36"/>
  <c r="CZ36"/>
  <c r="BJ37"/>
  <c r="BR37"/>
  <c r="BZ37"/>
  <c r="CH37"/>
  <c r="CP37"/>
  <c r="CX37"/>
  <c r="BH38"/>
  <c r="BP38"/>
  <c r="BX38"/>
  <c r="CF38"/>
  <c r="CN38"/>
  <c r="CV38"/>
  <c r="DD38"/>
  <c r="BN39"/>
  <c r="BV39"/>
  <c r="CD39"/>
  <c r="CL39"/>
  <c r="CT39"/>
  <c r="DB39"/>
  <c r="BL40"/>
  <c r="BT40"/>
  <c r="CB40"/>
  <c r="CJ40"/>
  <c r="CR40"/>
  <c r="CZ40"/>
  <c r="BJ41"/>
  <c r="BR41"/>
  <c r="BZ41"/>
  <c r="CH41"/>
  <c r="CP41"/>
  <c r="CX41"/>
  <c r="BH42"/>
  <c r="BP42"/>
  <c r="BX42"/>
  <c r="CF42"/>
  <c r="CN42"/>
  <c r="CV42"/>
  <c r="DD42"/>
  <c r="BN43"/>
  <c r="BV43"/>
  <c r="CD43"/>
  <c r="CL43"/>
  <c r="CT43"/>
  <c r="DB43"/>
  <c r="BL44"/>
  <c r="BT44"/>
  <c r="CB44"/>
  <c r="CJ44"/>
  <c r="CR44"/>
  <c r="CZ44"/>
  <c r="BJ45"/>
  <c r="BR45"/>
  <c r="BZ45"/>
  <c r="CH45"/>
  <c r="CP45"/>
  <c r="CX45"/>
  <c r="BH46"/>
  <c r="BP46"/>
  <c r="BX46"/>
  <c r="CF46"/>
  <c r="CN46"/>
  <c r="CV46"/>
  <c r="DD46"/>
  <c r="BN47"/>
  <c r="BV47"/>
  <c r="CD47"/>
  <c r="CL47"/>
  <c r="CT47"/>
  <c r="DB47"/>
  <c r="BL48"/>
  <c r="BT48"/>
  <c r="CB48"/>
  <c r="CJ48"/>
  <c r="CR48"/>
  <c r="CZ48"/>
  <c r="BJ49"/>
  <c r="BR49"/>
  <c r="BZ49"/>
  <c r="CH49"/>
  <c r="CP49"/>
  <c r="CX49"/>
  <c r="BH50"/>
  <c r="BP50"/>
  <c r="BX50"/>
  <c r="CF50"/>
  <c r="CN50"/>
  <c r="CV50"/>
  <c r="DD50"/>
  <c r="BN51"/>
  <c r="BV51"/>
  <c r="CD51"/>
  <c r="CL51"/>
  <c r="CT51"/>
  <c r="DB51"/>
  <c r="BL52"/>
  <c r="BT52"/>
  <c r="CB52"/>
  <c r="CJ52"/>
  <c r="CR52"/>
  <c r="CZ52"/>
  <c r="BO22"/>
  <c r="BW22"/>
  <c r="CE22"/>
  <c r="CM22"/>
  <c r="CU22"/>
  <c r="DC22"/>
  <c r="BM23"/>
  <c r="BU23"/>
  <c r="CC23"/>
  <c r="CK23"/>
  <c r="CS23"/>
  <c r="DA23"/>
  <c r="BK24"/>
  <c r="BS24"/>
  <c r="CA24"/>
  <c r="CI24"/>
  <c r="CQ24"/>
  <c r="CY24"/>
  <c r="BI25"/>
  <c r="BQ25"/>
  <c r="BY25"/>
  <c r="CG25"/>
  <c r="CO25"/>
  <c r="CW25"/>
  <c r="DE25"/>
  <c r="BO26"/>
  <c r="BW26"/>
  <c r="CE26"/>
  <c r="CM26"/>
  <c r="CU26"/>
  <c r="DC26"/>
  <c r="BM27"/>
  <c r="BU27"/>
  <c r="CC27"/>
  <c r="CK27"/>
  <c r="CS27"/>
  <c r="DA27"/>
  <c r="BK28"/>
  <c r="BS28"/>
  <c r="CA28"/>
  <c r="CI28"/>
  <c r="CQ28"/>
  <c r="CY28"/>
  <c r="BI29"/>
  <c r="BQ29"/>
  <c r="BY29"/>
  <c r="CG29"/>
  <c r="CO29"/>
  <c r="CW29"/>
  <c r="DE29"/>
  <c r="BO30"/>
  <c r="BW30"/>
  <c r="CE30"/>
  <c r="CM30"/>
  <c r="CU30"/>
  <c r="DC30"/>
  <c r="BM31"/>
  <c r="BU31"/>
  <c r="CC31"/>
  <c r="CK31"/>
  <c r="CS31"/>
  <c r="DA31"/>
  <c r="BK32"/>
  <c r="BS32"/>
  <c r="CA32"/>
  <c r="CI32"/>
  <c r="CQ32"/>
  <c r="CY32"/>
  <c r="BI33"/>
  <c r="BQ33"/>
  <c r="BY33"/>
  <c r="CG33"/>
  <c r="CO33"/>
  <c r="CW33"/>
  <c r="DE33"/>
  <c r="BO34"/>
  <c r="BW34"/>
  <c r="CE34"/>
  <c r="CM34"/>
  <c r="CU34"/>
  <c r="DC34"/>
  <c r="BM35"/>
  <c r="BU35"/>
  <c r="CC35"/>
  <c r="CK35"/>
  <c r="CS35"/>
  <c r="DA35"/>
  <c r="BK36"/>
  <c r="BS36"/>
  <c r="CA36"/>
  <c r="CI36"/>
  <c r="CQ36"/>
  <c r="CY36"/>
  <c r="BI37"/>
  <c r="BQ37"/>
  <c r="BY37"/>
  <c r="CG37"/>
  <c r="CO37"/>
  <c r="CW37"/>
  <c r="DE37"/>
  <c r="BO38"/>
  <c r="BW38"/>
  <c r="CE38"/>
  <c r="CM38"/>
  <c r="CU38"/>
  <c r="DC38"/>
  <c r="BM39"/>
  <c r="BU39"/>
  <c r="CC39"/>
  <c r="CK39"/>
  <c r="CS39"/>
  <c r="DA39"/>
  <c r="BK40"/>
  <c r="BS40"/>
  <c r="CA40"/>
  <c r="CI40"/>
  <c r="CQ40"/>
  <c r="CY40"/>
  <c r="BI41"/>
  <c r="BQ41"/>
  <c r="BY41"/>
  <c r="CG41"/>
  <c r="CO41"/>
  <c r="CW41"/>
  <c r="DE41"/>
  <c r="BO42"/>
  <c r="BW42"/>
  <c r="CE42"/>
  <c r="CM42"/>
  <c r="CU42"/>
  <c r="DC42"/>
  <c r="BM43"/>
  <c r="BU43"/>
  <c r="CC43"/>
  <c r="CK43"/>
  <c r="CS43"/>
  <c r="DA43"/>
  <c r="BK44"/>
  <c r="BS44"/>
  <c r="CA44"/>
  <c r="CI44"/>
  <c r="CQ44"/>
  <c r="CY44"/>
  <c r="BI45"/>
  <c r="BQ45"/>
  <c r="BY45"/>
  <c r="CG45"/>
  <c r="CO45"/>
  <c r="CW45"/>
  <c r="DE45"/>
  <c r="BO46"/>
  <c r="BW46"/>
  <c r="CE46"/>
  <c r="CM46"/>
  <c r="CU46"/>
  <c r="DC46"/>
  <c r="BM47"/>
  <c r="BU47"/>
  <c r="CC47"/>
  <c r="CK47"/>
  <c r="CS47"/>
  <c r="DA47"/>
  <c r="BK48"/>
  <c r="BS48"/>
  <c r="CA48"/>
  <c r="CI48"/>
  <c r="CQ48"/>
  <c r="CY48"/>
  <c r="BI49"/>
  <c r="BQ49"/>
  <c r="BY49"/>
  <c r="CG49"/>
  <c r="CO49"/>
  <c r="CW49"/>
  <c r="DE49"/>
  <c r="BO50"/>
  <c r="BW50"/>
  <c r="CE50"/>
  <c r="CM50"/>
  <c r="CU50"/>
  <c r="DC50"/>
  <c r="BM51"/>
  <c r="BU51"/>
  <c r="CC51"/>
  <c r="CK51"/>
  <c r="CS51"/>
  <c r="DA51"/>
  <c r="BK52"/>
  <c r="BS52"/>
  <c r="CA52"/>
  <c r="CI52"/>
  <c r="CQ52"/>
  <c r="CY52"/>
  <c r="BN22"/>
  <c r="BV22"/>
  <c r="CD22"/>
  <c r="CL22"/>
  <c r="CT22"/>
  <c r="DB22"/>
  <c r="BL23"/>
  <c r="BT23"/>
  <c r="CB23"/>
  <c r="CJ23"/>
  <c r="CR23"/>
  <c r="CZ23"/>
  <c r="BJ24"/>
  <c r="BR24"/>
  <c r="BZ24"/>
  <c r="CH24"/>
  <c r="CP24"/>
  <c r="CX24"/>
  <c r="BH25"/>
  <c r="BP25"/>
  <c r="BX25"/>
  <c r="CF25"/>
  <c r="CN25"/>
  <c r="CV25"/>
  <c r="DD25"/>
  <c r="BN26"/>
  <c r="BV26"/>
  <c r="CD26"/>
  <c r="CL26"/>
  <c r="CT26"/>
  <c r="DB26"/>
  <c r="BL27"/>
  <c r="BT27"/>
  <c r="CB27"/>
  <c r="CJ27"/>
  <c r="CR27"/>
  <c r="CZ27"/>
  <c r="BJ28"/>
  <c r="BR28"/>
  <c r="BZ28"/>
  <c r="CH28"/>
  <c r="CP28"/>
  <c r="CX28"/>
  <c r="BH29"/>
  <c r="BP29"/>
  <c r="BX29"/>
  <c r="CF29"/>
  <c r="CN29"/>
  <c r="CV29"/>
  <c r="DD29"/>
  <c r="BN30"/>
  <c r="BV30"/>
  <c r="CD30"/>
  <c r="CL30"/>
  <c r="CT30"/>
  <c r="DB30"/>
  <c r="BL31"/>
  <c r="BT31"/>
  <c r="CB31"/>
  <c r="CJ31"/>
  <c r="CR31"/>
  <c r="CZ31"/>
  <c r="BJ32"/>
  <c r="BR32"/>
  <c r="BZ32"/>
  <c r="CH32"/>
  <c r="CP32"/>
  <c r="CX32"/>
  <c r="BH33"/>
  <c r="BP33"/>
  <c r="BX33"/>
  <c r="CF33"/>
  <c r="CN33"/>
  <c r="CV33"/>
  <c r="DD33"/>
  <c r="BN34"/>
  <c r="BV34"/>
  <c r="CD34"/>
  <c r="CL34"/>
  <c r="CT34"/>
  <c r="DB34"/>
  <c r="BL35"/>
  <c r="BT35"/>
  <c r="CB35"/>
  <c r="CJ35"/>
  <c r="CR35"/>
  <c r="CZ35"/>
  <c r="BJ36"/>
  <c r="BR36"/>
  <c r="BZ36"/>
  <c r="CH36"/>
  <c r="CP36"/>
  <c r="CX36"/>
  <c r="BH37"/>
  <c r="BP37"/>
  <c r="BX37"/>
  <c r="CF37"/>
  <c r="CN37"/>
  <c r="CV37"/>
  <c r="DD37"/>
  <c r="BN38"/>
  <c r="BV38"/>
  <c r="CD38"/>
  <c r="CL38"/>
  <c r="CT38"/>
  <c r="DB38"/>
  <c r="BL39"/>
  <c r="BT39"/>
  <c r="CB39"/>
  <c r="CJ39"/>
  <c r="CR39"/>
  <c r="CZ39"/>
  <c r="BJ40"/>
  <c r="BR40"/>
  <c r="BZ40"/>
  <c r="CH40"/>
  <c r="CP40"/>
  <c r="CX40"/>
  <c r="BH41"/>
  <c r="BP41"/>
  <c r="BX41"/>
  <c r="CF41"/>
  <c r="CN41"/>
  <c r="CV41"/>
  <c r="DD41"/>
  <c r="BN42"/>
  <c r="BV42"/>
  <c r="CD42"/>
  <c r="CL42"/>
  <c r="CT42"/>
  <c r="DB42"/>
  <c r="BL43"/>
  <c r="BT43"/>
  <c r="CB43"/>
  <c r="CJ43"/>
  <c r="CR43"/>
  <c r="CZ43"/>
  <c r="BJ44"/>
  <c r="BR44"/>
  <c r="BZ44"/>
  <c r="CH44"/>
  <c r="CP44"/>
  <c r="CX44"/>
  <c r="BH45"/>
  <c r="BP45"/>
  <c r="BX45"/>
  <c r="CF45"/>
  <c r="CN45"/>
  <c r="CV45"/>
  <c r="DD45"/>
  <c r="BN46"/>
  <c r="BV46"/>
  <c r="CD46"/>
  <c r="CL46"/>
  <c r="CT46"/>
  <c r="DB46"/>
  <c r="BL47"/>
  <c r="BT47"/>
  <c r="CB47"/>
  <c r="CJ47"/>
  <c r="CR47"/>
  <c r="CZ47"/>
  <c r="BJ48"/>
  <c r="BR48"/>
  <c r="BZ48"/>
  <c r="CH48"/>
  <c r="CP48"/>
  <c r="CX48"/>
  <c r="BH49"/>
  <c r="BP49"/>
  <c r="BX49"/>
  <c r="CF49"/>
  <c r="CN49"/>
  <c r="CV49"/>
  <c r="DD49"/>
  <c r="BN50"/>
  <c r="BV50"/>
  <c r="CD50"/>
  <c r="CL50"/>
  <c r="CT50"/>
  <c r="DB50"/>
  <c r="BL51"/>
  <c r="BT51"/>
  <c r="CB51"/>
  <c r="CJ51"/>
  <c r="CR51"/>
  <c r="CZ51"/>
  <c r="BJ52"/>
  <c r="BR52"/>
  <c r="BZ52"/>
  <c r="CH52"/>
  <c r="CP52"/>
  <c r="CX52"/>
  <c r="BM22"/>
  <c r="BU22"/>
  <c r="CC22"/>
  <c r="CK22"/>
  <c r="CS22"/>
  <c r="DA22"/>
  <c r="BK23"/>
  <c r="BS23"/>
  <c r="CA23"/>
  <c r="CI23"/>
  <c r="CQ23"/>
  <c r="CY23"/>
  <c r="BI24"/>
  <c r="BQ24"/>
  <c r="BY24"/>
  <c r="CG24"/>
  <c r="CO24"/>
  <c r="CW24"/>
  <c r="DE24"/>
  <c r="BO25"/>
  <c r="BW25"/>
  <c r="CE25"/>
  <c r="CM25"/>
  <c r="CU25"/>
  <c r="DC25"/>
  <c r="BM26"/>
  <c r="BU26"/>
  <c r="CC26"/>
  <c r="CK26"/>
  <c r="CS26"/>
  <c r="DA26"/>
  <c r="BK27"/>
  <c r="BS27"/>
  <c r="CA27"/>
  <c r="CI27"/>
  <c r="CQ27"/>
  <c r="CY27"/>
  <c r="BI28"/>
  <c r="BQ28"/>
  <c r="BY28"/>
  <c r="CG28"/>
  <c r="CO28"/>
  <c r="CW28"/>
  <c r="DE28"/>
  <c r="BO29"/>
  <c r="BW29"/>
  <c r="CE29"/>
  <c r="CM29"/>
  <c r="CU29"/>
  <c r="DC29"/>
  <c r="BM30"/>
  <c r="BU30"/>
  <c r="CC30"/>
  <c r="CK30"/>
  <c r="CS30"/>
  <c r="DA30"/>
  <c r="BK31"/>
  <c r="BS31"/>
  <c r="CA31"/>
  <c r="CI31"/>
  <c r="CQ31"/>
  <c r="CY31"/>
  <c r="BI32"/>
  <c r="BQ32"/>
  <c r="BY32"/>
  <c r="CG32"/>
  <c r="CO32"/>
  <c r="CW32"/>
  <c r="DE32"/>
  <c r="BO33"/>
  <c r="BW33"/>
  <c r="CE33"/>
  <c r="CM33"/>
  <c r="CU33"/>
  <c r="DC33"/>
  <c r="BM34"/>
  <c r="BU34"/>
  <c r="CC34"/>
  <c r="CK34"/>
  <c r="CS34"/>
  <c r="DA34"/>
  <c r="BK35"/>
  <c r="BS35"/>
  <c r="CA35"/>
  <c r="CI35"/>
  <c r="CQ35"/>
  <c r="CY35"/>
  <c r="BI36"/>
  <c r="BQ36"/>
  <c r="BY36"/>
  <c r="CG36"/>
  <c r="CO36"/>
  <c r="CW36"/>
  <c r="DE36"/>
  <c r="BO37"/>
  <c r="BW37"/>
  <c r="CE37"/>
  <c r="CM37"/>
  <c r="CU37"/>
  <c r="DC37"/>
  <c r="BM38"/>
  <c r="BU38"/>
  <c r="CC38"/>
  <c r="CK38"/>
  <c r="CS38"/>
  <c r="DA38"/>
  <c r="BK39"/>
  <c r="BS39"/>
  <c r="CA39"/>
  <c r="CI39"/>
  <c r="CQ39"/>
  <c r="CY39"/>
  <c r="BI40"/>
  <c r="BQ40"/>
  <c r="BY40"/>
  <c r="CG40"/>
  <c r="CO40"/>
  <c r="CW40"/>
  <c r="DE40"/>
  <c r="BO41"/>
  <c r="BW41"/>
  <c r="CE41"/>
  <c r="CM41"/>
  <c r="CU41"/>
  <c r="DC41"/>
  <c r="BM42"/>
  <c r="BU42"/>
  <c r="CC42"/>
  <c r="CK42"/>
  <c r="CS42"/>
  <c r="DA42"/>
  <c r="BK43"/>
  <c r="BS43"/>
  <c r="CA43"/>
  <c r="CI43"/>
  <c r="CQ43"/>
  <c r="CY43"/>
  <c r="BI44"/>
  <c r="BQ44"/>
  <c r="BY44"/>
  <c r="CG44"/>
  <c r="CO44"/>
  <c r="CW44"/>
  <c r="DE44"/>
  <c r="BO45"/>
  <c r="BW45"/>
  <c r="CE45"/>
  <c r="CM45"/>
  <c r="CU45"/>
  <c r="DC45"/>
  <c r="BM46"/>
  <c r="BU46"/>
  <c r="CC46"/>
  <c r="CK46"/>
  <c r="CS46"/>
  <c r="DA46"/>
  <c r="BK47"/>
  <c r="BS47"/>
  <c r="CA47"/>
  <c r="CI47"/>
  <c r="CQ47"/>
  <c r="CY47"/>
  <c r="BI48"/>
  <c r="BQ48"/>
  <c r="BY48"/>
  <c r="CG48"/>
  <c r="CO48"/>
  <c r="CW48"/>
  <c r="DE48"/>
  <c r="BO49"/>
  <c r="BW49"/>
  <c r="CE49"/>
  <c r="CM49"/>
  <c r="CU49"/>
  <c r="DC49"/>
  <c r="BM50"/>
  <c r="BU50"/>
  <c r="CC50"/>
  <c r="CK50"/>
  <c r="CS50"/>
  <c r="DA50"/>
  <c r="BK51"/>
  <c r="BS51"/>
  <c r="CA51"/>
  <c r="CI51"/>
  <c r="CQ51"/>
  <c r="CY51"/>
  <c r="BI52"/>
  <c r="BQ52"/>
  <c r="BY52"/>
  <c r="CG52"/>
  <c r="CO52"/>
  <c r="CW52"/>
  <c r="DE52"/>
  <c r="BL22"/>
  <c r="BT22"/>
  <c r="CB22"/>
  <c r="CJ22"/>
  <c r="CR22"/>
  <c r="CZ22"/>
  <c r="BJ23"/>
  <c r="BR23"/>
  <c r="BZ23"/>
  <c r="CH23"/>
  <c r="CP23"/>
  <c r="CX23"/>
  <c r="BH24"/>
  <c r="BP24"/>
  <c r="BX24"/>
  <c r="CF24"/>
  <c r="CN24"/>
  <c r="CV24"/>
  <c r="DD24"/>
  <c r="BN25"/>
  <c r="BV25"/>
  <c r="CD25"/>
  <c r="CL25"/>
  <c r="CT25"/>
  <c r="DB25"/>
  <c r="BL26"/>
  <c r="BT26"/>
  <c r="CB26"/>
  <c r="CJ26"/>
  <c r="CR26"/>
  <c r="CZ26"/>
  <c r="BJ27"/>
  <c r="BR27"/>
  <c r="BZ27"/>
  <c r="CH27"/>
  <c r="CP27"/>
  <c r="CX27"/>
  <c r="BH28"/>
  <c r="BP28"/>
  <c r="BX28"/>
  <c r="CF28"/>
  <c r="CN28"/>
  <c r="CV28"/>
  <c r="DD28"/>
  <c r="BN29"/>
  <c r="BV29"/>
  <c r="CD29"/>
  <c r="CL29"/>
  <c r="CT29"/>
  <c r="DB29"/>
  <c r="BL30"/>
  <c r="BT30"/>
  <c r="CB30"/>
  <c r="CJ30"/>
  <c r="CR30"/>
  <c r="CZ30"/>
  <c r="BJ31"/>
  <c r="BR31"/>
  <c r="BZ31"/>
  <c r="CH31"/>
  <c r="CP31"/>
  <c r="CX31"/>
  <c r="BH32"/>
  <c r="BP32"/>
  <c r="BX32"/>
  <c r="CF32"/>
  <c r="CN32"/>
  <c r="CV32"/>
  <c r="DD32"/>
  <c r="BN33"/>
  <c r="BV33"/>
  <c r="CD33"/>
  <c r="CL33"/>
  <c r="CT33"/>
  <c r="DB33"/>
  <c r="BL34"/>
  <c r="BT34"/>
  <c r="CB34"/>
  <c r="CJ34"/>
  <c r="CR34"/>
  <c r="CZ34"/>
  <c r="BJ35"/>
  <c r="BR35"/>
  <c r="BZ35"/>
  <c r="CH35"/>
  <c r="CP35"/>
  <c r="CX35"/>
  <c r="BH36"/>
  <c r="BP36"/>
  <c r="BX36"/>
  <c r="CF36"/>
  <c r="CN36"/>
  <c r="CV36"/>
  <c r="DD36"/>
  <c r="BN37"/>
  <c r="BV37"/>
  <c r="CD37"/>
  <c r="CL37"/>
  <c r="CT37"/>
  <c r="DB37"/>
  <c r="BL38"/>
  <c r="BT38"/>
  <c r="CB38"/>
  <c r="CJ38"/>
  <c r="CR38"/>
  <c r="CZ38"/>
  <c r="BJ39"/>
  <c r="BR39"/>
  <c r="BZ39"/>
  <c r="CH39"/>
  <c r="CP39"/>
  <c r="CX39"/>
  <c r="BH40"/>
  <c r="BP40"/>
  <c r="BX40"/>
  <c r="CF40"/>
  <c r="CN40"/>
  <c r="CV40"/>
  <c r="DD40"/>
  <c r="BN41"/>
  <c r="BV41"/>
  <c r="CD41"/>
  <c r="CL41"/>
  <c r="CT41"/>
  <c r="DB41"/>
  <c r="BL42"/>
  <c r="BT42"/>
  <c r="CB42"/>
  <c r="CJ42"/>
  <c r="CR42"/>
  <c r="CZ42"/>
  <c r="BJ43"/>
  <c r="BR43"/>
  <c r="BZ43"/>
  <c r="CH43"/>
  <c r="CP43"/>
  <c r="CX43"/>
  <c r="BH44"/>
  <c r="BP44"/>
  <c r="BX44"/>
  <c r="CF44"/>
  <c r="CN44"/>
  <c r="CV44"/>
  <c r="DD44"/>
  <c r="BN45"/>
  <c r="BV45"/>
  <c r="CD45"/>
  <c r="CL45"/>
  <c r="CT45"/>
  <c r="DB45"/>
  <c r="BL46"/>
  <c r="BT46"/>
  <c r="CB46"/>
  <c r="CJ46"/>
  <c r="CR46"/>
  <c r="CZ46"/>
  <c r="BJ47"/>
  <c r="BR47"/>
  <c r="BZ47"/>
  <c r="CH47"/>
  <c r="CP47"/>
  <c r="CX47"/>
  <c r="BH48"/>
  <c r="BP48"/>
  <c r="BX48"/>
  <c r="CF48"/>
  <c r="CN48"/>
  <c r="CV48"/>
  <c r="DD48"/>
  <c r="BN49"/>
  <c r="BV49"/>
  <c r="CD49"/>
  <c r="CL49"/>
  <c r="CT49"/>
  <c r="DB49"/>
  <c r="BL50"/>
  <c r="BT50"/>
  <c r="CB50"/>
  <c r="CJ50"/>
  <c r="CR50"/>
  <c r="CZ50"/>
  <c r="BJ51"/>
  <c r="BR51"/>
  <c r="BZ51"/>
  <c r="CH51"/>
  <c r="CP51"/>
  <c r="CX51"/>
  <c r="BH52"/>
  <c r="BP52"/>
  <c r="BX52"/>
  <c r="CF52"/>
  <c r="CN52"/>
  <c r="CV52"/>
  <c r="DD52"/>
  <c r="Z51" i="8"/>
  <c r="BJ22"/>
  <c r="BR22"/>
  <c r="BZ22"/>
  <c r="CH22"/>
  <c r="CP22"/>
  <c r="CX22"/>
  <c r="BH23"/>
  <c r="BP23"/>
  <c r="BX23"/>
  <c r="CF23"/>
  <c r="CN23"/>
  <c r="CV23"/>
  <c r="DD23"/>
  <c r="BN24"/>
  <c r="BV24"/>
  <c r="CD24"/>
  <c r="CL24"/>
  <c r="CT24"/>
  <c r="DB24"/>
  <c r="BL25"/>
  <c r="BT25"/>
  <c r="CB25"/>
  <c r="CJ25"/>
  <c r="CR25"/>
  <c r="CZ25"/>
  <c r="BJ26"/>
  <c r="BR26"/>
  <c r="BZ26"/>
  <c r="CH26"/>
  <c r="BI22"/>
  <c r="BQ22"/>
  <c r="BY22"/>
  <c r="CG22"/>
  <c r="CO22"/>
  <c r="CW22"/>
  <c r="DE22"/>
  <c r="BO23"/>
  <c r="BW23"/>
  <c r="CE23"/>
  <c r="CM23"/>
  <c r="CU23"/>
  <c r="DC23"/>
  <c r="BH22"/>
  <c r="BP22"/>
  <c r="BX22"/>
  <c r="CF22"/>
  <c r="CN22"/>
  <c r="CV22"/>
  <c r="DD22"/>
  <c r="BN23"/>
  <c r="BV23"/>
  <c r="CD23"/>
  <c r="BO22"/>
  <c r="BW22"/>
  <c r="CE22"/>
  <c r="CM22"/>
  <c r="CU22"/>
  <c r="DC22"/>
  <c r="BM23"/>
  <c r="BU23"/>
  <c r="CC23"/>
  <c r="CK23"/>
  <c r="CS23"/>
  <c r="DA23"/>
  <c r="BN22"/>
  <c r="BV22"/>
  <c r="CD22"/>
  <c r="CL22"/>
  <c r="CT22"/>
  <c r="DB22"/>
  <c r="BL23"/>
  <c r="BT23"/>
  <c r="CB23"/>
  <c r="CJ23"/>
  <c r="CR23"/>
  <c r="CZ23"/>
  <c r="BJ24"/>
  <c r="BR24"/>
  <c r="BZ24"/>
  <c r="CH24"/>
  <c r="CP24"/>
  <c r="CX24"/>
  <c r="BH25"/>
  <c r="BP25"/>
  <c r="BX25"/>
  <c r="CF25"/>
  <c r="CN25"/>
  <c r="CV25"/>
  <c r="DD25"/>
  <c r="BN26"/>
  <c r="BV26"/>
  <c r="CD26"/>
  <c r="CL26"/>
  <c r="CT26"/>
  <c r="DB26"/>
  <c r="BL27"/>
  <c r="BT27"/>
  <c r="CB27"/>
  <c r="CJ27"/>
  <c r="CR27"/>
  <c r="CZ27"/>
  <c r="BJ28"/>
  <c r="BR28"/>
  <c r="BZ28"/>
  <c r="BM22"/>
  <c r="BU22"/>
  <c r="CC22"/>
  <c r="CK22"/>
  <c r="CS22"/>
  <c r="DA22"/>
  <c r="BK23"/>
  <c r="BS23"/>
  <c r="CA23"/>
  <c r="CI23"/>
  <c r="CQ23"/>
  <c r="CY23"/>
  <c r="BI24"/>
  <c r="BQ24"/>
  <c r="BY24"/>
  <c r="CG24"/>
  <c r="CO24"/>
  <c r="CW24"/>
  <c r="DE24"/>
  <c r="BO25"/>
  <c r="BW25"/>
  <c r="CE25"/>
  <c r="CM25"/>
  <c r="CU25"/>
  <c r="DC25"/>
  <c r="BM26"/>
  <c r="BU26"/>
  <c r="CC26"/>
  <c r="CK26"/>
  <c r="BL22"/>
  <c r="BT22"/>
  <c r="CB22"/>
  <c r="CJ22"/>
  <c r="CR22"/>
  <c r="CZ22"/>
  <c r="BJ23"/>
  <c r="BR23"/>
  <c r="BZ23"/>
  <c r="BK22"/>
  <c r="BS22"/>
  <c r="CA22"/>
  <c r="CI22"/>
  <c r="CQ22"/>
  <c r="CY22"/>
  <c r="BI23"/>
  <c r="BQ23"/>
  <c r="BY23"/>
  <c r="CG23"/>
  <c r="CO23"/>
  <c r="CW23"/>
  <c r="DE23"/>
  <c r="BO24"/>
  <c r="BW24"/>
  <c r="CE24"/>
  <c r="CM24"/>
  <c r="CU24"/>
  <c r="DC24"/>
  <c r="BM25"/>
  <c r="BU25"/>
  <c r="CC25"/>
  <c r="CK25"/>
  <c r="CS25"/>
  <c r="DA25"/>
  <c r="BK26"/>
  <c r="BS26"/>
  <c r="CA26"/>
  <c r="CI26"/>
  <c r="CQ26"/>
  <c r="CY26"/>
  <c r="BI27"/>
  <c r="BQ27"/>
  <c r="BY27"/>
  <c r="CG27"/>
  <c r="CO27"/>
  <c r="CW27"/>
  <c r="DE27"/>
  <c r="BO28"/>
  <c r="BW28"/>
  <c r="BK24"/>
  <c r="CA24"/>
  <c r="CQ24"/>
  <c r="BI25"/>
  <c r="BY25"/>
  <c r="CO25"/>
  <c r="DE25"/>
  <c r="BW26"/>
  <c r="CM26"/>
  <c r="CW26"/>
  <c r="BJ27"/>
  <c r="BU27"/>
  <c r="CE27"/>
  <c r="CP27"/>
  <c r="DA27"/>
  <c r="BM28"/>
  <c r="BX28"/>
  <c r="CG28"/>
  <c r="CO28"/>
  <c r="CW28"/>
  <c r="DE28"/>
  <c r="BO29"/>
  <c r="BW29"/>
  <c r="CE29"/>
  <c r="CM29"/>
  <c r="CU29"/>
  <c r="DC29"/>
  <c r="BM30"/>
  <c r="BU30"/>
  <c r="CC30"/>
  <c r="CK30"/>
  <c r="CS30"/>
  <c r="DA30"/>
  <c r="BK31"/>
  <c r="BS31"/>
  <c r="CA31"/>
  <c r="CI31"/>
  <c r="CQ31"/>
  <c r="CY31"/>
  <c r="BI32"/>
  <c r="BQ32"/>
  <c r="BY32"/>
  <c r="CG32"/>
  <c r="CO32"/>
  <c r="CW32"/>
  <c r="DE32"/>
  <c r="BO33"/>
  <c r="BW33"/>
  <c r="CE33"/>
  <c r="CM33"/>
  <c r="CU33"/>
  <c r="DC33"/>
  <c r="BM34"/>
  <c r="BU34"/>
  <c r="CC34"/>
  <c r="CK34"/>
  <c r="CS34"/>
  <c r="DA34"/>
  <c r="BK35"/>
  <c r="BS35"/>
  <c r="CA35"/>
  <c r="CI35"/>
  <c r="CQ35"/>
  <c r="CY35"/>
  <c r="BI36"/>
  <c r="BQ36"/>
  <c r="BY36"/>
  <c r="CG36"/>
  <c r="CO36"/>
  <c r="CW36"/>
  <c r="DE36"/>
  <c r="BO37"/>
  <c r="BW37"/>
  <c r="CE37"/>
  <c r="CM37"/>
  <c r="CU37"/>
  <c r="DC37"/>
  <c r="BM38"/>
  <c r="BU38"/>
  <c r="CC38"/>
  <c r="CK38"/>
  <c r="CS38"/>
  <c r="DA38"/>
  <c r="BK39"/>
  <c r="BS39"/>
  <c r="CA39"/>
  <c r="CI39"/>
  <c r="CQ39"/>
  <c r="CY39"/>
  <c r="BI40"/>
  <c r="BQ40"/>
  <c r="BY40"/>
  <c r="CG40"/>
  <c r="CO40"/>
  <c r="CW40"/>
  <c r="DE40"/>
  <c r="BO41"/>
  <c r="BW41"/>
  <c r="CE41"/>
  <c r="CM41"/>
  <c r="CU41"/>
  <c r="DC41"/>
  <c r="BM42"/>
  <c r="BU42"/>
  <c r="CC42"/>
  <c r="CK42"/>
  <c r="CS42"/>
  <c r="DA42"/>
  <c r="BK43"/>
  <c r="BS43"/>
  <c r="CA43"/>
  <c r="CI43"/>
  <c r="CQ43"/>
  <c r="CY43"/>
  <c r="BI44"/>
  <c r="BQ44"/>
  <c r="BY44"/>
  <c r="CG44"/>
  <c r="CO44"/>
  <c r="CW44"/>
  <c r="DE44"/>
  <c r="BO45"/>
  <c r="BW45"/>
  <c r="CE45"/>
  <c r="CM45"/>
  <c r="CU45"/>
  <c r="DC45"/>
  <c r="BM46"/>
  <c r="BU46"/>
  <c r="CC46"/>
  <c r="CK46"/>
  <c r="CS46"/>
  <c r="DA46"/>
  <c r="BK47"/>
  <c r="BS47"/>
  <c r="CA47"/>
  <c r="CI47"/>
  <c r="CQ47"/>
  <c r="CY47"/>
  <c r="BI48"/>
  <c r="BQ48"/>
  <c r="BY48"/>
  <c r="CG48"/>
  <c r="CO48"/>
  <c r="CW48"/>
  <c r="DE48"/>
  <c r="BO49"/>
  <c r="BW49"/>
  <c r="CE49"/>
  <c r="CM49"/>
  <c r="CU49"/>
  <c r="DC49"/>
  <c r="BM50"/>
  <c r="BU50"/>
  <c r="CC50"/>
  <c r="CK50"/>
  <c r="CS50"/>
  <c r="DA50"/>
  <c r="BK51"/>
  <c r="BS51"/>
  <c r="CA51"/>
  <c r="CI51"/>
  <c r="CQ51"/>
  <c r="CY51"/>
  <c r="BI52"/>
  <c r="BQ52"/>
  <c r="BY52"/>
  <c r="CG52"/>
  <c r="CO52"/>
  <c r="CW52"/>
  <c r="DE52"/>
  <c r="BH24"/>
  <c r="BX24"/>
  <c r="CN24"/>
  <c r="DD24"/>
  <c r="BV25"/>
  <c r="CL25"/>
  <c r="DB25"/>
  <c r="BT26"/>
  <c r="CJ26"/>
  <c r="CV26"/>
  <c r="BH27"/>
  <c r="BS27"/>
  <c r="CD27"/>
  <c r="CN27"/>
  <c r="CY27"/>
  <c r="BL28"/>
  <c r="BV28"/>
  <c r="CF28"/>
  <c r="CN28"/>
  <c r="CV28"/>
  <c r="DD28"/>
  <c r="BN29"/>
  <c r="BV29"/>
  <c r="CD29"/>
  <c r="CL29"/>
  <c r="CT29"/>
  <c r="DB29"/>
  <c r="BL30"/>
  <c r="BT30"/>
  <c r="CB30"/>
  <c r="CJ30"/>
  <c r="CR30"/>
  <c r="CZ30"/>
  <c r="BJ31"/>
  <c r="BR31"/>
  <c r="BZ31"/>
  <c r="CH31"/>
  <c r="CP31"/>
  <c r="CX31"/>
  <c r="BH32"/>
  <c r="BP32"/>
  <c r="BX32"/>
  <c r="CF32"/>
  <c r="CN32"/>
  <c r="CV32"/>
  <c r="DD32"/>
  <c r="BN33"/>
  <c r="BV33"/>
  <c r="CD33"/>
  <c r="CL33"/>
  <c r="CT33"/>
  <c r="DB33"/>
  <c r="BL34"/>
  <c r="BT34"/>
  <c r="CB34"/>
  <c r="CJ34"/>
  <c r="CR34"/>
  <c r="CZ34"/>
  <c r="BJ35"/>
  <c r="BR35"/>
  <c r="BZ35"/>
  <c r="CH35"/>
  <c r="CP35"/>
  <c r="CX35"/>
  <c r="BH36"/>
  <c r="BP36"/>
  <c r="BX36"/>
  <c r="CF36"/>
  <c r="CN36"/>
  <c r="CV36"/>
  <c r="DD36"/>
  <c r="BN37"/>
  <c r="BV37"/>
  <c r="CD37"/>
  <c r="CL37"/>
  <c r="CT37"/>
  <c r="DB37"/>
  <c r="BL38"/>
  <c r="BT38"/>
  <c r="CB38"/>
  <c r="CJ38"/>
  <c r="CR38"/>
  <c r="CZ38"/>
  <c r="BJ39"/>
  <c r="BR39"/>
  <c r="BZ39"/>
  <c r="CH39"/>
  <c r="CP39"/>
  <c r="CX39"/>
  <c r="BH40"/>
  <c r="BP40"/>
  <c r="BX40"/>
  <c r="CF40"/>
  <c r="CN40"/>
  <c r="CV40"/>
  <c r="DD40"/>
  <c r="BN41"/>
  <c r="BV41"/>
  <c r="CD41"/>
  <c r="CL41"/>
  <c r="CT41"/>
  <c r="DB41"/>
  <c r="BL42"/>
  <c r="BT42"/>
  <c r="CB42"/>
  <c r="CJ42"/>
  <c r="CR42"/>
  <c r="CZ42"/>
  <c r="BJ43"/>
  <c r="BR43"/>
  <c r="BZ43"/>
  <c r="CH43"/>
  <c r="CP43"/>
  <c r="CX43"/>
  <c r="BH44"/>
  <c r="BP44"/>
  <c r="BX44"/>
  <c r="CF44"/>
  <c r="CN44"/>
  <c r="CV44"/>
  <c r="DD44"/>
  <c r="BN45"/>
  <c r="BV45"/>
  <c r="CD45"/>
  <c r="CL45"/>
  <c r="CT45"/>
  <c r="DB45"/>
  <c r="BL46"/>
  <c r="BT46"/>
  <c r="CB46"/>
  <c r="CJ46"/>
  <c r="CR46"/>
  <c r="CZ46"/>
  <c r="BJ47"/>
  <c r="BR47"/>
  <c r="BZ47"/>
  <c r="CH47"/>
  <c r="CP47"/>
  <c r="CX47"/>
  <c r="BH48"/>
  <c r="BP48"/>
  <c r="BX48"/>
  <c r="CF48"/>
  <c r="CN48"/>
  <c r="CV48"/>
  <c r="DD48"/>
  <c r="BN49"/>
  <c r="BV49"/>
  <c r="CD49"/>
  <c r="CL49"/>
  <c r="CT49"/>
  <c r="DB49"/>
  <c r="BL50"/>
  <c r="BT50"/>
  <c r="CB50"/>
  <c r="CJ50"/>
  <c r="CR50"/>
  <c r="CZ50"/>
  <c r="BJ51"/>
  <c r="BR51"/>
  <c r="BZ51"/>
  <c r="CH51"/>
  <c r="CP51"/>
  <c r="CX51"/>
  <c r="BH52"/>
  <c r="BP52"/>
  <c r="BX52"/>
  <c r="CF52"/>
  <c r="CN52"/>
  <c r="CV52"/>
  <c r="DD52"/>
  <c r="DB23"/>
  <c r="BU24"/>
  <c r="CK24"/>
  <c r="DA24"/>
  <c r="BS25"/>
  <c r="CI25"/>
  <c r="CY25"/>
  <c r="BQ26"/>
  <c r="CG26"/>
  <c r="CU26"/>
  <c r="DE26"/>
  <c r="BR27"/>
  <c r="CC27"/>
  <c r="CM27"/>
  <c r="CX27"/>
  <c r="BK28"/>
  <c r="BU28"/>
  <c r="CE28"/>
  <c r="CM28"/>
  <c r="CU28"/>
  <c r="DC28"/>
  <c r="BM29"/>
  <c r="BU29"/>
  <c r="CC29"/>
  <c r="CK29"/>
  <c r="CS29"/>
  <c r="DA29"/>
  <c r="BK30"/>
  <c r="BS30"/>
  <c r="CA30"/>
  <c r="CI30"/>
  <c r="CQ30"/>
  <c r="CY30"/>
  <c r="BI31"/>
  <c r="BQ31"/>
  <c r="BY31"/>
  <c r="CG31"/>
  <c r="CO31"/>
  <c r="CW31"/>
  <c r="DE31"/>
  <c r="BO32"/>
  <c r="BW32"/>
  <c r="CE32"/>
  <c r="CM32"/>
  <c r="CU32"/>
  <c r="DC32"/>
  <c r="BM33"/>
  <c r="BU33"/>
  <c r="CC33"/>
  <c r="CK33"/>
  <c r="CS33"/>
  <c r="DA33"/>
  <c r="BK34"/>
  <c r="BS34"/>
  <c r="CA34"/>
  <c r="CI34"/>
  <c r="CQ34"/>
  <c r="CY34"/>
  <c r="BI35"/>
  <c r="BQ35"/>
  <c r="BY35"/>
  <c r="CG35"/>
  <c r="CO35"/>
  <c r="CW35"/>
  <c r="DE35"/>
  <c r="BO36"/>
  <c r="BW36"/>
  <c r="CE36"/>
  <c r="CM36"/>
  <c r="CU36"/>
  <c r="DC36"/>
  <c r="BM37"/>
  <c r="BU37"/>
  <c r="CC37"/>
  <c r="CK37"/>
  <c r="CS37"/>
  <c r="DA37"/>
  <c r="BK38"/>
  <c r="BS38"/>
  <c r="CA38"/>
  <c r="CI38"/>
  <c r="CQ38"/>
  <c r="CY38"/>
  <c r="BI39"/>
  <c r="BQ39"/>
  <c r="BY39"/>
  <c r="CG39"/>
  <c r="CO39"/>
  <c r="CW39"/>
  <c r="DE39"/>
  <c r="BO40"/>
  <c r="BW40"/>
  <c r="CE40"/>
  <c r="CM40"/>
  <c r="CU40"/>
  <c r="DC40"/>
  <c r="BM41"/>
  <c r="BU41"/>
  <c r="CC41"/>
  <c r="CK41"/>
  <c r="CS41"/>
  <c r="DA41"/>
  <c r="BK42"/>
  <c r="BS42"/>
  <c r="CA42"/>
  <c r="CI42"/>
  <c r="CQ42"/>
  <c r="CY42"/>
  <c r="BI43"/>
  <c r="BQ43"/>
  <c r="BY43"/>
  <c r="CG43"/>
  <c r="CO43"/>
  <c r="CW43"/>
  <c r="DE43"/>
  <c r="BO44"/>
  <c r="BW44"/>
  <c r="CE44"/>
  <c r="CM44"/>
  <c r="CU44"/>
  <c r="DC44"/>
  <c r="BM45"/>
  <c r="BU45"/>
  <c r="CC45"/>
  <c r="CK45"/>
  <c r="CS45"/>
  <c r="DA45"/>
  <c r="BK46"/>
  <c r="BS46"/>
  <c r="CA46"/>
  <c r="CI46"/>
  <c r="CQ46"/>
  <c r="CY46"/>
  <c r="BI47"/>
  <c r="BQ47"/>
  <c r="BY47"/>
  <c r="CG47"/>
  <c r="CO47"/>
  <c r="CW47"/>
  <c r="DE47"/>
  <c r="BO48"/>
  <c r="BW48"/>
  <c r="CE48"/>
  <c r="CM48"/>
  <c r="CU48"/>
  <c r="DC48"/>
  <c r="BM49"/>
  <c r="BU49"/>
  <c r="CC49"/>
  <c r="CK49"/>
  <c r="CS49"/>
  <c r="DA49"/>
  <c r="BK50"/>
  <c r="BS50"/>
  <c r="CA50"/>
  <c r="CI50"/>
  <c r="CQ50"/>
  <c r="CY50"/>
  <c r="BI51"/>
  <c r="BQ51"/>
  <c r="BY51"/>
  <c r="CG51"/>
  <c r="CO51"/>
  <c r="CW51"/>
  <c r="DE51"/>
  <c r="BO52"/>
  <c r="BW52"/>
  <c r="CE52"/>
  <c r="CM52"/>
  <c r="CU52"/>
  <c r="DC52"/>
  <c r="CX23"/>
  <c r="BT24"/>
  <c r="CJ24"/>
  <c r="CZ24"/>
  <c r="BR25"/>
  <c r="CH25"/>
  <c r="CX25"/>
  <c r="BP26"/>
  <c r="CF26"/>
  <c r="CS26"/>
  <c r="DD26"/>
  <c r="BP27"/>
  <c r="CA27"/>
  <c r="CL27"/>
  <c r="CV27"/>
  <c r="BI28"/>
  <c r="BT28"/>
  <c r="CD28"/>
  <c r="CL28"/>
  <c r="CT28"/>
  <c r="DB28"/>
  <c r="BL29"/>
  <c r="BT29"/>
  <c r="CB29"/>
  <c r="CJ29"/>
  <c r="CR29"/>
  <c r="CZ29"/>
  <c r="BJ30"/>
  <c r="BR30"/>
  <c r="BZ30"/>
  <c r="CH30"/>
  <c r="CP30"/>
  <c r="CX30"/>
  <c r="BH31"/>
  <c r="BP31"/>
  <c r="BX31"/>
  <c r="CF31"/>
  <c r="CN31"/>
  <c r="CV31"/>
  <c r="DD31"/>
  <c r="BN32"/>
  <c r="BV32"/>
  <c r="CD32"/>
  <c r="CL32"/>
  <c r="CT32"/>
  <c r="DB32"/>
  <c r="BL33"/>
  <c r="BT33"/>
  <c r="CB33"/>
  <c r="CJ33"/>
  <c r="CR33"/>
  <c r="CZ33"/>
  <c r="BJ34"/>
  <c r="BR34"/>
  <c r="BZ34"/>
  <c r="CH34"/>
  <c r="CP34"/>
  <c r="CX34"/>
  <c r="BH35"/>
  <c r="BP35"/>
  <c r="BX35"/>
  <c r="CF35"/>
  <c r="CN35"/>
  <c r="CV35"/>
  <c r="DD35"/>
  <c r="BN36"/>
  <c r="BV36"/>
  <c r="CD36"/>
  <c r="CL36"/>
  <c r="CT36"/>
  <c r="DB36"/>
  <c r="BL37"/>
  <c r="BT37"/>
  <c r="CB37"/>
  <c r="CJ37"/>
  <c r="CR37"/>
  <c r="CZ37"/>
  <c r="BJ38"/>
  <c r="BR38"/>
  <c r="BZ38"/>
  <c r="CH38"/>
  <c r="CP38"/>
  <c r="CX38"/>
  <c r="BH39"/>
  <c r="BP39"/>
  <c r="BX39"/>
  <c r="CF39"/>
  <c r="CN39"/>
  <c r="CV39"/>
  <c r="DD39"/>
  <c r="BN40"/>
  <c r="BV40"/>
  <c r="CD40"/>
  <c r="CL40"/>
  <c r="CT40"/>
  <c r="DB40"/>
  <c r="BL41"/>
  <c r="BT41"/>
  <c r="CB41"/>
  <c r="CJ41"/>
  <c r="CR41"/>
  <c r="CZ41"/>
  <c r="BJ42"/>
  <c r="BR42"/>
  <c r="BZ42"/>
  <c r="CH42"/>
  <c r="CP42"/>
  <c r="CX42"/>
  <c r="BH43"/>
  <c r="BP43"/>
  <c r="BX43"/>
  <c r="CF43"/>
  <c r="CN43"/>
  <c r="CV43"/>
  <c r="DD43"/>
  <c r="BN44"/>
  <c r="BV44"/>
  <c r="CD44"/>
  <c r="CL44"/>
  <c r="CT44"/>
  <c r="DB44"/>
  <c r="BL45"/>
  <c r="BT45"/>
  <c r="CB45"/>
  <c r="CJ45"/>
  <c r="CR45"/>
  <c r="CZ45"/>
  <c r="BJ46"/>
  <c r="BR46"/>
  <c r="BZ46"/>
  <c r="CH46"/>
  <c r="CP46"/>
  <c r="CX46"/>
  <c r="BH47"/>
  <c r="BP47"/>
  <c r="BX47"/>
  <c r="CF47"/>
  <c r="CN47"/>
  <c r="CV47"/>
  <c r="DD47"/>
  <c r="BN48"/>
  <c r="BV48"/>
  <c r="CD48"/>
  <c r="CL48"/>
  <c r="CT48"/>
  <c r="DB48"/>
  <c r="BL49"/>
  <c r="BT49"/>
  <c r="CB49"/>
  <c r="CJ49"/>
  <c r="CR49"/>
  <c r="CZ49"/>
  <c r="BJ50"/>
  <c r="BR50"/>
  <c r="BZ50"/>
  <c r="CH50"/>
  <c r="CP50"/>
  <c r="CX50"/>
  <c r="BH51"/>
  <c r="BP51"/>
  <c r="BX51"/>
  <c r="CF51"/>
  <c r="CN51"/>
  <c r="CV51"/>
  <c r="DD51"/>
  <c r="BN52"/>
  <c r="BV52"/>
  <c r="CD52"/>
  <c r="CL52"/>
  <c r="CT52"/>
  <c r="DB52"/>
  <c r="CT23"/>
  <c r="BS24"/>
  <c r="CI24"/>
  <c r="CY24"/>
  <c r="BQ25"/>
  <c r="CG25"/>
  <c r="CW25"/>
  <c r="BO26"/>
  <c r="CE26"/>
  <c r="CR26"/>
  <c r="DC26"/>
  <c r="BO27"/>
  <c r="BZ27"/>
  <c r="CK27"/>
  <c r="CU27"/>
  <c r="BH28"/>
  <c r="BS28"/>
  <c r="CC28"/>
  <c r="CK28"/>
  <c r="CS28"/>
  <c r="DA28"/>
  <c r="BK29"/>
  <c r="BS29"/>
  <c r="CA29"/>
  <c r="CI29"/>
  <c r="CQ29"/>
  <c r="CY29"/>
  <c r="BI30"/>
  <c r="BQ30"/>
  <c r="BY30"/>
  <c r="CG30"/>
  <c r="CO30"/>
  <c r="CW30"/>
  <c r="DE30"/>
  <c r="BO31"/>
  <c r="BW31"/>
  <c r="CE31"/>
  <c r="CM31"/>
  <c r="CU31"/>
  <c r="DC31"/>
  <c r="BM32"/>
  <c r="BU32"/>
  <c r="CC32"/>
  <c r="CK32"/>
  <c r="CS32"/>
  <c r="DA32"/>
  <c r="BK33"/>
  <c r="BS33"/>
  <c r="CA33"/>
  <c r="CI33"/>
  <c r="CQ33"/>
  <c r="CY33"/>
  <c r="BI34"/>
  <c r="BQ34"/>
  <c r="BY34"/>
  <c r="CG34"/>
  <c r="CO34"/>
  <c r="CW34"/>
  <c r="DE34"/>
  <c r="BO35"/>
  <c r="BW35"/>
  <c r="CE35"/>
  <c r="CM35"/>
  <c r="CU35"/>
  <c r="DC35"/>
  <c r="BM36"/>
  <c r="BU36"/>
  <c r="CC36"/>
  <c r="CK36"/>
  <c r="CS36"/>
  <c r="DA36"/>
  <c r="BK37"/>
  <c r="BS37"/>
  <c r="CA37"/>
  <c r="CI37"/>
  <c r="CQ37"/>
  <c r="CY37"/>
  <c r="BI38"/>
  <c r="BQ38"/>
  <c r="BY38"/>
  <c r="CG38"/>
  <c r="CO38"/>
  <c r="CW38"/>
  <c r="DE38"/>
  <c r="BO39"/>
  <c r="BW39"/>
  <c r="CE39"/>
  <c r="CM39"/>
  <c r="CU39"/>
  <c r="DC39"/>
  <c r="BM40"/>
  <c r="BU40"/>
  <c r="CC40"/>
  <c r="CK40"/>
  <c r="CS40"/>
  <c r="DA40"/>
  <c r="BK41"/>
  <c r="BS41"/>
  <c r="CA41"/>
  <c r="CI41"/>
  <c r="CQ41"/>
  <c r="CY41"/>
  <c r="BI42"/>
  <c r="BQ42"/>
  <c r="BY42"/>
  <c r="CG42"/>
  <c r="CO42"/>
  <c r="CW42"/>
  <c r="DE42"/>
  <c r="BO43"/>
  <c r="BW43"/>
  <c r="CE43"/>
  <c r="CM43"/>
  <c r="CU43"/>
  <c r="DC43"/>
  <c r="BM44"/>
  <c r="BU44"/>
  <c r="CC44"/>
  <c r="CK44"/>
  <c r="CS44"/>
  <c r="DA44"/>
  <c r="BK45"/>
  <c r="BS45"/>
  <c r="CA45"/>
  <c r="CI45"/>
  <c r="CQ45"/>
  <c r="CY45"/>
  <c r="BI46"/>
  <c r="BQ46"/>
  <c r="BY46"/>
  <c r="CG46"/>
  <c r="CO46"/>
  <c r="CW46"/>
  <c r="DE46"/>
  <c r="BO47"/>
  <c r="BW47"/>
  <c r="CE47"/>
  <c r="CM47"/>
  <c r="CU47"/>
  <c r="DC47"/>
  <c r="BM48"/>
  <c r="BU48"/>
  <c r="CC48"/>
  <c r="CK48"/>
  <c r="CS48"/>
  <c r="DA48"/>
  <c r="BK49"/>
  <c r="BS49"/>
  <c r="CA49"/>
  <c r="CI49"/>
  <c r="CQ49"/>
  <c r="CY49"/>
  <c r="BI50"/>
  <c r="BQ50"/>
  <c r="BY50"/>
  <c r="CG50"/>
  <c r="CO50"/>
  <c r="CW50"/>
  <c r="DE50"/>
  <c r="BO51"/>
  <c r="BW51"/>
  <c r="CE51"/>
  <c r="CM51"/>
  <c r="CU51"/>
  <c r="DC51"/>
  <c r="BM52"/>
  <c r="BU52"/>
  <c r="CC52"/>
  <c r="CK52"/>
  <c r="CS52"/>
  <c r="DA52"/>
  <c r="CP23"/>
  <c r="BP24"/>
  <c r="CF24"/>
  <c r="CV24"/>
  <c r="BN25"/>
  <c r="CD25"/>
  <c r="CT25"/>
  <c r="BL26"/>
  <c r="CB26"/>
  <c r="CP26"/>
  <c r="DA26"/>
  <c r="BN27"/>
  <c r="BX27"/>
  <c r="CI27"/>
  <c r="CT27"/>
  <c r="DD27"/>
  <c r="BQ28"/>
  <c r="CB28"/>
  <c r="CJ28"/>
  <c r="CR28"/>
  <c r="CZ28"/>
  <c r="BJ29"/>
  <c r="BR29"/>
  <c r="BZ29"/>
  <c r="CH29"/>
  <c r="CP29"/>
  <c r="CX29"/>
  <c r="BH30"/>
  <c r="BP30"/>
  <c r="BX30"/>
  <c r="CF30"/>
  <c r="CN30"/>
  <c r="CV30"/>
  <c r="DD30"/>
  <c r="BN31"/>
  <c r="BV31"/>
  <c r="CD31"/>
  <c r="CL31"/>
  <c r="CT31"/>
  <c r="DB31"/>
  <c r="BL32"/>
  <c r="BT32"/>
  <c r="CB32"/>
  <c r="CJ32"/>
  <c r="CR32"/>
  <c r="CZ32"/>
  <c r="BJ33"/>
  <c r="BR33"/>
  <c r="BZ33"/>
  <c r="CH33"/>
  <c r="CP33"/>
  <c r="CX33"/>
  <c r="BH34"/>
  <c r="BP34"/>
  <c r="BX34"/>
  <c r="CF34"/>
  <c r="CN34"/>
  <c r="CV34"/>
  <c r="DD34"/>
  <c r="BN35"/>
  <c r="BV35"/>
  <c r="CD35"/>
  <c r="CL35"/>
  <c r="CT35"/>
  <c r="DB35"/>
  <c r="BL36"/>
  <c r="BT36"/>
  <c r="CB36"/>
  <c r="CJ36"/>
  <c r="CR36"/>
  <c r="CZ36"/>
  <c r="BJ37"/>
  <c r="BR37"/>
  <c r="BZ37"/>
  <c r="CH37"/>
  <c r="CP37"/>
  <c r="CX37"/>
  <c r="BH38"/>
  <c r="BP38"/>
  <c r="BX38"/>
  <c r="CF38"/>
  <c r="CN38"/>
  <c r="CV38"/>
  <c r="DD38"/>
  <c r="BN39"/>
  <c r="BV39"/>
  <c r="CD39"/>
  <c r="CL39"/>
  <c r="CT39"/>
  <c r="DB39"/>
  <c r="BL40"/>
  <c r="BT40"/>
  <c r="CB40"/>
  <c r="CJ40"/>
  <c r="CR40"/>
  <c r="CZ40"/>
  <c r="BJ41"/>
  <c r="BR41"/>
  <c r="BZ41"/>
  <c r="CH41"/>
  <c r="CP41"/>
  <c r="CX41"/>
  <c r="BH42"/>
  <c r="BP42"/>
  <c r="BX42"/>
  <c r="CF42"/>
  <c r="CN42"/>
  <c r="CV42"/>
  <c r="DD42"/>
  <c r="BN43"/>
  <c r="BV43"/>
  <c r="CD43"/>
  <c r="CL43"/>
  <c r="CT43"/>
  <c r="DB43"/>
  <c r="BL44"/>
  <c r="BT44"/>
  <c r="CB44"/>
  <c r="CJ44"/>
  <c r="CR44"/>
  <c r="CZ44"/>
  <c r="BJ45"/>
  <c r="BR45"/>
  <c r="BZ45"/>
  <c r="CH45"/>
  <c r="CP45"/>
  <c r="CX45"/>
  <c r="BH46"/>
  <c r="BP46"/>
  <c r="BX46"/>
  <c r="CF46"/>
  <c r="CN46"/>
  <c r="CV46"/>
  <c r="DD46"/>
  <c r="BN47"/>
  <c r="BV47"/>
  <c r="CD47"/>
  <c r="CL47"/>
  <c r="CT47"/>
  <c r="DB47"/>
  <c r="BL48"/>
  <c r="BT48"/>
  <c r="CB48"/>
  <c r="CJ48"/>
  <c r="CR48"/>
  <c r="CZ48"/>
  <c r="BJ49"/>
  <c r="BR49"/>
  <c r="BZ49"/>
  <c r="CH49"/>
  <c r="CP49"/>
  <c r="CX49"/>
  <c r="BH50"/>
  <c r="BP50"/>
  <c r="BX50"/>
  <c r="CF50"/>
  <c r="CN50"/>
  <c r="CV50"/>
  <c r="DD50"/>
  <c r="BN51"/>
  <c r="BV51"/>
  <c r="CD51"/>
  <c r="CL51"/>
  <c r="CT51"/>
  <c r="DB51"/>
  <c r="BL52"/>
  <c r="BT52"/>
  <c r="CB52"/>
  <c r="CJ52"/>
  <c r="CR52"/>
  <c r="CZ52"/>
  <c r="CL23"/>
  <c r="BM24"/>
  <c r="CC24"/>
  <c r="CS24"/>
  <c r="BK25"/>
  <c r="CA25"/>
  <c r="CQ25"/>
  <c r="BI26"/>
  <c r="BY26"/>
  <c r="CO26"/>
  <c r="CZ26"/>
  <c r="BM27"/>
  <c r="BW27"/>
  <c r="CH27"/>
  <c r="CS27"/>
  <c r="DC27"/>
  <c r="BP28"/>
  <c r="CA28"/>
  <c r="CI28"/>
  <c r="CQ28"/>
  <c r="CY28"/>
  <c r="BI29"/>
  <c r="BQ29"/>
  <c r="BY29"/>
  <c r="CG29"/>
  <c r="CO29"/>
  <c r="CW29"/>
  <c r="DE29"/>
  <c r="BO30"/>
  <c r="BW30"/>
  <c r="CE30"/>
  <c r="CM30"/>
  <c r="CU30"/>
  <c r="DC30"/>
  <c r="BM31"/>
  <c r="BU31"/>
  <c r="CC31"/>
  <c r="CK31"/>
  <c r="CS31"/>
  <c r="DA31"/>
  <c r="BK32"/>
  <c r="BS32"/>
  <c r="CA32"/>
  <c r="CI32"/>
  <c r="CQ32"/>
  <c r="CY32"/>
  <c r="BI33"/>
  <c r="BQ33"/>
  <c r="BY33"/>
  <c r="CG33"/>
  <c r="CO33"/>
  <c r="CW33"/>
  <c r="DE33"/>
  <c r="BO34"/>
  <c r="BW34"/>
  <c r="CE34"/>
  <c r="CM34"/>
  <c r="CU34"/>
  <c r="DC34"/>
  <c r="BM35"/>
  <c r="BU35"/>
  <c r="CC35"/>
  <c r="CK35"/>
  <c r="CS35"/>
  <c r="DA35"/>
  <c r="BK36"/>
  <c r="BS36"/>
  <c r="CA36"/>
  <c r="CI36"/>
  <c r="CQ36"/>
  <c r="CY36"/>
  <c r="BI37"/>
  <c r="BQ37"/>
  <c r="BY37"/>
  <c r="CG37"/>
  <c r="CO37"/>
  <c r="CW37"/>
  <c r="DE37"/>
  <c r="BO38"/>
  <c r="BW38"/>
  <c r="CE38"/>
  <c r="CM38"/>
  <c r="CU38"/>
  <c r="DC38"/>
  <c r="BM39"/>
  <c r="BU39"/>
  <c r="CC39"/>
  <c r="CK39"/>
  <c r="CS39"/>
  <c r="DA39"/>
  <c r="BK40"/>
  <c r="BS40"/>
  <c r="CA40"/>
  <c r="CI40"/>
  <c r="CQ40"/>
  <c r="CY40"/>
  <c r="BI41"/>
  <c r="BQ41"/>
  <c r="BY41"/>
  <c r="CG41"/>
  <c r="CO41"/>
  <c r="CW41"/>
  <c r="DE41"/>
  <c r="BO42"/>
  <c r="BW42"/>
  <c r="CE42"/>
  <c r="CM42"/>
  <c r="CU42"/>
  <c r="DC42"/>
  <c r="BM43"/>
  <c r="BU43"/>
  <c r="CC43"/>
  <c r="CK43"/>
  <c r="CS43"/>
  <c r="DA43"/>
  <c r="BK44"/>
  <c r="BS44"/>
  <c r="CA44"/>
  <c r="CI44"/>
  <c r="CQ44"/>
  <c r="CY44"/>
  <c r="BI45"/>
  <c r="BQ45"/>
  <c r="BY45"/>
  <c r="CG45"/>
  <c r="CO45"/>
  <c r="CW45"/>
  <c r="DE45"/>
  <c r="BO46"/>
  <c r="BW46"/>
  <c r="CE46"/>
  <c r="CM46"/>
  <c r="CU46"/>
  <c r="DC46"/>
  <c r="BM47"/>
  <c r="BU47"/>
  <c r="CC47"/>
  <c r="CK47"/>
  <c r="CS47"/>
  <c r="DA47"/>
  <c r="BK48"/>
  <c r="BS48"/>
  <c r="CA48"/>
  <c r="CI48"/>
  <c r="CQ48"/>
  <c r="CY48"/>
  <c r="BI49"/>
  <c r="BQ49"/>
  <c r="BY49"/>
  <c r="CG49"/>
  <c r="CO49"/>
  <c r="CW49"/>
  <c r="DE49"/>
  <c r="BO50"/>
  <c r="BW50"/>
  <c r="CE50"/>
  <c r="CM50"/>
  <c r="CU50"/>
  <c r="DC50"/>
  <c r="BM51"/>
  <c r="BU51"/>
  <c r="CC51"/>
  <c r="CK51"/>
  <c r="CS51"/>
  <c r="DA51"/>
  <c r="BK52"/>
  <c r="BS52"/>
  <c r="CA52"/>
  <c r="CI52"/>
  <c r="CQ52"/>
  <c r="CY52"/>
  <c r="CH23"/>
  <c r="BL24"/>
  <c r="CB24"/>
  <c r="CR24"/>
  <c r="BJ25"/>
  <c r="BZ25"/>
  <c r="CP25"/>
  <c r="BH26"/>
  <c r="BX26"/>
  <c r="CN26"/>
  <c r="CX26"/>
  <c r="BK27"/>
  <c r="BV27"/>
  <c r="CF27"/>
  <c r="CQ27"/>
  <c r="DB27"/>
  <c r="BN28"/>
  <c r="BY28"/>
  <c r="CH28"/>
  <c r="CP28"/>
  <c r="CX28"/>
  <c r="BH29"/>
  <c r="BP29"/>
  <c r="BX29"/>
  <c r="CF29"/>
  <c r="CN29"/>
  <c r="CV29"/>
  <c r="DD29"/>
  <c r="BN30"/>
  <c r="BV30"/>
  <c r="CD30"/>
  <c r="CL30"/>
  <c r="CT30"/>
  <c r="DB30"/>
  <c r="BL31"/>
  <c r="BT31"/>
  <c r="CB31"/>
  <c r="CJ31"/>
  <c r="CR31"/>
  <c r="CZ31"/>
  <c r="BJ32"/>
  <c r="BR32"/>
  <c r="BZ32"/>
  <c r="CH32"/>
  <c r="CP32"/>
  <c r="CX32"/>
  <c r="BH33"/>
  <c r="BP33"/>
  <c r="BX33"/>
  <c r="CF33"/>
  <c r="CN33"/>
  <c r="CV33"/>
  <c r="DD33"/>
  <c r="BN34"/>
  <c r="BV34"/>
  <c r="CD34"/>
  <c r="CL34"/>
  <c r="CT34"/>
  <c r="DB34"/>
  <c r="BL35"/>
  <c r="BT35"/>
  <c r="CB35"/>
  <c r="CJ35"/>
  <c r="CR35"/>
  <c r="CZ35"/>
  <c r="BJ36"/>
  <c r="BR36"/>
  <c r="BZ36"/>
  <c r="CH36"/>
  <c r="CP36"/>
  <c r="CX36"/>
  <c r="BH37"/>
  <c r="BP37"/>
  <c r="BX37"/>
  <c r="CF37"/>
  <c r="CN37"/>
  <c r="CV37"/>
  <c r="DD37"/>
  <c r="BN38"/>
  <c r="BV38"/>
  <c r="CD38"/>
  <c r="CL38"/>
  <c r="CT38"/>
  <c r="DB38"/>
  <c r="BL39"/>
  <c r="BT39"/>
  <c r="CB39"/>
  <c r="CJ39"/>
  <c r="CR39"/>
  <c r="CZ39"/>
  <c r="BJ40"/>
  <c r="BR40"/>
  <c r="BZ40"/>
  <c r="CH40"/>
  <c r="CP40"/>
  <c r="CX40"/>
  <c r="BH41"/>
  <c r="BP41"/>
  <c r="BX41"/>
  <c r="CF41"/>
  <c r="CN41"/>
  <c r="CV41"/>
  <c r="DD41"/>
  <c r="BN42"/>
  <c r="BV42"/>
  <c r="CD42"/>
  <c r="CL42"/>
  <c r="CT42"/>
  <c r="DB42"/>
  <c r="BL43"/>
  <c r="BT43"/>
  <c r="CB43"/>
  <c r="CJ43"/>
  <c r="CR43"/>
  <c r="CZ43"/>
  <c r="BJ44"/>
  <c r="BR44"/>
  <c r="BZ44"/>
  <c r="CH44"/>
  <c r="CP44"/>
  <c r="CX44"/>
  <c r="BH45"/>
  <c r="BP45"/>
  <c r="BX45"/>
  <c r="CF45"/>
  <c r="CN45"/>
  <c r="CV45"/>
  <c r="DD45"/>
  <c r="BN46"/>
  <c r="BV46"/>
  <c r="CD46"/>
  <c r="CL46"/>
  <c r="CT46"/>
  <c r="DB46"/>
  <c r="BL47"/>
  <c r="BT47"/>
  <c r="CB47"/>
  <c r="CJ47"/>
  <c r="CR47"/>
  <c r="CZ47"/>
  <c r="BJ48"/>
  <c r="BR48"/>
  <c r="BZ48"/>
  <c r="CH48"/>
  <c r="CP48"/>
  <c r="CX48"/>
  <c r="BH49"/>
  <c r="BP49"/>
  <c r="BX49"/>
  <c r="CF49"/>
  <c r="CN49"/>
  <c r="CV49"/>
  <c r="DD49"/>
  <c r="BN50"/>
  <c r="BV50"/>
  <c r="CD50"/>
  <c r="CL50"/>
  <c r="CT50"/>
  <c r="DB50"/>
  <c r="BL51"/>
  <c r="BT51"/>
  <c r="CB51"/>
  <c r="CJ51"/>
  <c r="CR51"/>
  <c r="CZ51"/>
  <c r="BJ52"/>
  <c r="BR52"/>
  <c r="BZ52"/>
  <c r="CH52"/>
  <c r="CP52"/>
  <c r="CX52"/>
  <c r="Y50" i="11"/>
  <c r="O94" i="1"/>
  <c r="W22" i="11"/>
  <c r="X25"/>
  <c r="K29"/>
  <c r="S32"/>
  <c r="R35"/>
  <c r="S38"/>
  <c r="AB41"/>
  <c r="AB44"/>
  <c r="AC47"/>
  <c r="Q51"/>
  <c r="Y23"/>
  <c r="Z26"/>
  <c r="Z29"/>
  <c r="Z32"/>
  <c r="L36"/>
  <c r="M39"/>
  <c r="N42"/>
  <c r="V45"/>
  <c r="J49"/>
  <c r="K52"/>
  <c r="K24"/>
  <c r="T27"/>
  <c r="AB30"/>
  <c r="N34"/>
  <c r="V37"/>
  <c r="J41"/>
  <c r="J44"/>
  <c r="K47"/>
  <c r="T50"/>
  <c r="T22"/>
  <c r="U25"/>
  <c r="V28"/>
  <c r="AC31"/>
  <c r="AC34"/>
  <c r="AC37"/>
  <c r="Q41"/>
  <c r="Y44"/>
  <c r="Z47"/>
  <c r="AA50"/>
  <c r="N23"/>
  <c r="W26"/>
  <c r="W29"/>
  <c r="W32"/>
  <c r="Q36"/>
  <c r="R39"/>
  <c r="S42"/>
  <c r="AA45"/>
  <c r="O49"/>
  <c r="P52"/>
  <c r="P24"/>
  <c r="Y27"/>
  <c r="K31"/>
  <c r="S34"/>
  <c r="S37"/>
  <c r="AB40"/>
  <c r="AC43"/>
  <c r="AC46"/>
  <c r="Q50"/>
  <c r="Y22"/>
  <c r="U26"/>
  <c r="P30"/>
  <c r="Z34"/>
  <c r="V44"/>
  <c r="Y34"/>
  <c r="O22"/>
  <c r="P25"/>
  <c r="Y28"/>
  <c r="K32"/>
  <c r="J35"/>
  <c r="K38"/>
  <c r="T41"/>
  <c r="T44"/>
  <c r="U47"/>
  <c r="V50"/>
  <c r="Q23"/>
  <c r="R26"/>
  <c r="R29"/>
  <c r="R32"/>
  <c r="Y35"/>
  <c r="Z38"/>
  <c r="AA41"/>
  <c r="N45"/>
  <c r="W48"/>
  <c r="X51"/>
  <c r="X23"/>
  <c r="L27"/>
  <c r="T30"/>
  <c r="AA33"/>
  <c r="N37"/>
  <c r="W40"/>
  <c r="X43"/>
  <c r="X46"/>
  <c r="L50"/>
  <c r="L22"/>
  <c r="M25"/>
  <c r="N28"/>
  <c r="U31"/>
  <c r="U34"/>
  <c r="U37"/>
  <c r="V40"/>
  <c r="Q44"/>
  <c r="R47"/>
  <c r="S50"/>
  <c r="AA22"/>
  <c r="O26"/>
  <c r="O29"/>
  <c r="O32"/>
  <c r="V35"/>
  <c r="J39"/>
  <c r="K42"/>
  <c r="S45"/>
  <c r="AB48"/>
  <c r="AC51"/>
  <c r="AC23"/>
  <c r="Q27"/>
  <c r="Y30"/>
  <c r="K34"/>
  <c r="K37"/>
  <c r="T40"/>
  <c r="U43"/>
  <c r="U46"/>
  <c r="V49"/>
  <c r="Q22"/>
  <c r="M26"/>
  <c r="AC29"/>
  <c r="W33"/>
  <c r="L43"/>
  <c r="Z28"/>
  <c r="AC24"/>
  <c r="Q28"/>
  <c r="X31"/>
  <c r="X34"/>
  <c r="X37"/>
  <c r="L41"/>
  <c r="L44"/>
  <c r="M47"/>
  <c r="N50"/>
  <c r="V22"/>
  <c r="J26"/>
  <c r="J29"/>
  <c r="J32"/>
  <c r="Q35"/>
  <c r="R38"/>
  <c r="S41"/>
  <c r="AA44"/>
  <c r="O48"/>
  <c r="P51"/>
  <c r="P23"/>
  <c r="Y26"/>
  <c r="L30"/>
  <c r="S33"/>
  <c r="AA36"/>
  <c r="O40"/>
  <c r="P43"/>
  <c r="P46"/>
  <c r="Y49"/>
  <c r="Z52"/>
  <c r="Z24"/>
  <c r="AA27"/>
  <c r="M31"/>
  <c r="M34"/>
  <c r="M37"/>
  <c r="N40"/>
  <c r="W43"/>
  <c r="J47"/>
  <c r="K50"/>
  <c r="S22"/>
  <c r="AB25"/>
  <c r="AC28"/>
  <c r="AB31"/>
  <c r="N35"/>
  <c r="W38"/>
  <c r="X41"/>
  <c r="K45"/>
  <c r="T48"/>
  <c r="U51"/>
  <c r="U23"/>
  <c r="V26"/>
  <c r="Q30"/>
  <c r="X33"/>
  <c r="X36"/>
  <c r="L40"/>
  <c r="M43"/>
  <c r="M46"/>
  <c r="N49"/>
  <c r="W52"/>
  <c r="Z25"/>
  <c r="U29"/>
  <c r="O33"/>
  <c r="Y42"/>
  <c r="T26"/>
  <c r="P45"/>
  <c r="U24"/>
  <c r="V27"/>
  <c r="P31"/>
  <c r="P34"/>
  <c r="P37"/>
  <c r="Y40"/>
  <c r="Z43"/>
  <c r="Z46"/>
  <c r="AA49"/>
  <c r="N22"/>
  <c r="W25"/>
  <c r="X28"/>
  <c r="W31"/>
  <c r="W34"/>
  <c r="J38"/>
  <c r="K41"/>
  <c r="S44"/>
  <c r="AB47"/>
  <c r="AC50"/>
  <c r="AC22"/>
  <c r="Q26"/>
  <c r="Y29"/>
  <c r="K33"/>
  <c r="S36"/>
  <c r="AB39"/>
  <c r="AC42"/>
  <c r="AC45"/>
  <c r="Q49"/>
  <c r="R52"/>
  <c r="R24"/>
  <c r="S27"/>
  <c r="AA30"/>
  <c r="Z33"/>
  <c r="Z36"/>
  <c r="AA39"/>
  <c r="O43"/>
  <c r="W46"/>
  <c r="X49"/>
  <c r="T25"/>
  <c r="U28"/>
  <c r="T31"/>
  <c r="AB34"/>
  <c r="O38"/>
  <c r="P41"/>
  <c r="X44"/>
  <c r="L48"/>
  <c r="M51"/>
  <c r="M23"/>
  <c r="N26"/>
  <c r="V29"/>
  <c r="P33"/>
  <c r="P36"/>
  <c r="Y39"/>
  <c r="Z42"/>
  <c r="Z45"/>
  <c r="AA48"/>
  <c r="O52"/>
  <c r="W24"/>
  <c r="M29"/>
  <c r="AC32"/>
  <c r="V41"/>
  <c r="L26"/>
  <c r="S43"/>
  <c r="M24"/>
  <c r="N27"/>
  <c r="V30"/>
  <c r="AC33"/>
  <c r="AC36"/>
  <c r="Q40"/>
  <c r="R43"/>
  <c r="R46"/>
  <c r="S49"/>
  <c r="AB52"/>
  <c r="O25"/>
  <c r="P28"/>
  <c r="O31"/>
  <c r="O34"/>
  <c r="W37"/>
  <c r="X40"/>
  <c r="K44"/>
  <c r="T47"/>
  <c r="U50"/>
  <c r="U22"/>
  <c r="V25"/>
  <c r="Q29"/>
  <c r="Y32"/>
  <c r="K36"/>
  <c r="T39"/>
  <c r="U42"/>
  <c r="U45"/>
  <c r="V48"/>
  <c r="J52"/>
  <c r="J24"/>
  <c r="K27"/>
  <c r="S30"/>
  <c r="R33"/>
  <c r="R36"/>
  <c r="S39"/>
  <c r="AB42"/>
  <c r="O46"/>
  <c r="P49"/>
  <c r="Y52"/>
  <c r="L25"/>
  <c r="M28"/>
  <c r="L31"/>
  <c r="T34"/>
  <c r="AB37"/>
  <c r="AC40"/>
  <c r="P44"/>
  <c r="Y47"/>
  <c r="Z50"/>
  <c r="Z22"/>
  <c r="AA25"/>
  <c r="N29"/>
  <c r="V32"/>
  <c r="AC35"/>
  <c r="Q39"/>
  <c r="R42"/>
  <c r="R45"/>
  <c r="S48"/>
  <c r="AB51"/>
  <c r="O24"/>
  <c r="AA28"/>
  <c r="U32"/>
  <c r="M38"/>
  <c r="Q25"/>
  <c r="K43"/>
  <c r="Z23"/>
  <c r="AA26"/>
  <c r="N30"/>
  <c r="U33"/>
  <c r="U36"/>
  <c r="V39"/>
  <c r="J43"/>
  <c r="J46"/>
  <c r="K49"/>
  <c r="T52"/>
  <c r="AB24"/>
  <c r="AC27"/>
  <c r="AC30"/>
  <c r="AB33"/>
  <c r="O37"/>
  <c r="P40"/>
  <c r="Y43"/>
  <c r="L47"/>
  <c r="M50"/>
  <c r="M22"/>
  <c r="N25"/>
  <c r="W28"/>
  <c r="Q32"/>
  <c r="X35"/>
  <c r="L39"/>
  <c r="M42"/>
  <c r="M45"/>
  <c r="N48"/>
  <c r="W51"/>
  <c r="W23"/>
  <c r="X26"/>
  <c r="K30"/>
  <c r="J33"/>
  <c r="J36"/>
  <c r="K39"/>
  <c r="T42"/>
  <c r="AB45"/>
  <c r="AC48"/>
  <c r="Q52"/>
  <c r="Y24"/>
  <c r="Z27"/>
  <c r="Z30"/>
  <c r="L34"/>
  <c r="T37"/>
  <c r="U40"/>
  <c r="V43"/>
  <c r="Q47"/>
  <c r="R50"/>
  <c r="R22"/>
  <c r="S25"/>
  <c r="AB28"/>
  <c r="N32"/>
  <c r="U35"/>
  <c r="V38"/>
  <c r="J42"/>
  <c r="J45"/>
  <c r="K48"/>
  <c r="T51"/>
  <c r="AB23"/>
  <c r="X27"/>
  <c r="M32"/>
  <c r="W36"/>
  <c r="S51"/>
  <c r="AC41"/>
  <c r="R23"/>
  <c r="S26"/>
  <c r="AA29"/>
  <c r="M33"/>
  <c r="M36"/>
  <c r="N39"/>
  <c r="W42"/>
  <c r="W45"/>
  <c r="X48"/>
  <c r="L52"/>
  <c r="T24"/>
  <c r="U27"/>
  <c r="U30"/>
  <c r="T33"/>
  <c r="AB36"/>
  <c r="AC39"/>
  <c r="Q43"/>
  <c r="Y46"/>
  <c r="Z49"/>
  <c r="AA52"/>
  <c r="AA24"/>
  <c r="O28"/>
  <c r="V31"/>
  <c r="P35"/>
  <c r="Y38"/>
  <c r="Z41"/>
  <c r="Z44"/>
  <c r="AA47"/>
  <c r="O51"/>
  <c r="O23"/>
  <c r="P26"/>
  <c r="X29"/>
  <c r="X32"/>
  <c r="W35"/>
  <c r="X38"/>
  <c r="L42"/>
  <c r="T45"/>
  <c r="U48"/>
  <c r="V51"/>
  <c r="Q24"/>
  <c r="R27"/>
  <c r="R30"/>
  <c r="Y33"/>
  <c r="L37"/>
  <c r="M40"/>
  <c r="N43"/>
  <c r="V46"/>
  <c r="J50"/>
  <c r="J22"/>
  <c r="K25"/>
  <c r="T28"/>
  <c r="AA31"/>
  <c r="M35"/>
  <c r="N38"/>
  <c r="W41"/>
  <c r="W44"/>
  <c r="X47"/>
  <c r="L51"/>
  <c r="T23"/>
  <c r="P27"/>
  <c r="Z31"/>
  <c r="O36"/>
  <c r="AC49"/>
  <c r="Q37"/>
  <c r="T35"/>
  <c r="R48"/>
  <c r="N33"/>
  <c r="J51"/>
  <c r="M43" i="8"/>
  <c r="T48"/>
  <c r="S22"/>
  <c r="AA27"/>
  <c r="S33"/>
  <c r="R38"/>
  <c r="L44"/>
  <c r="L32"/>
  <c r="J37"/>
  <c r="N41" i="11"/>
  <c r="J48"/>
  <c r="V24"/>
  <c r="AB32"/>
  <c r="U41"/>
  <c r="W50"/>
  <c r="X39"/>
  <c r="T46"/>
  <c r="X22"/>
  <c r="O30"/>
  <c r="W39"/>
  <c r="V47"/>
  <c r="P39"/>
  <c r="L46"/>
  <c r="P22"/>
  <c r="AB29"/>
  <c r="AB38"/>
  <c r="N47"/>
  <c r="U38"/>
  <c r="Q45"/>
  <c r="N52"/>
  <c r="L29"/>
  <c r="L38"/>
  <c r="X45"/>
  <c r="R25"/>
  <c r="S28"/>
  <c r="R31"/>
  <c r="R34"/>
  <c r="R37"/>
  <c r="S40"/>
  <c r="AB43"/>
  <c r="O47"/>
  <c r="X50"/>
  <c r="S23"/>
  <c r="O27"/>
  <c r="L32"/>
  <c r="N36"/>
  <c r="R40"/>
  <c r="U44"/>
  <c r="Y48"/>
  <c r="J25"/>
  <c r="K28"/>
  <c r="J31"/>
  <c r="J34"/>
  <c r="J37"/>
  <c r="K40"/>
  <c r="T43"/>
  <c r="AB46"/>
  <c r="P50"/>
  <c r="K23"/>
  <c r="AB26"/>
  <c r="Q31"/>
  <c r="AA35"/>
  <c r="J40"/>
  <c r="M44"/>
  <c r="Q48"/>
  <c r="U52"/>
  <c r="M52"/>
  <c r="Z51"/>
  <c r="AB35"/>
  <c r="AC38"/>
  <c r="Q42"/>
  <c r="Y45"/>
  <c r="M49"/>
  <c r="V52"/>
  <c r="Y25"/>
  <c r="T29"/>
  <c r="V33"/>
  <c r="T38"/>
  <c r="P42"/>
  <c r="S46"/>
  <c r="R51"/>
  <c r="Z37"/>
  <c r="AA40"/>
  <c r="N44"/>
  <c r="W47"/>
  <c r="K51"/>
  <c r="AA23"/>
  <c r="R28"/>
  <c r="T32"/>
  <c r="V36"/>
  <c r="M41"/>
  <c r="AC44"/>
  <c r="L49"/>
  <c r="L41" i="8"/>
  <c r="Q35"/>
  <c r="L30"/>
  <c r="Z24"/>
  <c r="K50"/>
  <c r="K45"/>
  <c r="L40"/>
  <c r="J34"/>
  <c r="Z28"/>
  <c r="X37"/>
  <c r="J32"/>
  <c r="Y26"/>
  <c r="Z52"/>
  <c r="J47"/>
  <c r="X41"/>
  <c r="X36"/>
  <c r="J31"/>
  <c r="Y25"/>
  <c r="R51"/>
  <c r="X34"/>
  <c r="J29"/>
  <c r="P23"/>
  <c r="Y49"/>
  <c r="W43"/>
  <c r="W38"/>
  <c r="X33"/>
  <c r="K28"/>
  <c r="P22"/>
  <c r="Q48"/>
  <c r="X31"/>
  <c r="J26"/>
  <c r="P51"/>
  <c r="P46"/>
  <c r="N40"/>
  <c r="N35"/>
  <c r="Q30"/>
  <c r="J25"/>
  <c r="AC49"/>
  <c r="AC44"/>
  <c r="Q28"/>
  <c r="V22"/>
  <c r="O48"/>
  <c r="P43"/>
  <c r="M37"/>
  <c r="AB31"/>
  <c r="V26"/>
  <c r="W52"/>
  <c r="AB46"/>
  <c r="AC41"/>
  <c r="AC24"/>
  <c r="N50"/>
  <c r="AA44"/>
  <c r="O40"/>
  <c r="M34"/>
  <c r="AC28"/>
  <c r="U23"/>
  <c r="N49"/>
  <c r="T43"/>
  <c r="AB38"/>
  <c r="M47"/>
  <c r="S41"/>
  <c r="AA36"/>
  <c r="M31"/>
  <c r="AB25"/>
  <c r="U51"/>
  <c r="M46"/>
  <c r="K40"/>
  <c r="S35"/>
  <c r="T49" i="11"/>
  <c r="AC52"/>
  <c r="U24" i="8"/>
  <c r="V27"/>
  <c r="P31"/>
  <c r="P34"/>
  <c r="P37"/>
  <c r="Y40"/>
  <c r="Z43"/>
  <c r="Z46"/>
  <c r="AA49"/>
  <c r="N22"/>
  <c r="W25"/>
  <c r="X28"/>
  <c r="W31"/>
  <c r="W34"/>
  <c r="J38"/>
  <c r="K41"/>
  <c r="S44"/>
  <c r="AB47"/>
  <c r="AC50"/>
  <c r="AC22"/>
  <c r="Q26"/>
  <c r="Y29"/>
  <c r="K33"/>
  <c r="S36"/>
  <c r="AB39"/>
  <c r="AC42"/>
  <c r="AC45"/>
  <c r="Q49"/>
  <c r="R52"/>
  <c r="R24"/>
  <c r="S27"/>
  <c r="AA30"/>
  <c r="Z33"/>
  <c r="Z36"/>
  <c r="AA39"/>
  <c r="O43"/>
  <c r="W46"/>
  <c r="X49"/>
  <c r="K22"/>
  <c r="T25"/>
  <c r="U28"/>
  <c r="T31"/>
  <c r="AB34"/>
  <c r="O38"/>
  <c r="P41"/>
  <c r="X44"/>
  <c r="L48"/>
  <c r="M51"/>
  <c r="M23"/>
  <c r="N26"/>
  <c r="V29"/>
  <c r="P33"/>
  <c r="P36"/>
  <c r="Y39"/>
  <c r="Z42"/>
  <c r="Z45"/>
  <c r="AA48"/>
  <c r="O52"/>
  <c r="W24"/>
  <c r="X27"/>
  <c r="X30"/>
  <c r="W33"/>
  <c r="W36"/>
  <c r="X39"/>
  <c r="L43"/>
  <c r="T46"/>
  <c r="U49"/>
  <c r="V52"/>
  <c r="Q25"/>
  <c r="R28"/>
  <c r="Y31"/>
  <c r="K35"/>
  <c r="T38"/>
  <c r="U41"/>
  <c r="U44"/>
  <c r="V47"/>
  <c r="J51"/>
  <c r="M24"/>
  <c r="N27"/>
  <c r="V30"/>
  <c r="AC33"/>
  <c r="AC36"/>
  <c r="Q40"/>
  <c r="R43"/>
  <c r="R46"/>
  <c r="S49"/>
  <c r="AB52"/>
  <c r="O25"/>
  <c r="P28"/>
  <c r="O31"/>
  <c r="O34"/>
  <c r="W37"/>
  <c r="X40"/>
  <c r="K44"/>
  <c r="T47"/>
  <c r="U50"/>
  <c r="U22"/>
  <c r="V25"/>
  <c r="Q29"/>
  <c r="Y32"/>
  <c r="K36"/>
  <c r="T39"/>
  <c r="U42"/>
  <c r="U45"/>
  <c r="V48"/>
  <c r="J52"/>
  <c r="J24"/>
  <c r="K27"/>
  <c r="S30"/>
  <c r="R33"/>
  <c r="R36"/>
  <c r="S39"/>
  <c r="AB42"/>
  <c r="O46"/>
  <c r="P49"/>
  <c r="Y52"/>
  <c r="L25"/>
  <c r="M28"/>
  <c r="L31"/>
  <c r="T34"/>
  <c r="AB37"/>
  <c r="AC40"/>
  <c r="P44"/>
  <c r="Y47"/>
  <c r="Z50"/>
  <c r="Z22"/>
  <c r="AA25"/>
  <c r="N29"/>
  <c r="V32"/>
  <c r="AC35"/>
  <c r="Q39"/>
  <c r="R42"/>
  <c r="R45"/>
  <c r="S48"/>
  <c r="AB51"/>
  <c r="O24"/>
  <c r="P27"/>
  <c r="P30"/>
  <c r="O33"/>
  <c r="O36"/>
  <c r="P39"/>
  <c r="Y42"/>
  <c r="L46"/>
  <c r="M49"/>
  <c r="N52"/>
  <c r="V24"/>
  <c r="J28"/>
  <c r="Q31"/>
  <c r="Y34"/>
  <c r="L38"/>
  <c r="M41"/>
  <c r="M44"/>
  <c r="N47"/>
  <c r="W50"/>
  <c r="Z23"/>
  <c r="AA26"/>
  <c r="N30"/>
  <c r="U33"/>
  <c r="U36"/>
  <c r="V39"/>
  <c r="J43"/>
  <c r="J46"/>
  <c r="K49"/>
  <c r="T52"/>
  <c r="AB24"/>
  <c r="AC27"/>
  <c r="AC30"/>
  <c r="AB33"/>
  <c r="O37"/>
  <c r="P40"/>
  <c r="Y43"/>
  <c r="L47"/>
  <c r="M50"/>
  <c r="M22"/>
  <c r="N25"/>
  <c r="W28"/>
  <c r="Q32"/>
  <c r="X35"/>
  <c r="L39"/>
  <c r="M42"/>
  <c r="M45"/>
  <c r="N48"/>
  <c r="W51"/>
  <c r="W23"/>
  <c r="X26"/>
  <c r="K30"/>
  <c r="J33"/>
  <c r="J36"/>
  <c r="K39"/>
  <c r="T42"/>
  <c r="AB45"/>
  <c r="AC48"/>
  <c r="Q52"/>
  <c r="Y24"/>
  <c r="Z27"/>
  <c r="Z30"/>
  <c r="L34"/>
  <c r="T37"/>
  <c r="U40"/>
  <c r="V43"/>
  <c r="Q47"/>
  <c r="R50"/>
  <c r="R22"/>
  <c r="S25"/>
  <c r="AB28"/>
  <c r="N32"/>
  <c r="U35"/>
  <c r="V38"/>
  <c r="J42"/>
  <c r="J45"/>
  <c r="K48"/>
  <c r="T51"/>
  <c r="AB23"/>
  <c r="AC26"/>
  <c r="AC29"/>
  <c r="AC32"/>
  <c r="AB35"/>
  <c r="AC38"/>
  <c r="Q42"/>
  <c r="Y45"/>
  <c r="Z48"/>
  <c r="AA51"/>
  <c r="N24"/>
  <c r="W27"/>
  <c r="W30"/>
  <c r="Q34"/>
  <c r="Y37"/>
  <c r="Z40"/>
  <c r="AA43"/>
  <c r="AA46"/>
  <c r="O50"/>
  <c r="R23"/>
  <c r="S26"/>
  <c r="AA29"/>
  <c r="M33"/>
  <c r="M36"/>
  <c r="N39"/>
  <c r="W42"/>
  <c r="W45"/>
  <c r="X48"/>
  <c r="L52"/>
  <c r="T24"/>
  <c r="U27"/>
  <c r="U30"/>
  <c r="T33"/>
  <c r="AB36"/>
  <c r="AC39"/>
  <c r="Q43"/>
  <c r="Y46"/>
  <c r="Z49"/>
  <c r="AA52"/>
  <c r="AA24"/>
  <c r="O28"/>
  <c r="V31"/>
  <c r="P35"/>
  <c r="Y38"/>
  <c r="Z41"/>
  <c r="Z44"/>
  <c r="AA47"/>
  <c r="O51"/>
  <c r="O23"/>
  <c r="P26"/>
  <c r="X29"/>
  <c r="X32"/>
  <c r="W35"/>
  <c r="X38"/>
  <c r="L42"/>
  <c r="T45"/>
  <c r="U48"/>
  <c r="V51"/>
  <c r="Q24"/>
  <c r="R27"/>
  <c r="R30"/>
  <c r="Y33"/>
  <c r="L37"/>
  <c r="M40"/>
  <c r="N43"/>
  <c r="V46"/>
  <c r="J50"/>
  <c r="J22"/>
  <c r="K25"/>
  <c r="T28"/>
  <c r="AA31"/>
  <c r="M35"/>
  <c r="N38"/>
  <c r="W41"/>
  <c r="W44"/>
  <c r="X47"/>
  <c r="L51"/>
  <c r="T23"/>
  <c r="U26"/>
  <c r="U29"/>
  <c r="U32"/>
  <c r="T35"/>
  <c r="U38"/>
  <c r="V41"/>
  <c r="Q45"/>
  <c r="R48"/>
  <c r="S51"/>
  <c r="AA23"/>
  <c r="O27"/>
  <c r="O30"/>
  <c r="V33"/>
  <c r="Q37"/>
  <c r="R40"/>
  <c r="S43"/>
  <c r="S46"/>
  <c r="AB49"/>
  <c r="AC52"/>
  <c r="J23"/>
  <c r="K26"/>
  <c r="S29"/>
  <c r="AA32"/>
  <c r="Z35"/>
  <c r="AA38"/>
  <c r="O42"/>
  <c r="O45"/>
  <c r="P48"/>
  <c r="Y51"/>
  <c r="L24"/>
  <c r="M27"/>
  <c r="M30"/>
  <c r="L33"/>
  <c r="T36"/>
  <c r="U39"/>
  <c r="V42"/>
  <c r="Q46"/>
  <c r="R49"/>
  <c r="S52"/>
  <c r="S24"/>
  <c r="AB27"/>
  <c r="N31"/>
  <c r="V34"/>
  <c r="Q38"/>
  <c r="R41"/>
  <c r="R44"/>
  <c r="S47"/>
  <c r="AB50"/>
  <c r="AB22"/>
  <c r="AC25"/>
  <c r="P29"/>
  <c r="P32"/>
  <c r="O35"/>
  <c r="P38"/>
  <c r="Y41"/>
  <c r="L45"/>
  <c r="M48"/>
  <c r="N51"/>
  <c r="V23"/>
  <c r="J27"/>
  <c r="J30"/>
  <c r="Q33"/>
  <c r="Y36"/>
  <c r="Z39"/>
  <c r="AA42"/>
  <c r="N46"/>
  <c r="W49"/>
  <c r="X52"/>
  <c r="X24"/>
  <c r="L28"/>
  <c r="S31"/>
  <c r="AA34"/>
  <c r="AA37"/>
  <c r="O41"/>
  <c r="O44"/>
  <c r="P47"/>
  <c r="Y50"/>
  <c r="L23"/>
  <c r="M26"/>
  <c r="M29"/>
  <c r="M32"/>
  <c r="L35"/>
  <c r="M38"/>
  <c r="N41"/>
  <c r="V44"/>
  <c r="J48"/>
  <c r="K51"/>
  <c r="S23"/>
  <c r="AB26"/>
  <c r="AB29"/>
  <c r="N33"/>
  <c r="V36"/>
  <c r="J40"/>
  <c r="K43"/>
  <c r="K46"/>
  <c r="T49"/>
  <c r="U52"/>
  <c r="W22"/>
  <c r="X25"/>
  <c r="K29"/>
  <c r="S32"/>
  <c r="R35"/>
  <c r="S38"/>
  <c r="AB41"/>
  <c r="AB44"/>
  <c r="AC47"/>
  <c r="Q51"/>
  <c r="Y23"/>
  <c r="Z26"/>
  <c r="Z29"/>
  <c r="Z32"/>
  <c r="L36"/>
  <c r="M39"/>
  <c r="N42"/>
  <c r="V45"/>
  <c r="J49"/>
  <c r="K52"/>
  <c r="K24"/>
  <c r="T27"/>
  <c r="AB30"/>
  <c r="N34"/>
  <c r="V37"/>
  <c r="J41"/>
  <c r="J44"/>
  <c r="K47"/>
  <c r="T50"/>
  <c r="T22"/>
  <c r="U25"/>
  <c r="V28"/>
  <c r="AC31"/>
  <c r="AC34"/>
  <c r="AC37"/>
  <c r="Q41"/>
  <c r="Y44"/>
  <c r="Z47"/>
  <c r="AA50"/>
  <c r="N23"/>
  <c r="W26"/>
  <c r="W29"/>
  <c r="W32"/>
  <c r="Q36"/>
  <c r="R39"/>
  <c r="S42"/>
  <c r="AA45"/>
  <c r="O49"/>
  <c r="P52"/>
  <c r="P24"/>
  <c r="Y27"/>
  <c r="K31"/>
  <c r="S34"/>
  <c r="S37"/>
  <c r="AB40"/>
  <c r="AC43"/>
  <c r="AC46"/>
  <c r="Q50"/>
  <c r="Y22"/>
  <c r="Z25"/>
  <c r="AA28"/>
  <c r="Z31"/>
  <c r="Z34"/>
  <c r="Z37"/>
  <c r="AA40"/>
  <c r="N44"/>
  <c r="W47"/>
  <c r="X50"/>
  <c r="K23"/>
  <c r="T26"/>
  <c r="T29"/>
  <c r="AB32"/>
  <c r="N36"/>
  <c r="W39"/>
  <c r="X42"/>
  <c r="X45"/>
  <c r="L49"/>
  <c r="M52"/>
  <c r="O22"/>
  <c r="P25"/>
  <c r="Y28"/>
  <c r="K32"/>
  <c r="J35"/>
  <c r="K38"/>
  <c r="T41"/>
  <c r="T44"/>
  <c r="U47"/>
  <c r="V50"/>
  <c r="Q23"/>
  <c r="R26"/>
  <c r="R29"/>
  <c r="R32"/>
  <c r="Y35"/>
  <c r="Z38"/>
  <c r="AA41"/>
  <c r="N45"/>
  <c r="W48"/>
  <c r="X51"/>
  <c r="X23"/>
  <c r="L27"/>
  <c r="T30"/>
  <c r="AA33"/>
  <c r="N37"/>
  <c r="W40"/>
  <c r="X43"/>
  <c r="X46"/>
  <c r="L50"/>
  <c r="L22"/>
  <c r="M25"/>
  <c r="N28"/>
  <c r="U31"/>
  <c r="U34"/>
  <c r="U37"/>
  <c r="V40"/>
  <c r="Q44"/>
  <c r="R47"/>
  <c r="S50"/>
  <c r="AA22"/>
  <c r="O26"/>
  <c r="O29"/>
  <c r="O32"/>
  <c r="V35"/>
  <c r="J39"/>
  <c r="K42"/>
  <c r="S45"/>
  <c r="AB48"/>
  <c r="AC51"/>
  <c r="AC23"/>
  <c r="Q27"/>
  <c r="Y30"/>
  <c r="K34"/>
  <c r="K37"/>
  <c r="T40"/>
  <c r="U43"/>
  <c r="U46"/>
  <c r="V49"/>
  <c r="Q22"/>
  <c r="R25"/>
  <c r="S28"/>
  <c r="R31"/>
  <c r="R34"/>
  <c r="R37"/>
  <c r="S40"/>
  <c r="AB43"/>
  <c r="O47"/>
  <c r="P50"/>
  <c r="X22"/>
  <c r="L26"/>
  <c r="L29"/>
  <c r="T32"/>
  <c r="AA35"/>
  <c r="O39"/>
  <c r="P42"/>
  <c r="P45"/>
  <c r="Y48"/>
  <c r="O100" i="5"/>
  <c r="Z48" i="11"/>
  <c r="AA51"/>
  <c r="N24"/>
  <c r="J28"/>
  <c r="Y31"/>
  <c r="S35"/>
  <c r="O39"/>
  <c r="X42"/>
  <c r="K46"/>
  <c r="AB49"/>
  <c r="W27"/>
  <c r="W30"/>
  <c r="Q34"/>
  <c r="Y37"/>
  <c r="Z40"/>
  <c r="AA43"/>
  <c r="AA46"/>
  <c r="Z23" i="12"/>
  <c r="AA29"/>
  <c r="P34"/>
  <c r="X37"/>
  <c r="J43"/>
  <c r="J38"/>
  <c r="T47"/>
  <c r="R23"/>
  <c r="AB47"/>
  <c r="O94" i="13"/>
  <c r="Y40" i="12"/>
  <c r="Y29"/>
  <c r="P31"/>
  <c r="Q29"/>
  <c r="S26"/>
  <c r="L52"/>
  <c r="U24"/>
  <c r="X48"/>
  <c r="O22"/>
  <c r="U33"/>
  <c r="N22"/>
  <c r="K32"/>
  <c r="T52"/>
  <c r="Y28"/>
  <c r="N39"/>
  <c r="R32"/>
  <c r="N27"/>
  <c r="K38"/>
  <c r="U27"/>
  <c r="U25"/>
  <c r="AC33"/>
  <c r="R43"/>
  <c r="T33"/>
  <c r="Z44"/>
  <c r="N37"/>
  <c r="V27"/>
  <c r="M36"/>
  <c r="V50"/>
  <c r="Q43"/>
  <c r="AC31"/>
  <c r="W45"/>
  <c r="P28"/>
  <c r="Z49"/>
  <c r="P38"/>
  <c r="P37"/>
  <c r="J46"/>
  <c r="O31"/>
  <c r="Q26"/>
  <c r="M48"/>
  <c r="Y32"/>
  <c r="O97" i="7"/>
  <c r="P25" i="12"/>
  <c r="V30"/>
  <c r="J35"/>
  <c r="Q40"/>
  <c r="Z46"/>
  <c r="R26"/>
  <c r="W37"/>
  <c r="AA52"/>
  <c r="R44"/>
  <c r="W26"/>
  <c r="AC24"/>
  <c r="N30"/>
  <c r="X34"/>
  <c r="V39"/>
  <c r="R46"/>
  <c r="O25"/>
  <c r="O34"/>
  <c r="U50"/>
  <c r="J41"/>
  <c r="O26"/>
  <c r="AA26"/>
  <c r="X31"/>
  <c r="U36"/>
  <c r="W42"/>
  <c r="AA49"/>
  <c r="AC27"/>
  <c r="X40"/>
  <c r="O28"/>
  <c r="T22"/>
  <c r="W38"/>
  <c r="O88" i="7"/>
  <c r="M24" i="12"/>
  <c r="Q28"/>
  <c r="M33"/>
  <c r="AC36"/>
  <c r="T41"/>
  <c r="U47"/>
  <c r="AB24"/>
  <c r="W31"/>
  <c r="K41"/>
  <c r="V25"/>
  <c r="W40"/>
  <c r="M34"/>
  <c r="AB52"/>
  <c r="U30"/>
  <c r="AC39"/>
  <c r="AC50"/>
  <c r="S36"/>
  <c r="AC25"/>
  <c r="J39"/>
  <c r="Z43"/>
  <c r="K49"/>
  <c r="Q23"/>
  <c r="X28"/>
  <c r="W34"/>
  <c r="K44"/>
  <c r="AC22"/>
  <c r="K33"/>
  <c r="AA47"/>
  <c r="V40"/>
  <c r="Y47"/>
  <c r="P49"/>
  <c r="T44"/>
  <c r="S49"/>
  <c r="T24"/>
  <c r="R29"/>
  <c r="Y35"/>
  <c r="Y46"/>
  <c r="AA24"/>
  <c r="X35"/>
  <c r="Q49"/>
  <c r="T45"/>
  <c r="J50"/>
  <c r="BC22" i="10"/>
  <c r="BA23"/>
  <c r="AY24"/>
  <c r="BG24"/>
  <c r="BE25"/>
  <c r="BC26"/>
  <c r="BA27"/>
  <c r="AY28"/>
  <c r="BG28"/>
  <c r="BE29"/>
  <c r="BC30"/>
  <c r="BA31"/>
  <c r="AY32"/>
  <c r="BG32"/>
  <c r="BE33"/>
  <c r="BC34"/>
  <c r="BA35"/>
  <c r="AY36"/>
  <c r="BG36"/>
  <c r="BE37"/>
  <c r="BC38"/>
  <c r="BA39"/>
  <c r="AY40"/>
  <c r="BG40"/>
  <c r="BE41"/>
  <c r="BC42"/>
  <c r="BA43"/>
  <c r="AY44"/>
  <c r="BG44"/>
  <c r="BE45"/>
  <c r="BC46"/>
  <c r="BA47"/>
  <c r="AY48"/>
  <c r="BG48"/>
  <c r="BE49"/>
  <c r="BC50"/>
  <c r="BA51"/>
  <c r="AY52"/>
  <c r="BG52"/>
  <c r="BB22"/>
  <c r="AZ23"/>
  <c r="AX24"/>
  <c r="BF24"/>
  <c r="BD25"/>
  <c r="BB26"/>
  <c r="AZ27"/>
  <c r="AX28"/>
  <c r="BF28"/>
  <c r="BD29"/>
  <c r="BB30"/>
  <c r="AZ31"/>
  <c r="AX32"/>
  <c r="BF32"/>
  <c r="BD33"/>
  <c r="BB34"/>
  <c r="AZ35"/>
  <c r="AX36"/>
  <c r="BF36"/>
  <c r="BD37"/>
  <c r="BB38"/>
  <c r="AZ39"/>
  <c r="AX40"/>
  <c r="BF40"/>
  <c r="BD41"/>
  <c r="BB42"/>
  <c r="AZ43"/>
  <c r="AX44"/>
  <c r="BF44"/>
  <c r="BD45"/>
  <c r="BB46"/>
  <c r="AZ47"/>
  <c r="AX48"/>
  <c r="BF48"/>
  <c r="BD49"/>
  <c r="BB50"/>
  <c r="AZ51"/>
  <c r="AX52"/>
  <c r="BF52"/>
  <c r="BA22"/>
  <c r="AY23"/>
  <c r="BG23"/>
  <c r="BE24"/>
  <c r="BC25"/>
  <c r="BA26"/>
  <c r="AY27"/>
  <c r="BG27"/>
  <c r="BE28"/>
  <c r="BC29"/>
  <c r="BA30"/>
  <c r="AY31"/>
  <c r="BG31"/>
  <c r="BE32"/>
  <c r="BC33"/>
  <c r="BA34"/>
  <c r="AY35"/>
  <c r="BG35"/>
  <c r="BE36"/>
  <c r="BC37"/>
  <c r="BA38"/>
  <c r="AY39"/>
  <c r="BG39"/>
  <c r="BE40"/>
  <c r="BC41"/>
  <c r="BA42"/>
  <c r="AY43"/>
  <c r="BG43"/>
  <c r="BE44"/>
  <c r="BC45"/>
  <c r="BA46"/>
  <c r="AY47"/>
  <c r="BG47"/>
  <c r="BE48"/>
  <c r="BC49"/>
  <c r="BA50"/>
  <c r="AY51"/>
  <c r="BG51"/>
  <c r="BE52"/>
  <c r="AZ22"/>
  <c r="AX23"/>
  <c r="BF23"/>
  <c r="BD24"/>
  <c r="BB25"/>
  <c r="AZ26"/>
  <c r="AX27"/>
  <c r="BF27"/>
  <c r="BD28"/>
  <c r="BB29"/>
  <c r="AZ30"/>
  <c r="AX31"/>
  <c r="BF31"/>
  <c r="BD32"/>
  <c r="BB33"/>
  <c r="AZ34"/>
  <c r="AX35"/>
  <c r="BF35"/>
  <c r="BD36"/>
  <c r="BB37"/>
  <c r="AZ38"/>
  <c r="AX39"/>
  <c r="BF39"/>
  <c r="BD40"/>
  <c r="BB41"/>
  <c r="AZ42"/>
  <c r="AX43"/>
  <c r="BF43"/>
  <c r="BD44"/>
  <c r="BB45"/>
  <c r="AZ46"/>
  <c r="AX47"/>
  <c r="BF47"/>
  <c r="BD48"/>
  <c r="BB49"/>
  <c r="AZ50"/>
  <c r="AX51"/>
  <c r="BF51"/>
  <c r="BD52"/>
  <c r="AY22"/>
  <c r="BG22"/>
  <c r="BE23"/>
  <c r="BC24"/>
  <c r="BA25"/>
  <c r="AY26"/>
  <c r="BG26"/>
  <c r="BE27"/>
  <c r="BC28"/>
  <c r="BA29"/>
  <c r="AY30"/>
  <c r="BG30"/>
  <c r="BE31"/>
  <c r="BC32"/>
  <c r="BA33"/>
  <c r="AY34"/>
  <c r="BG34"/>
  <c r="BE35"/>
  <c r="BC36"/>
  <c r="BA37"/>
  <c r="AY38"/>
  <c r="BG38"/>
  <c r="BE39"/>
  <c r="BC40"/>
  <c r="BA41"/>
  <c r="AY42"/>
  <c r="BG42"/>
  <c r="BE43"/>
  <c r="BC44"/>
  <c r="BA45"/>
  <c r="AY46"/>
  <c r="BG46"/>
  <c r="BE47"/>
  <c r="BC48"/>
  <c r="BA49"/>
  <c r="AY50"/>
  <c r="BG50"/>
  <c r="BE51"/>
  <c r="BC52"/>
  <c r="AX22"/>
  <c r="BF22"/>
  <c r="BD23"/>
  <c r="BB24"/>
  <c r="AZ25"/>
  <c r="AX26"/>
  <c r="BF26"/>
  <c r="BD27"/>
  <c r="BB28"/>
  <c r="AZ29"/>
  <c r="AX30"/>
  <c r="BF30"/>
  <c r="BD31"/>
  <c r="BB32"/>
  <c r="AZ33"/>
  <c r="AX34"/>
  <c r="BF34"/>
  <c r="BD35"/>
  <c r="BB36"/>
  <c r="AZ37"/>
  <c r="AX38"/>
  <c r="BF38"/>
  <c r="BD39"/>
  <c r="BB40"/>
  <c r="AZ41"/>
  <c r="AX42"/>
  <c r="BF42"/>
  <c r="BD43"/>
  <c r="BB44"/>
  <c r="AZ45"/>
  <c r="AX46"/>
  <c r="BF46"/>
  <c r="BD47"/>
  <c r="BB48"/>
  <c r="AZ49"/>
  <c r="AX50"/>
  <c r="BF50"/>
  <c r="BD51"/>
  <c r="BB52"/>
  <c r="BE22"/>
  <c r="BC23"/>
  <c r="BA24"/>
  <c r="AY25"/>
  <c r="BG25"/>
  <c r="BE26"/>
  <c r="BC27"/>
  <c r="BA28"/>
  <c r="AY29"/>
  <c r="BG29"/>
  <c r="BE30"/>
  <c r="BC31"/>
  <c r="BA32"/>
  <c r="AY33"/>
  <c r="BG33"/>
  <c r="BE34"/>
  <c r="BC35"/>
  <c r="BA36"/>
  <c r="AY37"/>
  <c r="BG37"/>
  <c r="BE38"/>
  <c r="BC39"/>
  <c r="BA40"/>
  <c r="AY41"/>
  <c r="BG41"/>
  <c r="BE42"/>
  <c r="BC43"/>
  <c r="BA44"/>
  <c r="AY45"/>
  <c r="BG45"/>
  <c r="BE46"/>
  <c r="BC47"/>
  <c r="BA48"/>
  <c r="AY49"/>
  <c r="BG49"/>
  <c r="BE50"/>
  <c r="BC51"/>
  <c r="BA52"/>
  <c r="BD22"/>
  <c r="BB23"/>
  <c r="AZ24"/>
  <c r="AX25"/>
  <c r="BF25"/>
  <c r="BD26"/>
  <c r="BB27"/>
  <c r="AZ28"/>
  <c r="AX29"/>
  <c r="BF29"/>
  <c r="BD30"/>
  <c r="BB31"/>
  <c r="AZ32"/>
  <c r="AX33"/>
  <c r="BF33"/>
  <c r="BD34"/>
  <c r="BB35"/>
  <c r="AZ36"/>
  <c r="AX37"/>
  <c r="BF37"/>
  <c r="BD38"/>
  <c r="BB39"/>
  <c r="AZ40"/>
  <c r="AX41"/>
  <c r="BF41"/>
  <c r="BD42"/>
  <c r="BB43"/>
  <c r="AZ44"/>
  <c r="AX45"/>
  <c r="BF45"/>
  <c r="BD46"/>
  <c r="BB47"/>
  <c r="AZ48"/>
  <c r="AX49"/>
  <c r="BF49"/>
  <c r="BD50"/>
  <c r="BB51"/>
  <c r="AZ52"/>
  <c r="BB22" i="8"/>
  <c r="AZ23"/>
  <c r="AX24"/>
  <c r="BF24"/>
  <c r="BD25"/>
  <c r="BB26"/>
  <c r="AZ27"/>
  <c r="AX28"/>
  <c r="BF28"/>
  <c r="BD29"/>
  <c r="BB30"/>
  <c r="AZ31"/>
  <c r="AX32"/>
  <c r="BF32"/>
  <c r="BD33"/>
  <c r="BB34"/>
  <c r="AZ35"/>
  <c r="AX36"/>
  <c r="BF36"/>
  <c r="BD37"/>
  <c r="BB38"/>
  <c r="AZ39"/>
  <c r="BA22"/>
  <c r="AY23"/>
  <c r="BG23"/>
  <c r="BE24"/>
  <c r="BC25"/>
  <c r="BA26"/>
  <c r="AY27"/>
  <c r="BG27"/>
  <c r="BE28"/>
  <c r="BC29"/>
  <c r="BA30"/>
  <c r="AY31"/>
  <c r="BG31"/>
  <c r="BE32"/>
  <c r="AZ22"/>
  <c r="AX23"/>
  <c r="BF23"/>
  <c r="BD24"/>
  <c r="BB25"/>
  <c r="AZ26"/>
  <c r="AX27"/>
  <c r="BF27"/>
  <c r="BD28"/>
  <c r="BB29"/>
  <c r="AZ30"/>
  <c r="AX31"/>
  <c r="BF31"/>
  <c r="BD32"/>
  <c r="BB33"/>
  <c r="AZ34"/>
  <c r="AX35"/>
  <c r="BF35"/>
  <c r="BD36"/>
  <c r="BB37"/>
  <c r="AZ38"/>
  <c r="AX39"/>
  <c r="BF39"/>
  <c r="AY22"/>
  <c r="BG22"/>
  <c r="BE23"/>
  <c r="BC24"/>
  <c r="BA25"/>
  <c r="AY26"/>
  <c r="BG26"/>
  <c r="BE27"/>
  <c r="BC28"/>
  <c r="BA29"/>
  <c r="AY30"/>
  <c r="BG30"/>
  <c r="BE31"/>
  <c r="BC32"/>
  <c r="BA33"/>
  <c r="AY34"/>
  <c r="BG34"/>
  <c r="BE35"/>
  <c r="BC36"/>
  <c r="BA37"/>
  <c r="AY38"/>
  <c r="BG38"/>
  <c r="BE39"/>
  <c r="AX22"/>
  <c r="BF22"/>
  <c r="BD23"/>
  <c r="BB24"/>
  <c r="AZ25"/>
  <c r="AX26"/>
  <c r="BF26"/>
  <c r="BD27"/>
  <c r="BB28"/>
  <c r="AZ29"/>
  <c r="AX30"/>
  <c r="BF30"/>
  <c r="BD31"/>
  <c r="BB32"/>
  <c r="BE22"/>
  <c r="BC23"/>
  <c r="BA24"/>
  <c r="AY25"/>
  <c r="BG25"/>
  <c r="BE26"/>
  <c r="BC27"/>
  <c r="BA28"/>
  <c r="AY29"/>
  <c r="BG29"/>
  <c r="BE30"/>
  <c r="BC31"/>
  <c r="BA32"/>
  <c r="AY33"/>
  <c r="BG33"/>
  <c r="BE34"/>
  <c r="BC35"/>
  <c r="BA36"/>
  <c r="AY37"/>
  <c r="BG37"/>
  <c r="BE38"/>
  <c r="BC39"/>
  <c r="BD22"/>
  <c r="BB23"/>
  <c r="AZ24"/>
  <c r="AX25"/>
  <c r="BF25"/>
  <c r="BD26"/>
  <c r="BB27"/>
  <c r="AZ28"/>
  <c r="AX29"/>
  <c r="BF29"/>
  <c r="BD30"/>
  <c r="BB31"/>
  <c r="AZ32"/>
  <c r="AX33"/>
  <c r="BF33"/>
  <c r="BD34"/>
  <c r="BB35"/>
  <c r="AZ36"/>
  <c r="AX37"/>
  <c r="BF37"/>
  <c r="BD38"/>
  <c r="BB39"/>
  <c r="BC22"/>
  <c r="BA23"/>
  <c r="AY24"/>
  <c r="BG24"/>
  <c r="BE25"/>
  <c r="BC26"/>
  <c r="BA27"/>
  <c r="AY28"/>
  <c r="BG28"/>
  <c r="BE29"/>
  <c r="BC30"/>
  <c r="BA31"/>
  <c r="AY32"/>
  <c r="BG32"/>
  <c r="BE33"/>
  <c r="BC34"/>
  <c r="BA35"/>
  <c r="AY36"/>
  <c r="BG36"/>
  <c r="BE37"/>
  <c r="BC38"/>
  <c r="BA39"/>
  <c r="BG35"/>
  <c r="AY39"/>
  <c r="BC40"/>
  <c r="BA41"/>
  <c r="AY42"/>
  <c r="BG42"/>
  <c r="BE43"/>
  <c r="BC44"/>
  <c r="BA45"/>
  <c r="AY46"/>
  <c r="BG46"/>
  <c r="BE47"/>
  <c r="BC48"/>
  <c r="BA49"/>
  <c r="AY50"/>
  <c r="BG50"/>
  <c r="BE51"/>
  <c r="BC52"/>
  <c r="BD35"/>
  <c r="BF38"/>
  <c r="BB40"/>
  <c r="AZ41"/>
  <c r="AX42"/>
  <c r="BF42"/>
  <c r="BD43"/>
  <c r="BB44"/>
  <c r="AZ45"/>
  <c r="AX46"/>
  <c r="BF46"/>
  <c r="BD47"/>
  <c r="BB48"/>
  <c r="AZ49"/>
  <c r="AX50"/>
  <c r="BF50"/>
  <c r="BD51"/>
  <c r="BB52"/>
  <c r="AY35"/>
  <c r="BA38"/>
  <c r="BA40"/>
  <c r="AY41"/>
  <c r="BG41"/>
  <c r="BE42"/>
  <c r="BC43"/>
  <c r="BA44"/>
  <c r="AY45"/>
  <c r="BG45"/>
  <c r="BE46"/>
  <c r="BC47"/>
  <c r="BA48"/>
  <c r="AY49"/>
  <c r="BG49"/>
  <c r="BE50"/>
  <c r="BC51"/>
  <c r="BA52"/>
  <c r="BF34"/>
  <c r="AX38"/>
  <c r="AZ40"/>
  <c r="AX41"/>
  <c r="BF41"/>
  <c r="BD42"/>
  <c r="BB43"/>
  <c r="AZ44"/>
  <c r="AX45"/>
  <c r="BF45"/>
  <c r="BD46"/>
  <c r="BB47"/>
  <c r="AZ48"/>
  <c r="AX49"/>
  <c r="BF49"/>
  <c r="BD50"/>
  <c r="BB51"/>
  <c r="AZ52"/>
  <c r="BA34"/>
  <c r="BC37"/>
  <c r="AY40"/>
  <c r="BG40"/>
  <c r="BE41"/>
  <c r="BC42"/>
  <c r="BA43"/>
  <c r="AY44"/>
  <c r="BG44"/>
  <c r="BE45"/>
  <c r="BC46"/>
  <c r="BA47"/>
  <c r="AY48"/>
  <c r="BG48"/>
  <c r="BE49"/>
  <c r="BC50"/>
  <c r="BA51"/>
  <c r="AY52"/>
  <c r="BG52"/>
  <c r="AX34"/>
  <c r="AZ37"/>
  <c r="AX40"/>
  <c r="BF40"/>
  <c r="BD41"/>
  <c r="BB42"/>
  <c r="AZ43"/>
  <c r="AX44"/>
  <c r="BF44"/>
  <c r="BD45"/>
  <c r="BB46"/>
  <c r="AZ47"/>
  <c r="AX48"/>
  <c r="BF48"/>
  <c r="BD49"/>
  <c r="BB50"/>
  <c r="AZ51"/>
  <c r="AX52"/>
  <c r="BF52"/>
  <c r="BC33"/>
  <c r="BE36"/>
  <c r="BG39"/>
  <c r="BE40"/>
  <c r="BC41"/>
  <c r="BA42"/>
  <c r="AY43"/>
  <c r="BG43"/>
  <c r="BE44"/>
  <c r="BC45"/>
  <c r="BA46"/>
  <c r="AY47"/>
  <c r="BG47"/>
  <c r="BE48"/>
  <c r="BC49"/>
  <c r="BA50"/>
  <c r="AY51"/>
  <c r="BG51"/>
  <c r="BE52"/>
  <c r="AZ33"/>
  <c r="BB36"/>
  <c r="BD39"/>
  <c r="BD40"/>
  <c r="BB41"/>
  <c r="AZ42"/>
  <c r="AX43"/>
  <c r="BF43"/>
  <c r="BD44"/>
  <c r="BB45"/>
  <c r="AZ46"/>
  <c r="AX47"/>
  <c r="BF47"/>
  <c r="BD48"/>
  <c r="BB49"/>
  <c r="AZ50"/>
  <c r="AX51"/>
  <c r="BF51"/>
  <c r="BD52"/>
  <c r="O107" i="7"/>
  <c r="W25" i="12"/>
  <c r="AC30"/>
  <c r="AB36"/>
  <c r="S44"/>
  <c r="U22"/>
  <c r="V31"/>
  <c r="AC42"/>
  <c r="M31"/>
  <c r="L25"/>
  <c r="M35"/>
  <c r="BE22" i="13"/>
  <c r="BC23"/>
  <c r="BA24"/>
  <c r="AY25"/>
  <c r="BG25"/>
  <c r="BE26"/>
  <c r="BC27"/>
  <c r="BA28"/>
  <c r="AY29"/>
  <c r="BG29"/>
  <c r="BE30"/>
  <c r="BC31"/>
  <c r="BA32"/>
  <c r="AY33"/>
  <c r="BG33"/>
  <c r="BE34"/>
  <c r="BC35"/>
  <c r="BA36"/>
  <c r="AY37"/>
  <c r="BG37"/>
  <c r="BE38"/>
  <c r="BC39"/>
  <c r="BA40"/>
  <c r="AY41"/>
  <c r="BG41"/>
  <c r="BE42"/>
  <c r="BC43"/>
  <c r="BA44"/>
  <c r="AY45"/>
  <c r="BG45"/>
  <c r="BE46"/>
  <c r="BC47"/>
  <c r="BA48"/>
  <c r="AY49"/>
  <c r="BG49"/>
  <c r="BE50"/>
  <c r="BC51"/>
  <c r="BA52"/>
  <c r="BD22"/>
  <c r="BB23"/>
  <c r="AZ24"/>
  <c r="AX25"/>
  <c r="BF25"/>
  <c r="BD26"/>
  <c r="BB27"/>
  <c r="AZ28"/>
  <c r="AX29"/>
  <c r="BF29"/>
  <c r="BD30"/>
  <c r="BB31"/>
  <c r="AZ32"/>
  <c r="AX33"/>
  <c r="BF33"/>
  <c r="BD34"/>
  <c r="BB35"/>
  <c r="AZ36"/>
  <c r="AX37"/>
  <c r="BF37"/>
  <c r="BD38"/>
  <c r="BB39"/>
  <c r="AZ40"/>
  <c r="AX41"/>
  <c r="BF41"/>
  <c r="BD42"/>
  <c r="BB43"/>
  <c r="AZ44"/>
  <c r="AX45"/>
  <c r="BF45"/>
  <c r="BD46"/>
  <c r="BB47"/>
  <c r="AZ48"/>
  <c r="AX49"/>
  <c r="BF49"/>
  <c r="BD50"/>
  <c r="BB51"/>
  <c r="AZ52"/>
  <c r="BC22"/>
  <c r="BA23"/>
  <c r="AY24"/>
  <c r="BG24"/>
  <c r="BE25"/>
  <c r="BC26"/>
  <c r="BA27"/>
  <c r="AY28"/>
  <c r="BG28"/>
  <c r="BE29"/>
  <c r="BC30"/>
  <c r="BA31"/>
  <c r="AY32"/>
  <c r="BG32"/>
  <c r="BE33"/>
  <c r="BC34"/>
  <c r="BA35"/>
  <c r="AY36"/>
  <c r="BG36"/>
  <c r="BE37"/>
  <c r="BC38"/>
  <c r="BA39"/>
  <c r="AY40"/>
  <c r="BG40"/>
  <c r="BE41"/>
  <c r="BC42"/>
  <c r="BA43"/>
  <c r="AY44"/>
  <c r="BG44"/>
  <c r="BE45"/>
  <c r="BC46"/>
  <c r="BA47"/>
  <c r="AY48"/>
  <c r="BG48"/>
  <c r="BE49"/>
  <c r="BC50"/>
  <c r="BA51"/>
  <c r="AY52"/>
  <c r="BG52"/>
  <c r="BB22"/>
  <c r="AZ23"/>
  <c r="AX24"/>
  <c r="BF24"/>
  <c r="BD25"/>
  <c r="BB26"/>
  <c r="AZ27"/>
  <c r="AX28"/>
  <c r="BF28"/>
  <c r="BD29"/>
  <c r="BB30"/>
  <c r="AZ31"/>
  <c r="AX32"/>
  <c r="BF32"/>
  <c r="BD33"/>
  <c r="BB34"/>
  <c r="AZ35"/>
  <c r="AX36"/>
  <c r="BF36"/>
  <c r="BD37"/>
  <c r="BB38"/>
  <c r="AZ39"/>
  <c r="AX40"/>
  <c r="BF40"/>
  <c r="BD41"/>
  <c r="BB42"/>
  <c r="AZ43"/>
  <c r="AX44"/>
  <c r="BF44"/>
  <c r="BD45"/>
  <c r="BB46"/>
  <c r="AZ47"/>
  <c r="AX48"/>
  <c r="BF48"/>
  <c r="BD49"/>
  <c r="BB50"/>
  <c r="AZ51"/>
  <c r="AX52"/>
  <c r="BF52"/>
  <c r="BA22"/>
  <c r="AY23"/>
  <c r="BG23"/>
  <c r="BE24"/>
  <c r="BC25"/>
  <c r="BA26"/>
  <c r="AY27"/>
  <c r="BG27"/>
  <c r="BE28"/>
  <c r="BC29"/>
  <c r="BA30"/>
  <c r="AY31"/>
  <c r="BG31"/>
  <c r="BE32"/>
  <c r="BC33"/>
  <c r="BA34"/>
  <c r="AY35"/>
  <c r="BG35"/>
  <c r="BE36"/>
  <c r="BC37"/>
  <c r="BA38"/>
  <c r="AY39"/>
  <c r="BG39"/>
  <c r="BE40"/>
  <c r="BC41"/>
  <c r="BA42"/>
  <c r="AY43"/>
  <c r="BG43"/>
  <c r="BE44"/>
  <c r="BC45"/>
  <c r="BA46"/>
  <c r="AY47"/>
  <c r="BG47"/>
  <c r="BE48"/>
  <c r="BC49"/>
  <c r="BA50"/>
  <c r="AY51"/>
  <c r="BG51"/>
  <c r="BE52"/>
  <c r="AZ22"/>
  <c r="AX23"/>
  <c r="BF23"/>
  <c r="BD24"/>
  <c r="BB25"/>
  <c r="AZ26"/>
  <c r="AX27"/>
  <c r="BF27"/>
  <c r="BD28"/>
  <c r="BB29"/>
  <c r="AZ30"/>
  <c r="AX31"/>
  <c r="BF31"/>
  <c r="BD32"/>
  <c r="BB33"/>
  <c r="AZ34"/>
  <c r="AX35"/>
  <c r="BF35"/>
  <c r="BD36"/>
  <c r="BB37"/>
  <c r="AZ38"/>
  <c r="AX39"/>
  <c r="BF39"/>
  <c r="BD40"/>
  <c r="BB41"/>
  <c r="AZ42"/>
  <c r="AX43"/>
  <c r="BF43"/>
  <c r="BD44"/>
  <c r="BB45"/>
  <c r="AZ46"/>
  <c r="AX47"/>
  <c r="BF47"/>
  <c r="BD48"/>
  <c r="BB49"/>
  <c r="AZ50"/>
  <c r="AX51"/>
  <c r="BF51"/>
  <c r="BD52"/>
  <c r="AY22"/>
  <c r="BG22"/>
  <c r="BE23"/>
  <c r="BC24"/>
  <c r="BA25"/>
  <c r="AY26"/>
  <c r="BG26"/>
  <c r="BE27"/>
  <c r="BC28"/>
  <c r="BA29"/>
  <c r="AY30"/>
  <c r="BG30"/>
  <c r="BE31"/>
  <c r="BC32"/>
  <c r="BA33"/>
  <c r="AY34"/>
  <c r="BG34"/>
  <c r="BE35"/>
  <c r="BC36"/>
  <c r="BA37"/>
  <c r="AY38"/>
  <c r="BG38"/>
  <c r="BE39"/>
  <c r="BC40"/>
  <c r="BA41"/>
  <c r="AY42"/>
  <c r="BG42"/>
  <c r="BE43"/>
  <c r="BC44"/>
  <c r="BA45"/>
  <c r="AY46"/>
  <c r="BG46"/>
  <c r="BE47"/>
  <c r="BC48"/>
  <c r="BA49"/>
  <c r="AY50"/>
  <c r="BG50"/>
  <c r="BE51"/>
  <c r="BC52"/>
  <c r="AX22"/>
  <c r="BF22"/>
  <c r="BD23"/>
  <c r="BB24"/>
  <c r="AZ25"/>
  <c r="AX26"/>
  <c r="BF26"/>
  <c r="BD27"/>
  <c r="BB28"/>
  <c r="AZ29"/>
  <c r="AX30"/>
  <c r="BF30"/>
  <c r="BD31"/>
  <c r="BB32"/>
  <c r="AZ33"/>
  <c r="AX34"/>
  <c r="BF34"/>
  <c r="BD35"/>
  <c r="BB36"/>
  <c r="AZ37"/>
  <c r="AX38"/>
  <c r="BF38"/>
  <c r="BD39"/>
  <c r="BB40"/>
  <c r="AZ41"/>
  <c r="AX42"/>
  <c r="BF42"/>
  <c r="BD43"/>
  <c r="BB44"/>
  <c r="AZ45"/>
  <c r="AX46"/>
  <c r="BF46"/>
  <c r="BD47"/>
  <c r="BB48"/>
  <c r="AZ49"/>
  <c r="AX50"/>
  <c r="BF50"/>
  <c r="BD51"/>
  <c r="BB52"/>
  <c r="BB22" i="7"/>
  <c r="AZ23"/>
  <c r="AX24"/>
  <c r="BF24"/>
  <c r="BD25"/>
  <c r="BB26"/>
  <c r="AZ27"/>
  <c r="AX28"/>
  <c r="BF28"/>
  <c r="BD29"/>
  <c r="BB30"/>
  <c r="AZ31"/>
  <c r="AX32"/>
  <c r="BF32"/>
  <c r="BD33"/>
  <c r="BB34"/>
  <c r="AZ35"/>
  <c r="AX36"/>
  <c r="BF36"/>
  <c r="BD37"/>
  <c r="BB38"/>
  <c r="AZ39"/>
  <c r="AX40"/>
  <c r="BF40"/>
  <c r="BD41"/>
  <c r="BB42"/>
  <c r="AZ43"/>
  <c r="AX44"/>
  <c r="BF44"/>
  <c r="BD45"/>
  <c r="BB46"/>
  <c r="AZ47"/>
  <c r="AX48"/>
  <c r="BF48"/>
  <c r="BD49"/>
  <c r="BB50"/>
  <c r="AZ51"/>
  <c r="AX52"/>
  <c r="BF52"/>
  <c r="BA22"/>
  <c r="AY23"/>
  <c r="BG23"/>
  <c r="BE24"/>
  <c r="BC25"/>
  <c r="BA26"/>
  <c r="AY27"/>
  <c r="BG27"/>
  <c r="BE28"/>
  <c r="BC29"/>
  <c r="BA30"/>
  <c r="AY31"/>
  <c r="BG31"/>
  <c r="BE32"/>
  <c r="BC33"/>
  <c r="BA34"/>
  <c r="AY35"/>
  <c r="BG35"/>
  <c r="BE36"/>
  <c r="BC37"/>
  <c r="BA38"/>
  <c r="AY39"/>
  <c r="BG39"/>
  <c r="BE40"/>
  <c r="BC41"/>
  <c r="BA42"/>
  <c r="AY43"/>
  <c r="BG43"/>
  <c r="BE44"/>
  <c r="BC45"/>
  <c r="BA46"/>
  <c r="AY47"/>
  <c r="BG47"/>
  <c r="BE48"/>
  <c r="BC49"/>
  <c r="BA50"/>
  <c r="AY51"/>
  <c r="BG51"/>
  <c r="BE52"/>
  <c r="AZ22"/>
  <c r="AX23"/>
  <c r="BF23"/>
  <c r="BD24"/>
  <c r="BB25"/>
  <c r="AZ26"/>
  <c r="AX27"/>
  <c r="BF27"/>
  <c r="BD28"/>
  <c r="BB29"/>
  <c r="AZ30"/>
  <c r="AX31"/>
  <c r="BF31"/>
  <c r="BD32"/>
  <c r="BB33"/>
  <c r="AZ34"/>
  <c r="AX35"/>
  <c r="BF35"/>
  <c r="BD36"/>
  <c r="BB37"/>
  <c r="AZ38"/>
  <c r="AX39"/>
  <c r="BF39"/>
  <c r="BD40"/>
  <c r="BB41"/>
  <c r="AZ42"/>
  <c r="AX43"/>
  <c r="BF43"/>
  <c r="BD44"/>
  <c r="BB45"/>
  <c r="AZ46"/>
  <c r="AX47"/>
  <c r="BF47"/>
  <c r="BD48"/>
  <c r="BB49"/>
  <c r="AZ50"/>
  <c r="AX51"/>
  <c r="BF51"/>
  <c r="BD52"/>
  <c r="AY22"/>
  <c r="BG22"/>
  <c r="BE23"/>
  <c r="BC24"/>
  <c r="BA25"/>
  <c r="AY26"/>
  <c r="BG26"/>
  <c r="BE27"/>
  <c r="BC28"/>
  <c r="BA29"/>
  <c r="AY30"/>
  <c r="BG30"/>
  <c r="BE31"/>
  <c r="BC32"/>
  <c r="BA33"/>
  <c r="AY34"/>
  <c r="BG34"/>
  <c r="BE35"/>
  <c r="BC36"/>
  <c r="BA37"/>
  <c r="AY38"/>
  <c r="BG38"/>
  <c r="BE39"/>
  <c r="BC40"/>
  <c r="BA41"/>
  <c r="AY42"/>
  <c r="BG42"/>
  <c r="BE43"/>
  <c r="BC44"/>
  <c r="BA45"/>
  <c r="AY46"/>
  <c r="BG46"/>
  <c r="BE47"/>
  <c r="BC48"/>
  <c r="BA49"/>
  <c r="AY50"/>
  <c r="BG50"/>
  <c r="BE51"/>
  <c r="BC52"/>
  <c r="AX22"/>
  <c r="BF22"/>
  <c r="BD23"/>
  <c r="BB24"/>
  <c r="AZ25"/>
  <c r="AX26"/>
  <c r="BF26"/>
  <c r="BD27"/>
  <c r="BB28"/>
  <c r="AZ29"/>
  <c r="AX30"/>
  <c r="BF30"/>
  <c r="BD31"/>
  <c r="BB32"/>
  <c r="AZ33"/>
  <c r="AX34"/>
  <c r="BF34"/>
  <c r="BD35"/>
  <c r="BB36"/>
  <c r="AZ37"/>
  <c r="AX38"/>
  <c r="BF38"/>
  <c r="BD39"/>
  <c r="BB40"/>
  <c r="AZ41"/>
  <c r="AX42"/>
  <c r="BF42"/>
  <c r="BD43"/>
  <c r="BB44"/>
  <c r="AZ45"/>
  <c r="AX46"/>
  <c r="BF46"/>
  <c r="BD47"/>
  <c r="BB48"/>
  <c r="AZ49"/>
  <c r="AX50"/>
  <c r="BF50"/>
  <c r="BD51"/>
  <c r="BB52"/>
  <c r="BE22"/>
  <c r="BC23"/>
  <c r="BA24"/>
  <c r="AY25"/>
  <c r="BG25"/>
  <c r="BE26"/>
  <c r="BC27"/>
  <c r="BA28"/>
  <c r="AY29"/>
  <c r="BG29"/>
  <c r="BE30"/>
  <c r="BC31"/>
  <c r="BA32"/>
  <c r="AY33"/>
  <c r="BG33"/>
  <c r="BE34"/>
  <c r="BC35"/>
  <c r="BA36"/>
  <c r="AY37"/>
  <c r="BG37"/>
  <c r="BE38"/>
  <c r="BC39"/>
  <c r="BA40"/>
  <c r="AY41"/>
  <c r="BG41"/>
  <c r="BE42"/>
  <c r="BC43"/>
  <c r="BA44"/>
  <c r="AY45"/>
  <c r="BG45"/>
  <c r="BE46"/>
  <c r="BC47"/>
  <c r="BA48"/>
  <c r="AY49"/>
  <c r="BG49"/>
  <c r="BE50"/>
  <c r="BC51"/>
  <c r="BA52"/>
  <c r="BD22"/>
  <c r="BB23"/>
  <c r="AZ24"/>
  <c r="AX25"/>
  <c r="BF25"/>
  <c r="BD26"/>
  <c r="BB27"/>
  <c r="AZ28"/>
  <c r="AX29"/>
  <c r="BF29"/>
  <c r="BD30"/>
  <c r="BB31"/>
  <c r="AZ32"/>
  <c r="AX33"/>
  <c r="BF33"/>
  <c r="BD34"/>
  <c r="BB35"/>
  <c r="AZ36"/>
  <c r="AX37"/>
  <c r="BF37"/>
  <c r="BD38"/>
  <c r="BB39"/>
  <c r="AZ40"/>
  <c r="AX41"/>
  <c r="BF41"/>
  <c r="BD42"/>
  <c r="BB43"/>
  <c r="AZ44"/>
  <c r="AX45"/>
  <c r="BF45"/>
  <c r="BD46"/>
  <c r="BB47"/>
  <c r="AZ48"/>
  <c r="AX49"/>
  <c r="BF49"/>
  <c r="BD50"/>
  <c r="BB51"/>
  <c r="AZ52"/>
  <c r="BC22"/>
  <c r="BA23"/>
  <c r="AY24"/>
  <c r="BG24"/>
  <c r="BE25"/>
  <c r="BC26"/>
  <c r="BA27"/>
  <c r="AY28"/>
  <c r="BG28"/>
  <c r="BE29"/>
  <c r="BC30"/>
  <c r="BA31"/>
  <c r="AY32"/>
  <c r="BG32"/>
  <c r="BE33"/>
  <c r="BC34"/>
  <c r="BA35"/>
  <c r="AY36"/>
  <c r="BG36"/>
  <c r="BE37"/>
  <c r="BC38"/>
  <c r="BA39"/>
  <c r="AY40"/>
  <c r="BG40"/>
  <c r="BE41"/>
  <c r="BC42"/>
  <c r="BA43"/>
  <c r="AY44"/>
  <c r="BG44"/>
  <c r="BE45"/>
  <c r="BC46"/>
  <c r="BA47"/>
  <c r="AY48"/>
  <c r="BG48"/>
  <c r="BE49"/>
  <c r="BC50"/>
  <c r="BA51"/>
  <c r="AY52"/>
  <c r="BG52"/>
  <c r="BB22" i="9"/>
  <c r="AZ23"/>
  <c r="AX24"/>
  <c r="BF24"/>
  <c r="BD25"/>
  <c r="BB26"/>
  <c r="AZ27"/>
  <c r="AX28"/>
  <c r="BF28"/>
  <c r="BD29"/>
  <c r="BB30"/>
  <c r="AZ31"/>
  <c r="AX32"/>
  <c r="BF32"/>
  <c r="BD33"/>
  <c r="BB34"/>
  <c r="AZ35"/>
  <c r="AX36"/>
  <c r="BF36"/>
  <c r="BD37"/>
  <c r="BB38"/>
  <c r="AZ39"/>
  <c r="AX40"/>
  <c r="BF40"/>
  <c r="BD41"/>
  <c r="BB42"/>
  <c r="AZ43"/>
  <c r="AX44"/>
  <c r="BF44"/>
  <c r="BD45"/>
  <c r="BB46"/>
  <c r="AZ47"/>
  <c r="AX48"/>
  <c r="BF48"/>
  <c r="BD49"/>
  <c r="BB50"/>
  <c r="AZ51"/>
  <c r="AX52"/>
  <c r="BF52"/>
  <c r="BA22"/>
  <c r="AY23"/>
  <c r="BG23"/>
  <c r="BE24"/>
  <c r="BC25"/>
  <c r="BA26"/>
  <c r="AY27"/>
  <c r="BG27"/>
  <c r="BE28"/>
  <c r="BC29"/>
  <c r="BA30"/>
  <c r="AY31"/>
  <c r="BG31"/>
  <c r="BE32"/>
  <c r="BC33"/>
  <c r="BA34"/>
  <c r="AY35"/>
  <c r="BG35"/>
  <c r="BE36"/>
  <c r="BC37"/>
  <c r="BA38"/>
  <c r="AY39"/>
  <c r="BG39"/>
  <c r="BE40"/>
  <c r="BC41"/>
  <c r="BA42"/>
  <c r="AY43"/>
  <c r="BG43"/>
  <c r="BE44"/>
  <c r="BC45"/>
  <c r="BA46"/>
  <c r="AY47"/>
  <c r="BG47"/>
  <c r="BE48"/>
  <c r="BC49"/>
  <c r="BA50"/>
  <c r="AY51"/>
  <c r="BG51"/>
  <c r="BE52"/>
  <c r="AZ22"/>
  <c r="AX23"/>
  <c r="BF23"/>
  <c r="BD24"/>
  <c r="BB25"/>
  <c r="AZ26"/>
  <c r="AX27"/>
  <c r="BF27"/>
  <c r="BD28"/>
  <c r="BB29"/>
  <c r="AZ30"/>
  <c r="AX31"/>
  <c r="BF31"/>
  <c r="BD32"/>
  <c r="BB33"/>
  <c r="AZ34"/>
  <c r="AX35"/>
  <c r="BF35"/>
  <c r="BD36"/>
  <c r="BB37"/>
  <c r="AZ38"/>
  <c r="AX39"/>
  <c r="BF39"/>
  <c r="BD40"/>
  <c r="BB41"/>
  <c r="AZ42"/>
  <c r="AX43"/>
  <c r="BF43"/>
  <c r="BD44"/>
  <c r="BB45"/>
  <c r="AZ46"/>
  <c r="AX47"/>
  <c r="BF47"/>
  <c r="BD48"/>
  <c r="BB49"/>
  <c r="AZ50"/>
  <c r="AX51"/>
  <c r="BF51"/>
  <c r="BD52"/>
  <c r="AY22"/>
  <c r="BG22"/>
  <c r="BE23"/>
  <c r="BC24"/>
  <c r="BA25"/>
  <c r="AY26"/>
  <c r="BG26"/>
  <c r="BE27"/>
  <c r="BC28"/>
  <c r="BA29"/>
  <c r="AY30"/>
  <c r="BG30"/>
  <c r="BE31"/>
  <c r="BC32"/>
  <c r="BA33"/>
  <c r="AY34"/>
  <c r="BG34"/>
  <c r="BE35"/>
  <c r="BC36"/>
  <c r="BA37"/>
  <c r="AY38"/>
  <c r="BG38"/>
  <c r="BE39"/>
  <c r="BC40"/>
  <c r="BA41"/>
  <c r="AY42"/>
  <c r="BG42"/>
  <c r="BE43"/>
  <c r="BC44"/>
  <c r="BA45"/>
  <c r="AY46"/>
  <c r="BG46"/>
  <c r="BE47"/>
  <c r="BC48"/>
  <c r="BA49"/>
  <c r="AY50"/>
  <c r="BG50"/>
  <c r="BE51"/>
  <c r="BC52"/>
  <c r="AX22"/>
  <c r="BF22"/>
  <c r="BD23"/>
  <c r="BB24"/>
  <c r="AZ25"/>
  <c r="AX26"/>
  <c r="BF26"/>
  <c r="BD27"/>
  <c r="BB28"/>
  <c r="AZ29"/>
  <c r="AX30"/>
  <c r="BF30"/>
  <c r="BD31"/>
  <c r="BB32"/>
  <c r="AZ33"/>
  <c r="AX34"/>
  <c r="BF34"/>
  <c r="BD35"/>
  <c r="BB36"/>
  <c r="AZ37"/>
  <c r="AX38"/>
  <c r="BF38"/>
  <c r="BD39"/>
  <c r="BB40"/>
  <c r="AZ41"/>
  <c r="AX42"/>
  <c r="BF42"/>
  <c r="BD43"/>
  <c r="BB44"/>
  <c r="AZ45"/>
  <c r="AX46"/>
  <c r="BF46"/>
  <c r="BD47"/>
  <c r="BB48"/>
  <c r="AZ49"/>
  <c r="AX50"/>
  <c r="BF50"/>
  <c r="BD51"/>
  <c r="BB52"/>
  <c r="BE22"/>
  <c r="BC23"/>
  <c r="BA24"/>
  <c r="AY25"/>
  <c r="BG25"/>
  <c r="BE26"/>
  <c r="BC27"/>
  <c r="BA28"/>
  <c r="AY29"/>
  <c r="BG29"/>
  <c r="BE30"/>
  <c r="BC31"/>
  <c r="BA32"/>
  <c r="AY33"/>
  <c r="BG33"/>
  <c r="BE34"/>
  <c r="BC35"/>
  <c r="BA36"/>
  <c r="AY37"/>
  <c r="BG37"/>
  <c r="BE38"/>
  <c r="BC39"/>
  <c r="BA40"/>
  <c r="AY41"/>
  <c r="BG41"/>
  <c r="BE42"/>
  <c r="BC43"/>
  <c r="BA44"/>
  <c r="AY45"/>
  <c r="BG45"/>
  <c r="BE46"/>
  <c r="BC47"/>
  <c r="BA48"/>
  <c r="AY49"/>
  <c r="BG49"/>
  <c r="BE50"/>
  <c r="BC51"/>
  <c r="BA52"/>
  <c r="BD22"/>
  <c r="BB23"/>
  <c r="AZ24"/>
  <c r="AX25"/>
  <c r="BF25"/>
  <c r="BD26"/>
  <c r="BB27"/>
  <c r="AZ28"/>
  <c r="AX29"/>
  <c r="BF29"/>
  <c r="BD30"/>
  <c r="BB31"/>
  <c r="AZ32"/>
  <c r="AX33"/>
  <c r="BF33"/>
  <c r="BD34"/>
  <c r="BB35"/>
  <c r="AZ36"/>
  <c r="AX37"/>
  <c r="BF37"/>
  <c r="BD38"/>
  <c r="BB39"/>
  <c r="AZ40"/>
  <c r="AX41"/>
  <c r="BF41"/>
  <c r="BD42"/>
  <c r="BB43"/>
  <c r="AZ44"/>
  <c r="AX45"/>
  <c r="BF45"/>
  <c r="BD46"/>
  <c r="BB47"/>
  <c r="AZ48"/>
  <c r="AX49"/>
  <c r="BF49"/>
  <c r="BD50"/>
  <c r="BB51"/>
  <c r="AZ52"/>
  <c r="BC22"/>
  <c r="BA23"/>
  <c r="AY24"/>
  <c r="BG24"/>
  <c r="BE25"/>
  <c r="BC26"/>
  <c r="BA27"/>
  <c r="AY28"/>
  <c r="BG28"/>
  <c r="BE29"/>
  <c r="BC30"/>
  <c r="BA31"/>
  <c r="AY32"/>
  <c r="BG32"/>
  <c r="BE33"/>
  <c r="BC34"/>
  <c r="BA35"/>
  <c r="AY36"/>
  <c r="BG36"/>
  <c r="BE37"/>
  <c r="BC38"/>
  <c r="BA39"/>
  <c r="AY40"/>
  <c r="BG40"/>
  <c r="BE41"/>
  <c r="BC42"/>
  <c r="BA43"/>
  <c r="AY44"/>
  <c r="BG44"/>
  <c r="BE45"/>
  <c r="BC46"/>
  <c r="BA47"/>
  <c r="AY48"/>
  <c r="BG48"/>
  <c r="BE49"/>
  <c r="BC50"/>
  <c r="BA51"/>
  <c r="AY52"/>
  <c r="BG52"/>
  <c r="Q34" i="12"/>
  <c r="BA22"/>
  <c r="AY23"/>
  <c r="BG23"/>
  <c r="BE24"/>
  <c r="BC25"/>
  <c r="BA26"/>
  <c r="AY27"/>
  <c r="BG27"/>
  <c r="BE28"/>
  <c r="BC29"/>
  <c r="BA30"/>
  <c r="AY31"/>
  <c r="BG31"/>
  <c r="BE32"/>
  <c r="BC33"/>
  <c r="BA34"/>
  <c r="AY35"/>
  <c r="BG35"/>
  <c r="BE36"/>
  <c r="BC37"/>
  <c r="BA38"/>
  <c r="AY39"/>
  <c r="BG39"/>
  <c r="BE40"/>
  <c r="BC41"/>
  <c r="BA42"/>
  <c r="AY43"/>
  <c r="BG43"/>
  <c r="BE44"/>
  <c r="BC45"/>
  <c r="BA46"/>
  <c r="AY47"/>
  <c r="BG47"/>
  <c r="BE48"/>
  <c r="BC49"/>
  <c r="BA50"/>
  <c r="AY51"/>
  <c r="BG51"/>
  <c r="BE52"/>
  <c r="AZ22"/>
  <c r="AX23"/>
  <c r="BF23"/>
  <c r="BD24"/>
  <c r="BB25"/>
  <c r="AZ26"/>
  <c r="AX27"/>
  <c r="BF27"/>
  <c r="BD28"/>
  <c r="BB29"/>
  <c r="AZ30"/>
  <c r="AX31"/>
  <c r="BF31"/>
  <c r="BD32"/>
  <c r="BB33"/>
  <c r="AZ34"/>
  <c r="AX35"/>
  <c r="BF35"/>
  <c r="BD36"/>
  <c r="BB37"/>
  <c r="AZ38"/>
  <c r="AX39"/>
  <c r="BF39"/>
  <c r="BD40"/>
  <c r="BB41"/>
  <c r="AZ42"/>
  <c r="AX43"/>
  <c r="BF43"/>
  <c r="BD44"/>
  <c r="BB45"/>
  <c r="AZ46"/>
  <c r="AX47"/>
  <c r="BF47"/>
  <c r="BD48"/>
  <c r="BB49"/>
  <c r="AZ50"/>
  <c r="AX51"/>
  <c r="BF51"/>
  <c r="BD52"/>
  <c r="AY22"/>
  <c r="BG22"/>
  <c r="BE23"/>
  <c r="BC24"/>
  <c r="BA25"/>
  <c r="AY26"/>
  <c r="BG26"/>
  <c r="BE27"/>
  <c r="BC28"/>
  <c r="BA29"/>
  <c r="AY30"/>
  <c r="BG30"/>
  <c r="BE31"/>
  <c r="BC32"/>
  <c r="BA33"/>
  <c r="AY34"/>
  <c r="BG34"/>
  <c r="BE35"/>
  <c r="BC36"/>
  <c r="BA37"/>
  <c r="AY38"/>
  <c r="BG38"/>
  <c r="BE39"/>
  <c r="BC40"/>
  <c r="BA41"/>
  <c r="AY42"/>
  <c r="BG42"/>
  <c r="BE43"/>
  <c r="BC44"/>
  <c r="BA45"/>
  <c r="AY46"/>
  <c r="BG46"/>
  <c r="BE47"/>
  <c r="BC48"/>
  <c r="BA49"/>
  <c r="AY50"/>
  <c r="BG50"/>
  <c r="BE51"/>
  <c r="BC52"/>
  <c r="AX22"/>
  <c r="BF22"/>
  <c r="BD23"/>
  <c r="BB24"/>
  <c r="AZ25"/>
  <c r="AX26"/>
  <c r="BF26"/>
  <c r="BD27"/>
  <c r="BB28"/>
  <c r="AZ29"/>
  <c r="AX30"/>
  <c r="BF30"/>
  <c r="BD31"/>
  <c r="BB32"/>
  <c r="AZ33"/>
  <c r="AX34"/>
  <c r="BF34"/>
  <c r="BD35"/>
  <c r="BB36"/>
  <c r="AZ37"/>
  <c r="AX38"/>
  <c r="BF38"/>
  <c r="BD39"/>
  <c r="BB40"/>
  <c r="AZ41"/>
  <c r="AX42"/>
  <c r="BF42"/>
  <c r="BD43"/>
  <c r="BB44"/>
  <c r="AZ45"/>
  <c r="AX46"/>
  <c r="BF46"/>
  <c r="BD47"/>
  <c r="BB48"/>
  <c r="AZ49"/>
  <c r="AX50"/>
  <c r="BF50"/>
  <c r="BD51"/>
  <c r="BB52"/>
  <c r="BE22"/>
  <c r="BC23"/>
  <c r="BA24"/>
  <c r="AY25"/>
  <c r="BG25"/>
  <c r="BE26"/>
  <c r="BC27"/>
  <c r="BA28"/>
  <c r="AY29"/>
  <c r="BG29"/>
  <c r="BE30"/>
  <c r="BC31"/>
  <c r="BA32"/>
  <c r="AY33"/>
  <c r="BG33"/>
  <c r="BE34"/>
  <c r="BC35"/>
  <c r="BA36"/>
  <c r="AY37"/>
  <c r="BG37"/>
  <c r="BE38"/>
  <c r="BC39"/>
  <c r="BA40"/>
  <c r="AY41"/>
  <c r="BG41"/>
  <c r="BE42"/>
  <c r="BC43"/>
  <c r="BA44"/>
  <c r="AY45"/>
  <c r="BG45"/>
  <c r="BE46"/>
  <c r="BC47"/>
  <c r="BA48"/>
  <c r="AY49"/>
  <c r="BG49"/>
  <c r="BE50"/>
  <c r="BC51"/>
  <c r="BA52"/>
  <c r="BD22"/>
  <c r="BB23"/>
  <c r="AZ24"/>
  <c r="AX25"/>
  <c r="BF25"/>
  <c r="BD26"/>
  <c r="BB27"/>
  <c r="AZ28"/>
  <c r="AX29"/>
  <c r="BF29"/>
  <c r="BD30"/>
  <c r="BB31"/>
  <c r="AZ32"/>
  <c r="AX33"/>
  <c r="BF33"/>
  <c r="BD34"/>
  <c r="BB35"/>
  <c r="AZ36"/>
  <c r="AX37"/>
  <c r="BF37"/>
  <c r="BD38"/>
  <c r="BB39"/>
  <c r="AZ40"/>
  <c r="AX41"/>
  <c r="BF41"/>
  <c r="BD42"/>
  <c r="BB43"/>
  <c r="AZ44"/>
  <c r="AX45"/>
  <c r="BF45"/>
  <c r="BD46"/>
  <c r="BB47"/>
  <c r="AZ48"/>
  <c r="AX49"/>
  <c r="BF49"/>
  <c r="BD50"/>
  <c r="BB51"/>
  <c r="AZ52"/>
  <c r="BC22"/>
  <c r="BA23"/>
  <c r="AY24"/>
  <c r="BG24"/>
  <c r="BE25"/>
  <c r="BC26"/>
  <c r="BA27"/>
  <c r="AY28"/>
  <c r="BG28"/>
  <c r="BE29"/>
  <c r="BC30"/>
  <c r="BA31"/>
  <c r="AY32"/>
  <c r="BG32"/>
  <c r="BE33"/>
  <c r="BC34"/>
  <c r="BA35"/>
  <c r="AY36"/>
  <c r="BG36"/>
  <c r="BE37"/>
  <c r="BC38"/>
  <c r="BA39"/>
  <c r="AY40"/>
  <c r="BG40"/>
  <c r="BE41"/>
  <c r="BC42"/>
  <c r="BA43"/>
  <c r="AY44"/>
  <c r="BG44"/>
  <c r="BE45"/>
  <c r="BC46"/>
  <c r="BA47"/>
  <c r="AY48"/>
  <c r="BG48"/>
  <c r="BE49"/>
  <c r="BC50"/>
  <c r="BA51"/>
  <c r="AY52"/>
  <c r="BG52"/>
  <c r="BB22"/>
  <c r="AZ23"/>
  <c r="AX24"/>
  <c r="BF24"/>
  <c r="BD25"/>
  <c r="BB26"/>
  <c r="AZ27"/>
  <c r="AX28"/>
  <c r="BF28"/>
  <c r="BD29"/>
  <c r="BB30"/>
  <c r="AZ31"/>
  <c r="AX32"/>
  <c r="BF32"/>
  <c r="BD33"/>
  <c r="BB34"/>
  <c r="AZ35"/>
  <c r="AX36"/>
  <c r="BF36"/>
  <c r="BD37"/>
  <c r="BB38"/>
  <c r="AZ39"/>
  <c r="AX40"/>
  <c r="BF40"/>
  <c r="BD41"/>
  <c r="BB42"/>
  <c r="AZ43"/>
  <c r="AX44"/>
  <c r="BF44"/>
  <c r="BD45"/>
  <c r="BB46"/>
  <c r="AZ47"/>
  <c r="AX48"/>
  <c r="BF48"/>
  <c r="BD49"/>
  <c r="BB50"/>
  <c r="AZ51"/>
  <c r="AX52"/>
  <c r="BF52"/>
  <c r="BA22" i="4"/>
  <c r="AY23"/>
  <c r="BG23"/>
  <c r="BE24"/>
  <c r="BC25"/>
  <c r="BA26"/>
  <c r="AY27"/>
  <c r="BG27"/>
  <c r="BE28"/>
  <c r="BC29"/>
  <c r="BA30"/>
  <c r="AY31"/>
  <c r="BG31"/>
  <c r="BE32"/>
  <c r="BC33"/>
  <c r="BA34"/>
  <c r="AY35"/>
  <c r="BG35"/>
  <c r="BE36"/>
  <c r="BC37"/>
  <c r="BA38"/>
  <c r="AY39"/>
  <c r="BG39"/>
  <c r="BE40"/>
  <c r="BC41"/>
  <c r="BA42"/>
  <c r="AY43"/>
  <c r="BG43"/>
  <c r="BE44"/>
  <c r="BC45"/>
  <c r="BA46"/>
  <c r="AY47"/>
  <c r="BG47"/>
  <c r="BE48"/>
  <c r="BC49"/>
  <c r="BA50"/>
  <c r="AY51"/>
  <c r="BG51"/>
  <c r="BE52"/>
  <c r="AZ22"/>
  <c r="AX23"/>
  <c r="BF23"/>
  <c r="BD24"/>
  <c r="BB25"/>
  <c r="AZ26"/>
  <c r="AX27"/>
  <c r="BF27"/>
  <c r="BD28"/>
  <c r="BB29"/>
  <c r="AZ30"/>
  <c r="AX31"/>
  <c r="BF31"/>
  <c r="BD32"/>
  <c r="BB33"/>
  <c r="AZ34"/>
  <c r="AX35"/>
  <c r="BF35"/>
  <c r="BD36"/>
  <c r="BB37"/>
  <c r="AZ38"/>
  <c r="AX39"/>
  <c r="BF39"/>
  <c r="BD40"/>
  <c r="BB41"/>
  <c r="AZ42"/>
  <c r="AX43"/>
  <c r="BF43"/>
  <c r="BD44"/>
  <c r="BB45"/>
  <c r="AZ46"/>
  <c r="AX47"/>
  <c r="BF47"/>
  <c r="BD48"/>
  <c r="BB49"/>
  <c r="AZ50"/>
  <c r="AX51"/>
  <c r="BF51"/>
  <c r="BD52"/>
  <c r="AY22"/>
  <c r="BG22"/>
  <c r="BE23"/>
  <c r="BC24"/>
  <c r="BA25"/>
  <c r="AY26"/>
  <c r="BG26"/>
  <c r="BE27"/>
  <c r="BC28"/>
  <c r="BA29"/>
  <c r="AY30"/>
  <c r="BG30"/>
  <c r="BE31"/>
  <c r="BC32"/>
  <c r="BA33"/>
  <c r="AY34"/>
  <c r="BG34"/>
  <c r="BE35"/>
  <c r="BC36"/>
  <c r="BA37"/>
  <c r="AY38"/>
  <c r="BG38"/>
  <c r="BE39"/>
  <c r="BC40"/>
  <c r="BA41"/>
  <c r="AY42"/>
  <c r="BG42"/>
  <c r="BE43"/>
  <c r="BC44"/>
  <c r="BA45"/>
  <c r="AY46"/>
  <c r="BG46"/>
  <c r="BE47"/>
  <c r="BC48"/>
  <c r="BA49"/>
  <c r="AY50"/>
  <c r="BG50"/>
  <c r="BE51"/>
  <c r="BC52"/>
  <c r="AX22"/>
  <c r="BF22"/>
  <c r="BD23"/>
  <c r="BB24"/>
  <c r="AZ25"/>
  <c r="AX26"/>
  <c r="BF26"/>
  <c r="BD27"/>
  <c r="BB28"/>
  <c r="AZ29"/>
  <c r="AX30"/>
  <c r="BF30"/>
  <c r="BD31"/>
  <c r="BB32"/>
  <c r="AZ33"/>
  <c r="AX34"/>
  <c r="BF34"/>
  <c r="BD35"/>
  <c r="BB36"/>
  <c r="AZ37"/>
  <c r="AX38"/>
  <c r="BF38"/>
  <c r="BD39"/>
  <c r="BB40"/>
  <c r="AZ41"/>
  <c r="AX42"/>
  <c r="BF42"/>
  <c r="BD43"/>
  <c r="BB44"/>
  <c r="AZ45"/>
  <c r="AX46"/>
  <c r="BF46"/>
  <c r="BD47"/>
  <c r="BB48"/>
  <c r="AZ49"/>
  <c r="AX50"/>
  <c r="BF50"/>
  <c r="BD51"/>
  <c r="BB52"/>
  <c r="BE22"/>
  <c r="BC23"/>
  <c r="BA24"/>
  <c r="AY25"/>
  <c r="BG25"/>
  <c r="BE26"/>
  <c r="BC27"/>
  <c r="BA28"/>
  <c r="AY29"/>
  <c r="BG29"/>
  <c r="BE30"/>
  <c r="BC31"/>
  <c r="BA32"/>
  <c r="AY33"/>
  <c r="BG33"/>
  <c r="BE34"/>
  <c r="BC35"/>
  <c r="BA36"/>
  <c r="AY37"/>
  <c r="BG37"/>
  <c r="BE38"/>
  <c r="BC39"/>
  <c r="BA40"/>
  <c r="AY41"/>
  <c r="BG41"/>
  <c r="BE42"/>
  <c r="BC43"/>
  <c r="BA44"/>
  <c r="AY45"/>
  <c r="BG45"/>
  <c r="BE46"/>
  <c r="BC47"/>
  <c r="BA48"/>
  <c r="AY49"/>
  <c r="BG49"/>
  <c r="BE50"/>
  <c r="BC51"/>
  <c r="BA52"/>
  <c r="BD22"/>
  <c r="BB23"/>
  <c r="AZ24"/>
  <c r="AX25"/>
  <c r="BF25"/>
  <c r="BD26"/>
  <c r="BB27"/>
  <c r="AZ28"/>
  <c r="AX29"/>
  <c r="BF29"/>
  <c r="BD30"/>
  <c r="BB31"/>
  <c r="AZ32"/>
  <c r="AX33"/>
  <c r="BF33"/>
  <c r="BD34"/>
  <c r="BB35"/>
  <c r="AZ36"/>
  <c r="AX37"/>
  <c r="BF37"/>
  <c r="BD38"/>
  <c r="BB39"/>
  <c r="AZ40"/>
  <c r="AX41"/>
  <c r="BF41"/>
  <c r="BD42"/>
  <c r="BB43"/>
  <c r="AZ44"/>
  <c r="AX45"/>
  <c r="BF45"/>
  <c r="BD46"/>
  <c r="BB47"/>
  <c r="AZ48"/>
  <c r="AX49"/>
  <c r="BF49"/>
  <c r="BD50"/>
  <c r="BB51"/>
  <c r="AZ52"/>
  <c r="BC22"/>
  <c r="BA23"/>
  <c r="AY24"/>
  <c r="BG24"/>
  <c r="BE25"/>
  <c r="BC26"/>
  <c r="BA27"/>
  <c r="AY28"/>
  <c r="BG28"/>
  <c r="BE29"/>
  <c r="BC30"/>
  <c r="BA31"/>
  <c r="AY32"/>
  <c r="BG32"/>
  <c r="BE33"/>
  <c r="BC34"/>
  <c r="BA35"/>
  <c r="AY36"/>
  <c r="BG36"/>
  <c r="BE37"/>
  <c r="BC38"/>
  <c r="BA39"/>
  <c r="AY40"/>
  <c r="BG40"/>
  <c r="BE41"/>
  <c r="BC42"/>
  <c r="BA43"/>
  <c r="AY44"/>
  <c r="BG44"/>
  <c r="BE45"/>
  <c r="BC46"/>
  <c r="BA47"/>
  <c r="AY48"/>
  <c r="BG48"/>
  <c r="BE49"/>
  <c r="BC50"/>
  <c r="BA51"/>
  <c r="AY52"/>
  <c r="BG52"/>
  <c r="BB22"/>
  <c r="AZ23"/>
  <c r="AX24"/>
  <c r="BF24"/>
  <c r="BD25"/>
  <c r="BB26"/>
  <c r="AZ27"/>
  <c r="AX28"/>
  <c r="BF28"/>
  <c r="BD29"/>
  <c r="BB30"/>
  <c r="AZ31"/>
  <c r="AX32"/>
  <c r="BF32"/>
  <c r="BD33"/>
  <c r="BB34"/>
  <c r="AZ35"/>
  <c r="AX36"/>
  <c r="BF36"/>
  <c r="BD37"/>
  <c r="BB38"/>
  <c r="AZ39"/>
  <c r="AX40"/>
  <c r="BF40"/>
  <c r="BD41"/>
  <c r="BB42"/>
  <c r="AZ43"/>
  <c r="AX44"/>
  <c r="BF44"/>
  <c r="BD45"/>
  <c r="BB46"/>
  <c r="AZ47"/>
  <c r="AX48"/>
  <c r="BF48"/>
  <c r="BD49"/>
  <c r="BB50"/>
  <c r="AZ51"/>
  <c r="AX52"/>
  <c r="BF52"/>
  <c r="BD22" i="11"/>
  <c r="BB23"/>
  <c r="AZ24"/>
  <c r="AX25"/>
  <c r="BF25"/>
  <c r="BD26"/>
  <c r="BB27"/>
  <c r="AZ28"/>
  <c r="AX29"/>
  <c r="BF29"/>
  <c r="BD30"/>
  <c r="BB31"/>
  <c r="AZ32"/>
  <c r="AX33"/>
  <c r="BF33"/>
  <c r="BD34"/>
  <c r="BB35"/>
  <c r="AZ36"/>
  <c r="AX37"/>
  <c r="BF37"/>
  <c r="BD38"/>
  <c r="BB39"/>
  <c r="AZ40"/>
  <c r="AX41"/>
  <c r="BF41"/>
  <c r="BD42"/>
  <c r="BB43"/>
  <c r="AZ44"/>
  <c r="AX45"/>
  <c r="BF45"/>
  <c r="BD46"/>
  <c r="BB47"/>
  <c r="AZ48"/>
  <c r="AX49"/>
  <c r="BF49"/>
  <c r="BD50"/>
  <c r="BB51"/>
  <c r="AZ52"/>
  <c r="BC22"/>
  <c r="BA23"/>
  <c r="AY24"/>
  <c r="BG24"/>
  <c r="BE25"/>
  <c r="BC26"/>
  <c r="BA27"/>
  <c r="AY28"/>
  <c r="BG28"/>
  <c r="BE29"/>
  <c r="BC30"/>
  <c r="BA31"/>
  <c r="AY32"/>
  <c r="BG32"/>
  <c r="BE33"/>
  <c r="BC34"/>
  <c r="BA35"/>
  <c r="AY36"/>
  <c r="BG36"/>
  <c r="BE37"/>
  <c r="BC38"/>
  <c r="BA39"/>
  <c r="AY40"/>
  <c r="BG40"/>
  <c r="BE41"/>
  <c r="BC42"/>
  <c r="BA43"/>
  <c r="AY44"/>
  <c r="BG44"/>
  <c r="BE45"/>
  <c r="BC46"/>
  <c r="BA47"/>
  <c r="AY48"/>
  <c r="BG48"/>
  <c r="BE49"/>
  <c r="BC50"/>
  <c r="BA51"/>
  <c r="AY52"/>
  <c r="BG52"/>
  <c r="BB22"/>
  <c r="AZ23"/>
  <c r="AX24"/>
  <c r="BF24"/>
  <c r="BD25"/>
  <c r="BB26"/>
  <c r="AZ27"/>
  <c r="AX28"/>
  <c r="BF28"/>
  <c r="BD29"/>
  <c r="BB30"/>
  <c r="AZ31"/>
  <c r="AX32"/>
  <c r="BF32"/>
  <c r="BD33"/>
  <c r="BB34"/>
  <c r="AZ35"/>
  <c r="AX36"/>
  <c r="BF36"/>
  <c r="BD37"/>
  <c r="BB38"/>
  <c r="AZ39"/>
  <c r="AX40"/>
  <c r="BF40"/>
  <c r="BD41"/>
  <c r="BB42"/>
  <c r="AZ43"/>
  <c r="AX44"/>
  <c r="BF44"/>
  <c r="BD45"/>
  <c r="BB46"/>
  <c r="AZ47"/>
  <c r="AX48"/>
  <c r="BF48"/>
  <c r="BD49"/>
  <c r="BB50"/>
  <c r="AZ51"/>
  <c r="AX52"/>
  <c r="BF52"/>
  <c r="BA22"/>
  <c r="AY23"/>
  <c r="BG23"/>
  <c r="BE24"/>
  <c r="BC25"/>
  <c r="BA26"/>
  <c r="AY27"/>
  <c r="BG27"/>
  <c r="BE28"/>
  <c r="BC29"/>
  <c r="BA30"/>
  <c r="AY31"/>
  <c r="BG31"/>
  <c r="BE32"/>
  <c r="BC33"/>
  <c r="BA34"/>
  <c r="AY35"/>
  <c r="BG35"/>
  <c r="BE36"/>
  <c r="BC37"/>
  <c r="BA38"/>
  <c r="AY39"/>
  <c r="BG39"/>
  <c r="BE40"/>
  <c r="BC41"/>
  <c r="BA42"/>
  <c r="AY43"/>
  <c r="BG43"/>
  <c r="BE44"/>
  <c r="BC45"/>
  <c r="BA46"/>
  <c r="AY47"/>
  <c r="BG47"/>
  <c r="BE48"/>
  <c r="BC49"/>
  <c r="BA50"/>
  <c r="AY51"/>
  <c r="BG51"/>
  <c r="BE52"/>
  <c r="AZ22"/>
  <c r="AX23"/>
  <c r="BF23"/>
  <c r="BD24"/>
  <c r="BB25"/>
  <c r="AZ26"/>
  <c r="AX27"/>
  <c r="BF27"/>
  <c r="BD28"/>
  <c r="BB29"/>
  <c r="AZ30"/>
  <c r="AX31"/>
  <c r="BF31"/>
  <c r="BD32"/>
  <c r="BB33"/>
  <c r="AZ34"/>
  <c r="AX35"/>
  <c r="BF35"/>
  <c r="BD36"/>
  <c r="BB37"/>
  <c r="AZ38"/>
  <c r="AX39"/>
  <c r="BF39"/>
  <c r="BD40"/>
  <c r="BB41"/>
  <c r="AZ42"/>
  <c r="AX43"/>
  <c r="BF43"/>
  <c r="BD44"/>
  <c r="BB45"/>
  <c r="AZ46"/>
  <c r="AX47"/>
  <c r="BF47"/>
  <c r="BD48"/>
  <c r="BB49"/>
  <c r="AZ50"/>
  <c r="AX51"/>
  <c r="BF51"/>
  <c r="BD52"/>
  <c r="AY22"/>
  <c r="BG22"/>
  <c r="BE23"/>
  <c r="BC24"/>
  <c r="BA25"/>
  <c r="AY26"/>
  <c r="BG26"/>
  <c r="BE27"/>
  <c r="BC28"/>
  <c r="BA29"/>
  <c r="AY30"/>
  <c r="BG30"/>
  <c r="BE31"/>
  <c r="BC32"/>
  <c r="BA33"/>
  <c r="AY34"/>
  <c r="BG34"/>
  <c r="BE35"/>
  <c r="BC36"/>
  <c r="BA37"/>
  <c r="AY38"/>
  <c r="BG38"/>
  <c r="BE39"/>
  <c r="BC40"/>
  <c r="BA41"/>
  <c r="AY42"/>
  <c r="BG42"/>
  <c r="BE43"/>
  <c r="BC44"/>
  <c r="BA45"/>
  <c r="AY46"/>
  <c r="BG46"/>
  <c r="BE47"/>
  <c r="BC48"/>
  <c r="BA49"/>
  <c r="AY50"/>
  <c r="BG50"/>
  <c r="BE51"/>
  <c r="BC52"/>
  <c r="AX22"/>
  <c r="BF22"/>
  <c r="BD23"/>
  <c r="BB24"/>
  <c r="AZ25"/>
  <c r="AX26"/>
  <c r="BF26"/>
  <c r="BD27"/>
  <c r="BB28"/>
  <c r="AZ29"/>
  <c r="AX30"/>
  <c r="BF30"/>
  <c r="BD31"/>
  <c r="BB32"/>
  <c r="AZ33"/>
  <c r="AX34"/>
  <c r="BF34"/>
  <c r="BD35"/>
  <c r="BB36"/>
  <c r="AZ37"/>
  <c r="AX38"/>
  <c r="BF38"/>
  <c r="BD39"/>
  <c r="BB40"/>
  <c r="AZ41"/>
  <c r="AX42"/>
  <c r="BF42"/>
  <c r="BD43"/>
  <c r="BB44"/>
  <c r="AZ45"/>
  <c r="AX46"/>
  <c r="BF46"/>
  <c r="BD47"/>
  <c r="BB48"/>
  <c r="AZ49"/>
  <c r="AX50"/>
  <c r="BF50"/>
  <c r="BD51"/>
  <c r="BB52"/>
  <c r="BE22"/>
  <c r="BC23"/>
  <c r="BA24"/>
  <c r="AY25"/>
  <c r="BG25"/>
  <c r="BE26"/>
  <c r="BC27"/>
  <c r="BA28"/>
  <c r="AY29"/>
  <c r="BG29"/>
  <c r="BE30"/>
  <c r="BC31"/>
  <c r="BA32"/>
  <c r="AY33"/>
  <c r="BG33"/>
  <c r="BE34"/>
  <c r="BC35"/>
  <c r="BA36"/>
  <c r="AY37"/>
  <c r="BG37"/>
  <c r="BE38"/>
  <c r="BC39"/>
  <c r="BA40"/>
  <c r="AY41"/>
  <c r="BG41"/>
  <c r="BE42"/>
  <c r="BC43"/>
  <c r="BA44"/>
  <c r="AY45"/>
  <c r="BG45"/>
  <c r="BE46"/>
  <c r="BC47"/>
  <c r="BA48"/>
  <c r="AY49"/>
  <c r="BG49"/>
  <c r="BE50"/>
  <c r="BC51"/>
  <c r="BA52"/>
  <c r="BB22" i="5"/>
  <c r="AZ23"/>
  <c r="AX24"/>
  <c r="BF24"/>
  <c r="BD25"/>
  <c r="BB26"/>
  <c r="AZ27"/>
  <c r="AX28"/>
  <c r="BF28"/>
  <c r="BD29"/>
  <c r="BB30"/>
  <c r="AZ31"/>
  <c r="AX32"/>
  <c r="BF32"/>
  <c r="BD33"/>
  <c r="BB34"/>
  <c r="AZ35"/>
  <c r="AX36"/>
  <c r="BF36"/>
  <c r="BD37"/>
  <c r="BB38"/>
  <c r="AZ39"/>
  <c r="AX40"/>
  <c r="BF40"/>
  <c r="BD41"/>
  <c r="BB42"/>
  <c r="AZ43"/>
  <c r="AX44"/>
  <c r="BF44"/>
  <c r="BD45"/>
  <c r="BB46"/>
  <c r="AZ47"/>
  <c r="AX48"/>
  <c r="BF48"/>
  <c r="BD49"/>
  <c r="BB50"/>
  <c r="AZ51"/>
  <c r="AX52"/>
  <c r="BF52"/>
  <c r="BA22"/>
  <c r="AY23"/>
  <c r="BG23"/>
  <c r="BE24"/>
  <c r="BC25"/>
  <c r="BA26"/>
  <c r="AY27"/>
  <c r="BG27"/>
  <c r="BE28"/>
  <c r="BC29"/>
  <c r="BA30"/>
  <c r="AY31"/>
  <c r="BG31"/>
  <c r="BE32"/>
  <c r="BC33"/>
  <c r="BA34"/>
  <c r="AY35"/>
  <c r="BG35"/>
  <c r="BE36"/>
  <c r="BC37"/>
  <c r="BA38"/>
  <c r="AY39"/>
  <c r="BG39"/>
  <c r="BE40"/>
  <c r="BC41"/>
  <c r="BA42"/>
  <c r="AY43"/>
  <c r="BG43"/>
  <c r="BE44"/>
  <c r="BC45"/>
  <c r="BA46"/>
  <c r="AY47"/>
  <c r="BG47"/>
  <c r="BE48"/>
  <c r="BC49"/>
  <c r="BA50"/>
  <c r="AY51"/>
  <c r="BG51"/>
  <c r="BE52"/>
  <c r="AZ22"/>
  <c r="AX23"/>
  <c r="BF23"/>
  <c r="BD24"/>
  <c r="BB25"/>
  <c r="AZ26"/>
  <c r="AX27"/>
  <c r="BF27"/>
  <c r="BD28"/>
  <c r="BB29"/>
  <c r="AZ30"/>
  <c r="AX31"/>
  <c r="BF31"/>
  <c r="BD32"/>
  <c r="BB33"/>
  <c r="AZ34"/>
  <c r="AX35"/>
  <c r="BF35"/>
  <c r="BD36"/>
  <c r="BB37"/>
  <c r="AZ38"/>
  <c r="AX39"/>
  <c r="BF39"/>
  <c r="BD40"/>
  <c r="BB41"/>
  <c r="AZ42"/>
  <c r="AX43"/>
  <c r="BF43"/>
  <c r="BD44"/>
  <c r="BB45"/>
  <c r="AZ46"/>
  <c r="AX47"/>
  <c r="BF47"/>
  <c r="BD48"/>
  <c r="BB49"/>
  <c r="AZ50"/>
  <c r="AX51"/>
  <c r="BF51"/>
  <c r="BD52"/>
  <c r="AY22"/>
  <c r="BG22"/>
  <c r="BE23"/>
  <c r="BC24"/>
  <c r="BA25"/>
  <c r="AY26"/>
  <c r="BG26"/>
  <c r="BE27"/>
  <c r="BC28"/>
  <c r="BA29"/>
  <c r="AY30"/>
  <c r="BG30"/>
  <c r="BE31"/>
  <c r="BC32"/>
  <c r="BA33"/>
  <c r="AY34"/>
  <c r="BG34"/>
  <c r="BE35"/>
  <c r="BC36"/>
  <c r="BA37"/>
  <c r="AY38"/>
  <c r="BG38"/>
  <c r="BE39"/>
  <c r="BC40"/>
  <c r="BA41"/>
  <c r="AY42"/>
  <c r="BG42"/>
  <c r="BE43"/>
  <c r="BC44"/>
  <c r="BA45"/>
  <c r="AY46"/>
  <c r="BG46"/>
  <c r="BE47"/>
  <c r="BC48"/>
  <c r="BA49"/>
  <c r="AY50"/>
  <c r="BG50"/>
  <c r="BE51"/>
  <c r="BC52"/>
  <c r="AX22"/>
  <c r="BF22"/>
  <c r="BD23"/>
  <c r="BB24"/>
  <c r="AZ25"/>
  <c r="AX26"/>
  <c r="BF26"/>
  <c r="BD27"/>
  <c r="BB28"/>
  <c r="AZ29"/>
  <c r="AX30"/>
  <c r="BF30"/>
  <c r="BD31"/>
  <c r="BB32"/>
  <c r="AZ33"/>
  <c r="AX34"/>
  <c r="BF34"/>
  <c r="BD35"/>
  <c r="BB36"/>
  <c r="AZ37"/>
  <c r="AX38"/>
  <c r="BF38"/>
  <c r="BD39"/>
  <c r="BB40"/>
  <c r="AZ41"/>
  <c r="AX42"/>
  <c r="BF42"/>
  <c r="BD43"/>
  <c r="BB44"/>
  <c r="AZ45"/>
  <c r="AX46"/>
  <c r="BF46"/>
  <c r="BD47"/>
  <c r="BB48"/>
  <c r="AZ49"/>
  <c r="AX50"/>
  <c r="BF50"/>
  <c r="BD51"/>
  <c r="BB52"/>
  <c r="BE22"/>
  <c r="BC23"/>
  <c r="BA24"/>
  <c r="AY25"/>
  <c r="BG25"/>
  <c r="BE26"/>
  <c r="BC27"/>
  <c r="BA28"/>
  <c r="AY29"/>
  <c r="BG29"/>
  <c r="BE30"/>
  <c r="BC31"/>
  <c r="BA32"/>
  <c r="AY33"/>
  <c r="BG33"/>
  <c r="BE34"/>
  <c r="BC35"/>
  <c r="BA36"/>
  <c r="AY37"/>
  <c r="BG37"/>
  <c r="BE38"/>
  <c r="BC39"/>
  <c r="BA40"/>
  <c r="AY41"/>
  <c r="BG41"/>
  <c r="BE42"/>
  <c r="BC43"/>
  <c r="BA44"/>
  <c r="AY45"/>
  <c r="BG45"/>
  <c r="BE46"/>
  <c r="BC47"/>
  <c r="BA48"/>
  <c r="AY49"/>
  <c r="BG49"/>
  <c r="BE50"/>
  <c r="BC51"/>
  <c r="BA52"/>
  <c r="BD22"/>
  <c r="BB23"/>
  <c r="AZ24"/>
  <c r="AX25"/>
  <c r="BF25"/>
  <c r="BD26"/>
  <c r="BB27"/>
  <c r="AZ28"/>
  <c r="AX29"/>
  <c r="BF29"/>
  <c r="BD30"/>
  <c r="BB31"/>
  <c r="AZ32"/>
  <c r="AX33"/>
  <c r="BF33"/>
  <c r="BD34"/>
  <c r="BB35"/>
  <c r="AZ36"/>
  <c r="AX37"/>
  <c r="BF37"/>
  <c r="BD38"/>
  <c r="BB39"/>
  <c r="AZ40"/>
  <c r="AX41"/>
  <c r="BF41"/>
  <c r="BD42"/>
  <c r="BB43"/>
  <c r="AZ44"/>
  <c r="AX45"/>
  <c r="BF45"/>
  <c r="BD46"/>
  <c r="BB47"/>
  <c r="AZ48"/>
  <c r="AX49"/>
  <c r="BF49"/>
  <c r="BD50"/>
  <c r="BB51"/>
  <c r="AZ52"/>
  <c r="BC22"/>
  <c r="BA23"/>
  <c r="AY24"/>
  <c r="BG24"/>
  <c r="BE25"/>
  <c r="BC26"/>
  <c r="BA27"/>
  <c r="AY28"/>
  <c r="BG28"/>
  <c r="BE29"/>
  <c r="BC30"/>
  <c r="BA31"/>
  <c r="AY32"/>
  <c r="BG32"/>
  <c r="BE33"/>
  <c r="BC34"/>
  <c r="BA35"/>
  <c r="AY36"/>
  <c r="BG36"/>
  <c r="BE37"/>
  <c r="BC38"/>
  <c r="BA39"/>
  <c r="AY40"/>
  <c r="BG40"/>
  <c r="BE41"/>
  <c r="BC42"/>
  <c r="BA43"/>
  <c r="AY44"/>
  <c r="BG44"/>
  <c r="BE45"/>
  <c r="BC46"/>
  <c r="BA47"/>
  <c r="AY48"/>
  <c r="BG48"/>
  <c r="BE49"/>
  <c r="BC50"/>
  <c r="BA51"/>
  <c r="AY52"/>
  <c r="BG52"/>
  <c r="AA45" i="12"/>
  <c r="J31"/>
  <c r="T39"/>
  <c r="Y49"/>
  <c r="N40"/>
  <c r="Y33"/>
  <c r="X27"/>
  <c r="AB33"/>
  <c r="O37"/>
  <c r="P40"/>
  <c r="Y43"/>
  <c r="L47"/>
  <c r="M50"/>
  <c r="M22"/>
  <c r="N25"/>
  <c r="W28"/>
  <c r="Q32"/>
  <c r="K36"/>
  <c r="AB39"/>
  <c r="X43"/>
  <c r="N48"/>
  <c r="J24"/>
  <c r="U31"/>
  <c r="S39"/>
  <c r="J47"/>
  <c r="AB25"/>
  <c r="V35"/>
  <c r="V46"/>
  <c r="AA31"/>
  <c r="Y50"/>
  <c r="O91" i="10"/>
  <c r="T28" i="12"/>
  <c r="X47"/>
  <c r="O94" i="11"/>
  <c r="J23" i="12"/>
  <c r="K26"/>
  <c r="S29"/>
  <c r="AA32"/>
  <c r="Z35"/>
  <c r="AA38"/>
  <c r="O42"/>
  <c r="O45"/>
  <c r="P48"/>
  <c r="Y51"/>
  <c r="L24"/>
  <c r="M27"/>
  <c r="M30"/>
  <c r="L33"/>
  <c r="T36"/>
  <c r="U39"/>
  <c r="V42"/>
  <c r="Q46"/>
  <c r="R49"/>
  <c r="S52"/>
  <c r="S24"/>
  <c r="AB27"/>
  <c r="N31"/>
  <c r="P35"/>
  <c r="L39"/>
  <c r="U42"/>
  <c r="K47"/>
  <c r="L22"/>
  <c r="S30"/>
  <c r="R36"/>
  <c r="L45"/>
  <c r="AA22"/>
  <c r="W32"/>
  <c r="P44"/>
  <c r="K25"/>
  <c r="W44"/>
  <c r="W22"/>
  <c r="X25"/>
  <c r="K29"/>
  <c r="S32"/>
  <c r="R35"/>
  <c r="S38"/>
  <c r="AB41"/>
  <c r="AB44"/>
  <c r="AC47"/>
  <c r="Q51"/>
  <c r="Y23"/>
  <c r="Z26"/>
  <c r="Z29"/>
  <c r="Z32"/>
  <c r="L36"/>
  <c r="M39"/>
  <c r="N42"/>
  <c r="V45"/>
  <c r="J49"/>
  <c r="K52"/>
  <c r="K24"/>
  <c r="T27"/>
  <c r="AB30"/>
  <c r="V34"/>
  <c r="Y38"/>
  <c r="M42"/>
  <c r="P46"/>
  <c r="Z52"/>
  <c r="V28"/>
  <c r="W35"/>
  <c r="Y44"/>
  <c r="V51"/>
  <c r="L31"/>
  <c r="AA42"/>
  <c r="AC23"/>
  <c r="O44"/>
  <c r="K51"/>
  <c r="O94" i="7"/>
  <c r="Z38" i="12"/>
  <c r="AA41"/>
  <c r="N45"/>
  <c r="W48"/>
  <c r="X51"/>
  <c r="X23"/>
  <c r="L27"/>
  <c r="T30"/>
  <c r="N34"/>
  <c r="Q38"/>
  <c r="Z41"/>
  <c r="AC45"/>
  <c r="W51"/>
  <c r="K27"/>
  <c r="O35"/>
  <c r="W43"/>
  <c r="N51"/>
  <c r="R30"/>
  <c r="Z39"/>
  <c r="J22"/>
  <c r="W41"/>
  <c r="V41"/>
  <c r="O94" i="8"/>
  <c r="L41" i="12"/>
  <c r="L44"/>
  <c r="M47"/>
  <c r="N50"/>
  <c r="V22"/>
  <c r="J26"/>
  <c r="J29"/>
  <c r="J32"/>
  <c r="Q35"/>
  <c r="R38"/>
  <c r="S41"/>
  <c r="AA44"/>
  <c r="O48"/>
  <c r="P51"/>
  <c r="P23"/>
  <c r="Y26"/>
  <c r="L30"/>
  <c r="AA33"/>
  <c r="V37"/>
  <c r="R41"/>
  <c r="M45"/>
  <c r="AB50"/>
  <c r="P26"/>
  <c r="AC34"/>
  <c r="Q41"/>
  <c r="AA50"/>
  <c r="W29"/>
  <c r="R39"/>
  <c r="X52"/>
  <c r="K37"/>
  <c r="J34"/>
  <c r="J44"/>
  <c r="S47"/>
  <c r="O51"/>
  <c r="Z24"/>
  <c r="X29"/>
  <c r="U34"/>
  <c r="X38"/>
  <c r="Q44"/>
  <c r="U48"/>
  <c r="Q24"/>
  <c r="J30"/>
  <c r="L37"/>
  <c r="N43"/>
  <c r="P52"/>
  <c r="Y30"/>
  <c r="AC43"/>
  <c r="X30"/>
  <c r="O81" i="8"/>
  <c r="S33" i="12"/>
  <c r="AA36"/>
  <c r="O40"/>
  <c r="P43"/>
  <c r="X46"/>
  <c r="T50"/>
  <c r="O23"/>
  <c r="N28"/>
  <c r="X32"/>
  <c r="AC37"/>
  <c r="AB42"/>
  <c r="Z47"/>
  <c r="S22"/>
  <c r="AC28"/>
  <c r="N35"/>
  <c r="S42"/>
  <c r="AB48"/>
  <c r="L28"/>
  <c r="T40"/>
  <c r="Y22"/>
  <c r="L50"/>
  <c r="AB22"/>
  <c r="AA27"/>
  <c r="P32"/>
  <c r="M37"/>
  <c r="L42"/>
  <c r="R47"/>
  <c r="Y52"/>
  <c r="J27"/>
  <c r="T34"/>
  <c r="X41"/>
  <c r="T48"/>
  <c r="Y27"/>
  <c r="S37"/>
  <c r="L51"/>
  <c r="S51"/>
  <c r="T23"/>
  <c r="Z34"/>
  <c r="N52"/>
  <c r="L46"/>
  <c r="O96" i="4"/>
  <c r="O99" i="11"/>
  <c r="O29" i="12"/>
  <c r="Q33"/>
  <c r="AB37"/>
  <c r="K42"/>
  <c r="N46"/>
  <c r="AC51"/>
  <c r="Q27"/>
  <c r="K34"/>
  <c r="AB40"/>
  <c r="Q50"/>
  <c r="U29"/>
  <c r="Y42"/>
  <c r="O86"/>
  <c r="U45"/>
  <c r="V48"/>
  <c r="J52"/>
  <c r="M25"/>
  <c r="P29"/>
  <c r="R33"/>
  <c r="U37"/>
  <c r="Y41"/>
  <c r="O46"/>
  <c r="S50"/>
  <c r="V23"/>
  <c r="M28"/>
  <c r="O32"/>
  <c r="Y36"/>
  <c r="AC40"/>
  <c r="S45"/>
  <c r="W49"/>
  <c r="X24"/>
  <c r="S31"/>
  <c r="N38"/>
  <c r="AC46"/>
  <c r="P27"/>
  <c r="M38"/>
  <c r="O95" i="5"/>
  <c r="O94" i="10"/>
  <c r="K50" i="12"/>
  <c r="N23"/>
  <c r="R27"/>
  <c r="AB31"/>
  <c r="Q36"/>
  <c r="M40"/>
  <c r="K45"/>
  <c r="O49"/>
  <c r="P24"/>
  <c r="K31"/>
  <c r="AA37"/>
  <c r="U46"/>
  <c r="M26"/>
  <c r="R37"/>
  <c r="Z28"/>
  <c r="O88"/>
  <c r="O91" i="4"/>
  <c r="O84" i="12"/>
  <c r="U43"/>
  <c r="V49"/>
  <c r="U26"/>
  <c r="R34"/>
  <c r="AB46"/>
  <c r="O83" i="7"/>
  <c r="AA34" i="12"/>
  <c r="O41"/>
  <c r="P47"/>
  <c r="O24"/>
  <c r="O33"/>
  <c r="L43"/>
  <c r="AC41"/>
  <c r="O95" i="10"/>
  <c r="O102"/>
  <c r="U38" i="12"/>
  <c r="O47"/>
  <c r="O107" i="13"/>
  <c r="O86" i="4"/>
  <c r="L23" i="12"/>
  <c r="P30"/>
  <c r="Z37"/>
  <c r="T46"/>
  <c r="S35"/>
  <c r="N41"/>
  <c r="P50"/>
  <c r="R52"/>
  <c r="R24"/>
  <c r="S27"/>
  <c r="AA30"/>
  <c r="Z33"/>
  <c r="Z36"/>
  <c r="AA39"/>
  <c r="O43"/>
  <c r="W46"/>
  <c r="X49"/>
  <c r="K22"/>
  <c r="T25"/>
  <c r="U28"/>
  <c r="T31"/>
  <c r="AB34"/>
  <c r="O38"/>
  <c r="P41"/>
  <c r="X44"/>
  <c r="L48"/>
  <c r="M51"/>
  <c r="M23"/>
  <c r="N26"/>
  <c r="V29"/>
  <c r="P33"/>
  <c r="P36"/>
  <c r="Y39"/>
  <c r="Z42"/>
  <c r="Z45"/>
  <c r="AA48"/>
  <c r="W52"/>
  <c r="R25"/>
  <c r="AA28"/>
  <c r="M32"/>
  <c r="O36"/>
  <c r="K40"/>
  <c r="V44"/>
  <c r="U49"/>
  <c r="T26"/>
  <c r="Z50"/>
  <c r="Z22"/>
  <c r="AA25"/>
  <c r="N29"/>
  <c r="V32"/>
  <c r="AC35"/>
  <c r="Q39"/>
  <c r="R42"/>
  <c r="R45"/>
  <c r="S48"/>
  <c r="O52"/>
  <c r="J25"/>
  <c r="S28"/>
  <c r="Z31"/>
  <c r="T35"/>
  <c r="X39"/>
  <c r="AB43"/>
  <c r="M49"/>
  <c r="V24"/>
  <c r="O50"/>
  <c r="W23"/>
  <c r="X26"/>
  <c r="K30"/>
  <c r="J33"/>
  <c r="J36"/>
  <c r="K39"/>
  <c r="T42"/>
  <c r="AB45"/>
  <c r="AC48"/>
  <c r="Q52"/>
  <c r="Y24"/>
  <c r="Z27"/>
  <c r="Z30"/>
  <c r="L34"/>
  <c r="T37"/>
  <c r="U40"/>
  <c r="V43"/>
  <c r="Q47"/>
  <c r="R50"/>
  <c r="R22"/>
  <c r="S25"/>
  <c r="AB28"/>
  <c r="N32"/>
  <c r="U35"/>
  <c r="V38"/>
  <c r="J42"/>
  <c r="J45"/>
  <c r="K48"/>
  <c r="AB51"/>
  <c r="W24"/>
  <c r="K28"/>
  <c r="R31"/>
  <c r="L35"/>
  <c r="P39"/>
  <c r="T43"/>
  <c r="J48"/>
  <c r="X22"/>
  <c r="AA43"/>
  <c r="Q31"/>
  <c r="U51"/>
  <c r="U23"/>
  <c r="V26"/>
  <c r="Q30"/>
  <c r="X33"/>
  <c r="X36"/>
  <c r="L40"/>
  <c r="M43"/>
  <c r="M46"/>
  <c r="N49"/>
  <c r="Q22"/>
  <c r="Z25"/>
  <c r="M29"/>
  <c r="U32"/>
  <c r="W36"/>
  <c r="AA40"/>
  <c r="Q45"/>
  <c r="AC49"/>
  <c r="J28"/>
  <c r="AJ22" i="10"/>
  <c r="AR22"/>
  <c r="AF23"/>
  <c r="AN23"/>
  <c r="AV23"/>
  <c r="AJ24"/>
  <c r="AR24"/>
  <c r="AF25"/>
  <c r="AN25"/>
  <c r="AV25"/>
  <c r="AJ26"/>
  <c r="AR26"/>
  <c r="AF27"/>
  <c r="AN27"/>
  <c r="AV27"/>
  <c r="AJ28"/>
  <c r="AR28"/>
  <c r="AF29"/>
  <c r="AN29"/>
  <c r="AV29"/>
  <c r="AJ30"/>
  <c r="AR30"/>
  <c r="AF31"/>
  <c r="AN31"/>
  <c r="AV31"/>
  <c r="AJ32"/>
  <c r="AR32"/>
  <c r="AF33"/>
  <c r="AN33"/>
  <c r="AV33"/>
  <c r="AJ34"/>
  <c r="AR34"/>
  <c r="AF35"/>
  <c r="AN35"/>
  <c r="AV35"/>
  <c r="AJ36"/>
  <c r="AR36"/>
  <c r="AF37"/>
  <c r="AN37"/>
  <c r="AV37"/>
  <c r="AJ38"/>
  <c r="AR38"/>
  <c r="AF39"/>
  <c r="AN39"/>
  <c r="AV39"/>
  <c r="AJ40"/>
  <c r="AR40"/>
  <c r="AF41"/>
  <c r="AN41"/>
  <c r="AV41"/>
  <c r="AJ42"/>
  <c r="AR42"/>
  <c r="AF43"/>
  <c r="AN43"/>
  <c r="AV43"/>
  <c r="AJ44"/>
  <c r="AR44"/>
  <c r="AF45"/>
  <c r="AN45"/>
  <c r="AV45"/>
  <c r="AJ46"/>
  <c r="AR46"/>
  <c r="AF47"/>
  <c r="AN47"/>
  <c r="AV47"/>
  <c r="AJ48"/>
  <c r="AR48"/>
  <c r="AF49"/>
  <c r="AN49"/>
  <c r="AV49"/>
  <c r="AJ50"/>
  <c r="AR50"/>
  <c r="AF51"/>
  <c r="AN51"/>
  <c r="AV51"/>
  <c r="AJ52"/>
  <c r="AR52"/>
  <c r="AI22"/>
  <c r="AQ22"/>
  <c r="AE23"/>
  <c r="AM23"/>
  <c r="AU23"/>
  <c r="AI24"/>
  <c r="AQ24"/>
  <c r="AE25"/>
  <c r="AM25"/>
  <c r="AU25"/>
  <c r="AI26"/>
  <c r="AQ26"/>
  <c r="AE27"/>
  <c r="AM27"/>
  <c r="AU27"/>
  <c r="AI28"/>
  <c r="AQ28"/>
  <c r="AE29"/>
  <c r="AM29"/>
  <c r="AU29"/>
  <c r="AI30"/>
  <c r="AQ30"/>
  <c r="AE31"/>
  <c r="AM31"/>
  <c r="AU31"/>
  <c r="AI32"/>
  <c r="AQ32"/>
  <c r="AE33"/>
  <c r="AM33"/>
  <c r="AU33"/>
  <c r="AI34"/>
  <c r="AQ34"/>
  <c r="AE35"/>
  <c r="AM35"/>
  <c r="AU35"/>
  <c r="AI36"/>
  <c r="AQ36"/>
  <c r="AE37"/>
  <c r="AM37"/>
  <c r="AU37"/>
  <c r="AI38"/>
  <c r="AQ38"/>
  <c r="AE39"/>
  <c r="AM39"/>
  <c r="AU39"/>
  <c r="AI40"/>
  <c r="AQ40"/>
  <c r="AE41"/>
  <c r="AM41"/>
  <c r="AU41"/>
  <c r="AI42"/>
  <c r="AQ42"/>
  <c r="AE43"/>
  <c r="AM43"/>
  <c r="AU43"/>
  <c r="AI44"/>
  <c r="AQ44"/>
  <c r="AE45"/>
  <c r="AM45"/>
  <c r="AU45"/>
  <c r="AI46"/>
  <c r="AQ46"/>
  <c r="AE47"/>
  <c r="AM47"/>
  <c r="AU47"/>
  <c r="AI48"/>
  <c r="AQ48"/>
  <c r="AE49"/>
  <c r="AM49"/>
  <c r="AU49"/>
  <c r="AI50"/>
  <c r="AQ50"/>
  <c r="AE51"/>
  <c r="AM51"/>
  <c r="AU51"/>
  <c r="AI52"/>
  <c r="AQ52"/>
  <c r="AH22"/>
  <c r="AP22"/>
  <c r="AD23"/>
  <c r="AL23"/>
  <c r="AT23"/>
  <c r="AH24"/>
  <c r="AP24"/>
  <c r="AD25"/>
  <c r="AL25"/>
  <c r="AT25"/>
  <c r="AH26"/>
  <c r="AP26"/>
  <c r="AD27"/>
  <c r="AL27"/>
  <c r="AT27"/>
  <c r="AH28"/>
  <c r="AP28"/>
  <c r="AD29"/>
  <c r="AL29"/>
  <c r="AT29"/>
  <c r="AH30"/>
  <c r="AP30"/>
  <c r="AD31"/>
  <c r="AL31"/>
  <c r="AT31"/>
  <c r="AH32"/>
  <c r="AP32"/>
  <c r="AD33"/>
  <c r="AL33"/>
  <c r="AT33"/>
  <c r="AH34"/>
  <c r="AP34"/>
  <c r="AD35"/>
  <c r="AL35"/>
  <c r="AT35"/>
  <c r="AH36"/>
  <c r="AP36"/>
  <c r="AD37"/>
  <c r="AL37"/>
  <c r="AT37"/>
  <c r="AH38"/>
  <c r="AP38"/>
  <c r="AD39"/>
  <c r="AL39"/>
  <c r="AT39"/>
  <c r="AH40"/>
  <c r="AP40"/>
  <c r="AD41"/>
  <c r="AL41"/>
  <c r="AT41"/>
  <c r="AH42"/>
  <c r="AP42"/>
  <c r="AD43"/>
  <c r="AL43"/>
  <c r="AT43"/>
  <c r="AH44"/>
  <c r="AP44"/>
  <c r="AD45"/>
  <c r="AL45"/>
  <c r="AT45"/>
  <c r="AH46"/>
  <c r="AP46"/>
  <c r="AD47"/>
  <c r="AL47"/>
  <c r="AT47"/>
  <c r="AH48"/>
  <c r="AP48"/>
  <c r="AD49"/>
  <c r="AL49"/>
  <c r="AT49"/>
  <c r="AH50"/>
  <c r="AP50"/>
  <c r="AD51"/>
  <c r="AL51"/>
  <c r="AT51"/>
  <c r="AH52"/>
  <c r="AP52"/>
  <c r="AG22"/>
  <c r="AO22"/>
  <c r="AW22"/>
  <c r="AK23"/>
  <c r="AS23"/>
  <c r="AG24"/>
  <c r="AO24"/>
  <c r="AW24"/>
  <c r="AK25"/>
  <c r="AS25"/>
  <c r="AG26"/>
  <c r="AO26"/>
  <c r="AW26"/>
  <c r="AK27"/>
  <c r="AS27"/>
  <c r="AG28"/>
  <c r="AO28"/>
  <c r="AW28"/>
  <c r="AK29"/>
  <c r="AS29"/>
  <c r="AG30"/>
  <c r="AO30"/>
  <c r="AW30"/>
  <c r="AK31"/>
  <c r="AS31"/>
  <c r="AG32"/>
  <c r="AO32"/>
  <c r="AW32"/>
  <c r="AK33"/>
  <c r="AS33"/>
  <c r="AG34"/>
  <c r="AO34"/>
  <c r="AW34"/>
  <c r="AK35"/>
  <c r="AS35"/>
  <c r="AG36"/>
  <c r="AO36"/>
  <c r="AW36"/>
  <c r="AK37"/>
  <c r="AS37"/>
  <c r="AG38"/>
  <c r="AO38"/>
  <c r="AW38"/>
  <c r="AK39"/>
  <c r="AS39"/>
  <c r="AG40"/>
  <c r="AO40"/>
  <c r="AW40"/>
  <c r="AK41"/>
  <c r="AS41"/>
  <c r="AG42"/>
  <c r="AO42"/>
  <c r="AW42"/>
  <c r="AK43"/>
  <c r="AS43"/>
  <c r="AG44"/>
  <c r="AO44"/>
  <c r="AW44"/>
  <c r="AK45"/>
  <c r="AS45"/>
  <c r="AG46"/>
  <c r="AO46"/>
  <c r="AW46"/>
  <c r="AK47"/>
  <c r="AS47"/>
  <c r="AG48"/>
  <c r="AO48"/>
  <c r="AW48"/>
  <c r="AK49"/>
  <c r="AS49"/>
  <c r="AG50"/>
  <c r="AO50"/>
  <c r="AW50"/>
  <c r="AK51"/>
  <c r="AS51"/>
  <c r="AG52"/>
  <c r="AO52"/>
  <c r="AW52"/>
  <c r="AF22"/>
  <c r="AN22"/>
  <c r="AV22"/>
  <c r="AJ23"/>
  <c r="AR23"/>
  <c r="AF24"/>
  <c r="AN24"/>
  <c r="AV24"/>
  <c r="AJ25"/>
  <c r="AR25"/>
  <c r="AF26"/>
  <c r="AN26"/>
  <c r="AV26"/>
  <c r="AJ27"/>
  <c r="AR27"/>
  <c r="AF28"/>
  <c r="AN28"/>
  <c r="AV28"/>
  <c r="AJ29"/>
  <c r="AR29"/>
  <c r="AF30"/>
  <c r="AN30"/>
  <c r="AV30"/>
  <c r="AJ31"/>
  <c r="AR31"/>
  <c r="AF32"/>
  <c r="AN32"/>
  <c r="AV32"/>
  <c r="AJ33"/>
  <c r="AR33"/>
  <c r="AF34"/>
  <c r="AN34"/>
  <c r="AV34"/>
  <c r="AJ35"/>
  <c r="AR35"/>
  <c r="AF36"/>
  <c r="AN36"/>
  <c r="AV36"/>
  <c r="AJ37"/>
  <c r="AR37"/>
  <c r="AF38"/>
  <c r="AN38"/>
  <c r="AV38"/>
  <c r="AJ39"/>
  <c r="AR39"/>
  <c r="AF40"/>
  <c r="AN40"/>
  <c r="AV40"/>
  <c r="AJ41"/>
  <c r="AR41"/>
  <c r="AF42"/>
  <c r="AN42"/>
  <c r="AV42"/>
  <c r="AJ43"/>
  <c r="AR43"/>
  <c r="AF44"/>
  <c r="AN44"/>
  <c r="AV44"/>
  <c r="AJ45"/>
  <c r="AR45"/>
  <c r="AF46"/>
  <c r="AN46"/>
  <c r="AV46"/>
  <c r="AJ47"/>
  <c r="AR47"/>
  <c r="AF48"/>
  <c r="AN48"/>
  <c r="AV48"/>
  <c r="AJ49"/>
  <c r="AR49"/>
  <c r="AF50"/>
  <c r="AN50"/>
  <c r="AV50"/>
  <c r="AJ51"/>
  <c r="AR51"/>
  <c r="AF52"/>
  <c r="AN52"/>
  <c r="AV52"/>
  <c r="AE22"/>
  <c r="AM22"/>
  <c r="AU22"/>
  <c r="AI23"/>
  <c r="AQ23"/>
  <c r="AE24"/>
  <c r="AM24"/>
  <c r="AU24"/>
  <c r="AI25"/>
  <c r="AQ25"/>
  <c r="AE26"/>
  <c r="AM26"/>
  <c r="AU26"/>
  <c r="AI27"/>
  <c r="AQ27"/>
  <c r="AE28"/>
  <c r="AM28"/>
  <c r="AU28"/>
  <c r="AI29"/>
  <c r="AQ29"/>
  <c r="AE30"/>
  <c r="AM30"/>
  <c r="AU30"/>
  <c r="AI31"/>
  <c r="AQ31"/>
  <c r="AE32"/>
  <c r="AM32"/>
  <c r="AU32"/>
  <c r="AI33"/>
  <c r="AQ33"/>
  <c r="AE34"/>
  <c r="AM34"/>
  <c r="AU34"/>
  <c r="AI35"/>
  <c r="AQ35"/>
  <c r="AE36"/>
  <c r="AM36"/>
  <c r="AU36"/>
  <c r="AI37"/>
  <c r="AQ37"/>
  <c r="AE38"/>
  <c r="AM38"/>
  <c r="AU38"/>
  <c r="AI39"/>
  <c r="AQ39"/>
  <c r="AE40"/>
  <c r="AM40"/>
  <c r="AU40"/>
  <c r="AI41"/>
  <c r="AQ41"/>
  <c r="AE42"/>
  <c r="AM42"/>
  <c r="AU42"/>
  <c r="AI43"/>
  <c r="AQ43"/>
  <c r="AE44"/>
  <c r="AM44"/>
  <c r="AU44"/>
  <c r="AI45"/>
  <c r="AQ45"/>
  <c r="AE46"/>
  <c r="AM46"/>
  <c r="AU46"/>
  <c r="AI47"/>
  <c r="AQ47"/>
  <c r="AE48"/>
  <c r="AM48"/>
  <c r="AU48"/>
  <c r="AI49"/>
  <c r="AQ49"/>
  <c r="AE50"/>
  <c r="AM50"/>
  <c r="AU50"/>
  <c r="AI51"/>
  <c r="AQ51"/>
  <c r="AE52"/>
  <c r="AM52"/>
  <c r="AU52"/>
  <c r="AD22"/>
  <c r="AL22"/>
  <c r="AT22"/>
  <c r="AH23"/>
  <c r="AP23"/>
  <c r="AD24"/>
  <c r="AL24"/>
  <c r="AT24"/>
  <c r="AH25"/>
  <c r="AP25"/>
  <c r="AD26"/>
  <c r="AL26"/>
  <c r="AT26"/>
  <c r="AH27"/>
  <c r="AP27"/>
  <c r="AD28"/>
  <c r="AL28"/>
  <c r="AT28"/>
  <c r="AH29"/>
  <c r="AP29"/>
  <c r="AD30"/>
  <c r="AL30"/>
  <c r="AT30"/>
  <c r="AH31"/>
  <c r="AP31"/>
  <c r="AD32"/>
  <c r="AL32"/>
  <c r="AT32"/>
  <c r="AH33"/>
  <c r="AP33"/>
  <c r="AD34"/>
  <c r="AL34"/>
  <c r="AT34"/>
  <c r="AH35"/>
  <c r="AP35"/>
  <c r="AD36"/>
  <c r="AL36"/>
  <c r="AT36"/>
  <c r="AH37"/>
  <c r="AP37"/>
  <c r="AD38"/>
  <c r="AL38"/>
  <c r="AT38"/>
  <c r="AH39"/>
  <c r="AP39"/>
  <c r="AD40"/>
  <c r="AL40"/>
  <c r="AT40"/>
  <c r="AH41"/>
  <c r="AP41"/>
  <c r="AD42"/>
  <c r="AL42"/>
  <c r="AT42"/>
  <c r="AH43"/>
  <c r="AP43"/>
  <c r="AD44"/>
  <c r="AL44"/>
  <c r="AT44"/>
  <c r="AH45"/>
  <c r="AP45"/>
  <c r="AD46"/>
  <c r="AL46"/>
  <c r="AT46"/>
  <c r="AH47"/>
  <c r="AP47"/>
  <c r="AD48"/>
  <c r="AL48"/>
  <c r="AT48"/>
  <c r="AH49"/>
  <c r="AP49"/>
  <c r="AD50"/>
  <c r="AL50"/>
  <c r="AT50"/>
  <c r="AH51"/>
  <c r="AP51"/>
  <c r="AD52"/>
  <c r="AL52"/>
  <c r="AT52"/>
  <c r="AK22"/>
  <c r="AS22"/>
  <c r="AG23"/>
  <c r="AO23"/>
  <c r="AW23"/>
  <c r="AK24"/>
  <c r="AS24"/>
  <c r="AG25"/>
  <c r="AO25"/>
  <c r="AW25"/>
  <c r="AK26"/>
  <c r="AS26"/>
  <c r="AG27"/>
  <c r="AO27"/>
  <c r="AW27"/>
  <c r="AK28"/>
  <c r="AS28"/>
  <c r="AG29"/>
  <c r="AO29"/>
  <c r="AW29"/>
  <c r="AK30"/>
  <c r="AS30"/>
  <c r="AG31"/>
  <c r="AO31"/>
  <c r="AW31"/>
  <c r="AK32"/>
  <c r="AS32"/>
  <c r="AG33"/>
  <c r="AO33"/>
  <c r="AW33"/>
  <c r="AK34"/>
  <c r="AS34"/>
  <c r="AG35"/>
  <c r="AO35"/>
  <c r="AW35"/>
  <c r="AK36"/>
  <c r="AS36"/>
  <c r="AG37"/>
  <c r="AO37"/>
  <c r="AW37"/>
  <c r="AK38"/>
  <c r="AS38"/>
  <c r="AG39"/>
  <c r="AO39"/>
  <c r="AW39"/>
  <c r="AK40"/>
  <c r="AS40"/>
  <c r="AG41"/>
  <c r="AO41"/>
  <c r="AW41"/>
  <c r="AK42"/>
  <c r="AS42"/>
  <c r="AG43"/>
  <c r="AO43"/>
  <c r="AW43"/>
  <c r="AK44"/>
  <c r="AS44"/>
  <c r="AG45"/>
  <c r="AO45"/>
  <c r="AW45"/>
  <c r="AK46"/>
  <c r="AS46"/>
  <c r="AG47"/>
  <c r="AO47"/>
  <c r="AW47"/>
  <c r="AK48"/>
  <c r="AS48"/>
  <c r="AG49"/>
  <c r="AO49"/>
  <c r="AW49"/>
  <c r="AK50"/>
  <c r="AS50"/>
  <c r="AG51"/>
  <c r="AO51"/>
  <c r="AW51"/>
  <c r="AK52"/>
  <c r="AS52"/>
  <c r="W33" i="12"/>
  <c r="J37"/>
  <c r="S40"/>
  <c r="N44"/>
  <c r="R48"/>
  <c r="V52"/>
  <c r="AG22" i="7"/>
  <c r="AO22"/>
  <c r="AW22"/>
  <c r="AK23"/>
  <c r="AS23"/>
  <c r="AG24"/>
  <c r="AO24"/>
  <c r="AW24"/>
  <c r="AK25"/>
  <c r="AS25"/>
  <c r="AG26"/>
  <c r="AO26"/>
  <c r="AW26"/>
  <c r="AK27"/>
  <c r="AS27"/>
  <c r="AG28"/>
  <c r="AO28"/>
  <c r="AW28"/>
  <c r="AK29"/>
  <c r="AS29"/>
  <c r="AG30"/>
  <c r="AO30"/>
  <c r="AW30"/>
  <c r="AK31"/>
  <c r="AS31"/>
  <c r="AG32"/>
  <c r="AO32"/>
  <c r="AW32"/>
  <c r="AK33"/>
  <c r="AS33"/>
  <c r="AG34"/>
  <c r="AO34"/>
  <c r="AW34"/>
  <c r="AK35"/>
  <c r="AS35"/>
  <c r="AG36"/>
  <c r="AO36"/>
  <c r="AW36"/>
  <c r="AK37"/>
  <c r="AS37"/>
  <c r="AG38"/>
  <c r="AO38"/>
  <c r="AW38"/>
  <c r="AK39"/>
  <c r="AS39"/>
  <c r="AG40"/>
  <c r="AO40"/>
  <c r="AW40"/>
  <c r="AK41"/>
  <c r="AS41"/>
  <c r="AG42"/>
  <c r="AO42"/>
  <c r="AW42"/>
  <c r="AK43"/>
  <c r="AS43"/>
  <c r="AG44"/>
  <c r="AO44"/>
  <c r="AW44"/>
  <c r="AK45"/>
  <c r="AS45"/>
  <c r="AG46"/>
  <c r="AO46"/>
  <c r="AW46"/>
  <c r="AK47"/>
  <c r="AS47"/>
  <c r="AG48"/>
  <c r="AO48"/>
  <c r="AW48"/>
  <c r="AK49"/>
  <c r="AS49"/>
  <c r="AG50"/>
  <c r="AO50"/>
  <c r="AW50"/>
  <c r="AK51"/>
  <c r="AS51"/>
  <c r="AG52"/>
  <c r="AO52"/>
  <c r="AW52"/>
  <c r="AF22"/>
  <c r="AN22"/>
  <c r="AV22"/>
  <c r="AJ23"/>
  <c r="AR23"/>
  <c r="AF24"/>
  <c r="AN24"/>
  <c r="AV24"/>
  <c r="AJ25"/>
  <c r="AR25"/>
  <c r="AF26"/>
  <c r="AN26"/>
  <c r="AV26"/>
  <c r="AJ27"/>
  <c r="AR27"/>
  <c r="AF28"/>
  <c r="AN28"/>
  <c r="AV28"/>
  <c r="AJ29"/>
  <c r="AR29"/>
  <c r="AF30"/>
  <c r="AN30"/>
  <c r="AV30"/>
  <c r="AJ31"/>
  <c r="AR31"/>
  <c r="AF32"/>
  <c r="AN32"/>
  <c r="AV32"/>
  <c r="AJ33"/>
  <c r="AR33"/>
  <c r="AF34"/>
  <c r="AN34"/>
  <c r="AV34"/>
  <c r="AJ35"/>
  <c r="AR35"/>
  <c r="AF36"/>
  <c r="AN36"/>
  <c r="AV36"/>
  <c r="AJ37"/>
  <c r="AR37"/>
  <c r="AF38"/>
  <c r="AN38"/>
  <c r="AV38"/>
  <c r="AJ39"/>
  <c r="AR39"/>
  <c r="AF40"/>
  <c r="AN40"/>
  <c r="AV40"/>
  <c r="AJ41"/>
  <c r="AR41"/>
  <c r="AF42"/>
  <c r="AN42"/>
  <c r="AV42"/>
  <c r="AJ43"/>
  <c r="AR43"/>
  <c r="AF44"/>
  <c r="AN44"/>
  <c r="AV44"/>
  <c r="AJ45"/>
  <c r="AR45"/>
  <c r="AF46"/>
  <c r="AN46"/>
  <c r="AV46"/>
  <c r="AJ47"/>
  <c r="AR47"/>
  <c r="AF48"/>
  <c r="AN48"/>
  <c r="AV48"/>
  <c r="AJ49"/>
  <c r="AR49"/>
  <c r="AF50"/>
  <c r="AN50"/>
  <c r="AV50"/>
  <c r="AJ51"/>
  <c r="AR51"/>
  <c r="AF52"/>
  <c r="AN52"/>
  <c r="AV52"/>
  <c r="AE22"/>
  <c r="AM22"/>
  <c r="AU22"/>
  <c r="AI23"/>
  <c r="AQ23"/>
  <c r="AE24"/>
  <c r="AM24"/>
  <c r="AU24"/>
  <c r="AI25"/>
  <c r="AQ25"/>
  <c r="AE26"/>
  <c r="AM26"/>
  <c r="AU26"/>
  <c r="AI27"/>
  <c r="AQ27"/>
  <c r="AE28"/>
  <c r="AM28"/>
  <c r="AU28"/>
  <c r="AI29"/>
  <c r="AQ29"/>
  <c r="AE30"/>
  <c r="AM30"/>
  <c r="AU30"/>
  <c r="AI31"/>
  <c r="AQ31"/>
  <c r="AE32"/>
  <c r="AM32"/>
  <c r="AU32"/>
  <c r="AI33"/>
  <c r="AQ33"/>
  <c r="AE34"/>
  <c r="AM34"/>
  <c r="AU34"/>
  <c r="AI35"/>
  <c r="AQ35"/>
  <c r="AE36"/>
  <c r="AM36"/>
  <c r="AU36"/>
  <c r="AI37"/>
  <c r="AQ37"/>
  <c r="AE38"/>
  <c r="AM38"/>
  <c r="AU38"/>
  <c r="AI39"/>
  <c r="AQ39"/>
  <c r="AE40"/>
  <c r="AM40"/>
  <c r="AU40"/>
  <c r="AI41"/>
  <c r="AQ41"/>
  <c r="AE42"/>
  <c r="AM42"/>
  <c r="AU42"/>
  <c r="AI43"/>
  <c r="AQ43"/>
  <c r="AE44"/>
  <c r="AM44"/>
  <c r="AU44"/>
  <c r="AI45"/>
  <c r="AQ45"/>
  <c r="AE46"/>
  <c r="AM46"/>
  <c r="AU46"/>
  <c r="AI47"/>
  <c r="AQ47"/>
  <c r="AE48"/>
  <c r="AM48"/>
  <c r="AU48"/>
  <c r="AI49"/>
  <c r="AQ49"/>
  <c r="AE50"/>
  <c r="AM50"/>
  <c r="AU50"/>
  <c r="AI51"/>
  <c r="AQ51"/>
  <c r="AE52"/>
  <c r="AM52"/>
  <c r="AU52"/>
  <c r="AD22"/>
  <c r="AL22"/>
  <c r="AT22"/>
  <c r="AH23"/>
  <c r="AP23"/>
  <c r="AD24"/>
  <c r="AL24"/>
  <c r="AT24"/>
  <c r="AH25"/>
  <c r="AP25"/>
  <c r="AD26"/>
  <c r="AL26"/>
  <c r="AT26"/>
  <c r="AH27"/>
  <c r="AP27"/>
  <c r="AD28"/>
  <c r="AL28"/>
  <c r="AT28"/>
  <c r="AH29"/>
  <c r="AP29"/>
  <c r="AD30"/>
  <c r="AL30"/>
  <c r="AT30"/>
  <c r="AH31"/>
  <c r="AP31"/>
  <c r="AD32"/>
  <c r="AL32"/>
  <c r="AT32"/>
  <c r="AH33"/>
  <c r="AP33"/>
  <c r="AD34"/>
  <c r="AL34"/>
  <c r="AT34"/>
  <c r="AH35"/>
  <c r="AP35"/>
  <c r="AD36"/>
  <c r="AL36"/>
  <c r="AT36"/>
  <c r="AH37"/>
  <c r="AP37"/>
  <c r="AD38"/>
  <c r="AL38"/>
  <c r="AT38"/>
  <c r="AH39"/>
  <c r="AP39"/>
  <c r="AD40"/>
  <c r="AL40"/>
  <c r="AT40"/>
  <c r="AH41"/>
  <c r="AP41"/>
  <c r="AD42"/>
  <c r="AL42"/>
  <c r="AT42"/>
  <c r="AH43"/>
  <c r="AP43"/>
  <c r="AD44"/>
  <c r="AL44"/>
  <c r="AT44"/>
  <c r="AH45"/>
  <c r="AP45"/>
  <c r="AD46"/>
  <c r="AL46"/>
  <c r="AT46"/>
  <c r="AH47"/>
  <c r="AP47"/>
  <c r="AD48"/>
  <c r="AL48"/>
  <c r="AT48"/>
  <c r="AH49"/>
  <c r="AP49"/>
  <c r="AD50"/>
  <c r="AL50"/>
  <c r="AT50"/>
  <c r="AH51"/>
  <c r="AP51"/>
  <c r="AD52"/>
  <c r="AL52"/>
  <c r="AT52"/>
  <c r="AK22"/>
  <c r="AS22"/>
  <c r="AG23"/>
  <c r="AO23"/>
  <c r="AW23"/>
  <c r="AK24"/>
  <c r="AS24"/>
  <c r="AG25"/>
  <c r="AO25"/>
  <c r="AW25"/>
  <c r="AK26"/>
  <c r="AS26"/>
  <c r="AG27"/>
  <c r="AO27"/>
  <c r="AW27"/>
  <c r="AK28"/>
  <c r="AS28"/>
  <c r="AG29"/>
  <c r="AO29"/>
  <c r="AW29"/>
  <c r="AK30"/>
  <c r="AS30"/>
  <c r="AG31"/>
  <c r="AO31"/>
  <c r="AW31"/>
  <c r="AK32"/>
  <c r="AS32"/>
  <c r="AG33"/>
  <c r="AO33"/>
  <c r="AW33"/>
  <c r="AK34"/>
  <c r="AS34"/>
  <c r="AG35"/>
  <c r="AO35"/>
  <c r="AW35"/>
  <c r="AK36"/>
  <c r="AS36"/>
  <c r="AG37"/>
  <c r="AO37"/>
  <c r="AW37"/>
  <c r="AK38"/>
  <c r="AS38"/>
  <c r="AG39"/>
  <c r="AO39"/>
  <c r="AW39"/>
  <c r="AK40"/>
  <c r="AS40"/>
  <c r="AG41"/>
  <c r="AO41"/>
  <c r="AW41"/>
  <c r="AK42"/>
  <c r="AS42"/>
  <c r="AG43"/>
  <c r="AO43"/>
  <c r="AW43"/>
  <c r="AK44"/>
  <c r="AS44"/>
  <c r="AG45"/>
  <c r="AO45"/>
  <c r="AW45"/>
  <c r="AK46"/>
  <c r="AS46"/>
  <c r="AG47"/>
  <c r="AO47"/>
  <c r="AW47"/>
  <c r="AK48"/>
  <c r="AS48"/>
  <c r="AG49"/>
  <c r="AO49"/>
  <c r="AW49"/>
  <c r="AK50"/>
  <c r="AS50"/>
  <c r="AG51"/>
  <c r="AO51"/>
  <c r="AW51"/>
  <c r="AK52"/>
  <c r="AS52"/>
  <c r="AJ22"/>
  <c r="AR22"/>
  <c r="AF23"/>
  <c r="AN23"/>
  <c r="AV23"/>
  <c r="AJ24"/>
  <c r="AR24"/>
  <c r="AF25"/>
  <c r="AN25"/>
  <c r="AV25"/>
  <c r="AJ26"/>
  <c r="AR26"/>
  <c r="AF27"/>
  <c r="AN27"/>
  <c r="AV27"/>
  <c r="AJ28"/>
  <c r="AR28"/>
  <c r="AF29"/>
  <c r="AN29"/>
  <c r="AV29"/>
  <c r="AJ30"/>
  <c r="AR30"/>
  <c r="AF31"/>
  <c r="AN31"/>
  <c r="AV31"/>
  <c r="AJ32"/>
  <c r="AR32"/>
  <c r="AF33"/>
  <c r="AN33"/>
  <c r="AV33"/>
  <c r="AJ34"/>
  <c r="AR34"/>
  <c r="AF35"/>
  <c r="AN35"/>
  <c r="AV35"/>
  <c r="AJ36"/>
  <c r="AR36"/>
  <c r="AF37"/>
  <c r="AN37"/>
  <c r="AV37"/>
  <c r="AJ38"/>
  <c r="AR38"/>
  <c r="AF39"/>
  <c r="AN39"/>
  <c r="AV39"/>
  <c r="AJ40"/>
  <c r="AR40"/>
  <c r="AF41"/>
  <c r="AN41"/>
  <c r="AV41"/>
  <c r="AJ42"/>
  <c r="AR42"/>
  <c r="AF43"/>
  <c r="AN43"/>
  <c r="AV43"/>
  <c r="AJ44"/>
  <c r="AR44"/>
  <c r="AF45"/>
  <c r="AN45"/>
  <c r="AV45"/>
  <c r="AJ46"/>
  <c r="AR46"/>
  <c r="AF47"/>
  <c r="AN47"/>
  <c r="AV47"/>
  <c r="AJ48"/>
  <c r="AR48"/>
  <c r="AF49"/>
  <c r="AN49"/>
  <c r="AV49"/>
  <c r="AJ50"/>
  <c r="AR50"/>
  <c r="AF51"/>
  <c r="AN51"/>
  <c r="AV51"/>
  <c r="AJ52"/>
  <c r="AR52"/>
  <c r="AI22"/>
  <c r="AQ22"/>
  <c r="AE23"/>
  <c r="AM23"/>
  <c r="AU23"/>
  <c r="AI24"/>
  <c r="AQ24"/>
  <c r="AE25"/>
  <c r="AM25"/>
  <c r="AU25"/>
  <c r="AI26"/>
  <c r="AQ26"/>
  <c r="AE27"/>
  <c r="AM27"/>
  <c r="AU27"/>
  <c r="AI28"/>
  <c r="AQ28"/>
  <c r="AE29"/>
  <c r="AM29"/>
  <c r="AU29"/>
  <c r="AI30"/>
  <c r="AQ30"/>
  <c r="AE31"/>
  <c r="AM31"/>
  <c r="AU31"/>
  <c r="AI32"/>
  <c r="AQ32"/>
  <c r="AE33"/>
  <c r="AM33"/>
  <c r="AU33"/>
  <c r="AI34"/>
  <c r="AQ34"/>
  <c r="AE35"/>
  <c r="AM35"/>
  <c r="AU35"/>
  <c r="AI36"/>
  <c r="AQ36"/>
  <c r="AE37"/>
  <c r="AM37"/>
  <c r="AU37"/>
  <c r="AI38"/>
  <c r="AQ38"/>
  <c r="AE39"/>
  <c r="AM39"/>
  <c r="AU39"/>
  <c r="AI40"/>
  <c r="AQ40"/>
  <c r="AE41"/>
  <c r="AM41"/>
  <c r="AU41"/>
  <c r="AI42"/>
  <c r="AQ42"/>
  <c r="AE43"/>
  <c r="AM43"/>
  <c r="AU43"/>
  <c r="AI44"/>
  <c r="AQ44"/>
  <c r="AE45"/>
  <c r="AM45"/>
  <c r="AU45"/>
  <c r="AI46"/>
  <c r="AQ46"/>
  <c r="AE47"/>
  <c r="AM47"/>
  <c r="AU47"/>
  <c r="AI48"/>
  <c r="AQ48"/>
  <c r="AE49"/>
  <c r="AM49"/>
  <c r="AU49"/>
  <c r="AI50"/>
  <c r="AQ50"/>
  <c r="AE51"/>
  <c r="AM51"/>
  <c r="AU51"/>
  <c r="AI52"/>
  <c r="AQ52"/>
  <c r="AH22"/>
  <c r="AP22"/>
  <c r="AD23"/>
  <c r="AL23"/>
  <c r="AT23"/>
  <c r="AH24"/>
  <c r="AP24"/>
  <c r="AD25"/>
  <c r="AL25"/>
  <c r="AT25"/>
  <c r="AH26"/>
  <c r="AP26"/>
  <c r="AD27"/>
  <c r="AL27"/>
  <c r="AT27"/>
  <c r="AH28"/>
  <c r="AP28"/>
  <c r="AD29"/>
  <c r="AL29"/>
  <c r="AT29"/>
  <c r="AH30"/>
  <c r="AP30"/>
  <c r="AD31"/>
  <c r="AL31"/>
  <c r="AT31"/>
  <c r="AH32"/>
  <c r="AP32"/>
  <c r="AD33"/>
  <c r="AL33"/>
  <c r="AT33"/>
  <c r="AH34"/>
  <c r="AP34"/>
  <c r="AD35"/>
  <c r="AL35"/>
  <c r="AT35"/>
  <c r="AH36"/>
  <c r="AP36"/>
  <c r="AD37"/>
  <c r="AL37"/>
  <c r="AT37"/>
  <c r="AH38"/>
  <c r="AP38"/>
  <c r="AD39"/>
  <c r="AL39"/>
  <c r="AT39"/>
  <c r="AH40"/>
  <c r="AP40"/>
  <c r="AD41"/>
  <c r="AL41"/>
  <c r="AT41"/>
  <c r="AH42"/>
  <c r="AP42"/>
  <c r="AD43"/>
  <c r="AL43"/>
  <c r="AT43"/>
  <c r="AH44"/>
  <c r="AP44"/>
  <c r="AD45"/>
  <c r="AL45"/>
  <c r="AT45"/>
  <c r="AH46"/>
  <c r="AP46"/>
  <c r="AD47"/>
  <c r="AL47"/>
  <c r="AT47"/>
  <c r="AH48"/>
  <c r="AP48"/>
  <c r="AD49"/>
  <c r="AL49"/>
  <c r="AT49"/>
  <c r="AH50"/>
  <c r="AP50"/>
  <c r="AD51"/>
  <c r="AL51"/>
  <c r="AT51"/>
  <c r="AH52"/>
  <c r="AP52"/>
  <c r="AC52" i="13"/>
  <c r="AK22"/>
  <c r="AS22"/>
  <c r="AG23"/>
  <c r="AO23"/>
  <c r="AW23"/>
  <c r="AK24"/>
  <c r="AS24"/>
  <c r="AG25"/>
  <c r="AO25"/>
  <c r="AW25"/>
  <c r="AK26"/>
  <c r="AS26"/>
  <c r="AG27"/>
  <c r="AO27"/>
  <c r="AW27"/>
  <c r="AK28"/>
  <c r="AS28"/>
  <c r="AG29"/>
  <c r="AO29"/>
  <c r="AW29"/>
  <c r="AK30"/>
  <c r="AS30"/>
  <c r="AG31"/>
  <c r="AO31"/>
  <c r="AW31"/>
  <c r="AK32"/>
  <c r="AS32"/>
  <c r="AG33"/>
  <c r="AO33"/>
  <c r="AW33"/>
  <c r="AK34"/>
  <c r="AS34"/>
  <c r="AG35"/>
  <c r="AO35"/>
  <c r="AW35"/>
  <c r="AK36"/>
  <c r="AS36"/>
  <c r="AG37"/>
  <c r="AO37"/>
  <c r="AW37"/>
  <c r="AK38"/>
  <c r="AS38"/>
  <c r="AG39"/>
  <c r="AO39"/>
  <c r="AW39"/>
  <c r="AK40"/>
  <c r="AS40"/>
  <c r="AG41"/>
  <c r="AO41"/>
  <c r="AW41"/>
  <c r="AK42"/>
  <c r="AS42"/>
  <c r="AG43"/>
  <c r="AO43"/>
  <c r="AW43"/>
  <c r="AK44"/>
  <c r="AS44"/>
  <c r="AG45"/>
  <c r="AO45"/>
  <c r="AW45"/>
  <c r="AK46"/>
  <c r="AS46"/>
  <c r="AG47"/>
  <c r="AO47"/>
  <c r="AW47"/>
  <c r="AK48"/>
  <c r="AS48"/>
  <c r="AG49"/>
  <c r="AO49"/>
  <c r="AW49"/>
  <c r="AK50"/>
  <c r="AS50"/>
  <c r="AG51"/>
  <c r="AO51"/>
  <c r="AW51"/>
  <c r="AK52"/>
  <c r="AS52"/>
  <c r="AJ22"/>
  <c r="AR22"/>
  <c r="AF23"/>
  <c r="AN23"/>
  <c r="AV23"/>
  <c r="AJ24"/>
  <c r="AR24"/>
  <c r="AF25"/>
  <c r="AN25"/>
  <c r="AV25"/>
  <c r="AJ26"/>
  <c r="AR26"/>
  <c r="AF27"/>
  <c r="AN27"/>
  <c r="AV27"/>
  <c r="AJ28"/>
  <c r="AR28"/>
  <c r="AF29"/>
  <c r="AN29"/>
  <c r="AV29"/>
  <c r="AJ30"/>
  <c r="AR30"/>
  <c r="AF31"/>
  <c r="AN31"/>
  <c r="AV31"/>
  <c r="AJ32"/>
  <c r="AR32"/>
  <c r="AF33"/>
  <c r="AN33"/>
  <c r="AV33"/>
  <c r="AJ34"/>
  <c r="AR34"/>
  <c r="AF35"/>
  <c r="AN35"/>
  <c r="AV35"/>
  <c r="AJ36"/>
  <c r="AR36"/>
  <c r="AF37"/>
  <c r="AN37"/>
  <c r="AV37"/>
  <c r="AJ38"/>
  <c r="AR38"/>
  <c r="AF39"/>
  <c r="AN39"/>
  <c r="AV39"/>
  <c r="AJ40"/>
  <c r="AR40"/>
  <c r="AF41"/>
  <c r="AN41"/>
  <c r="AV41"/>
  <c r="AJ42"/>
  <c r="AR42"/>
  <c r="AF43"/>
  <c r="AN43"/>
  <c r="AV43"/>
  <c r="AJ44"/>
  <c r="AR44"/>
  <c r="AF45"/>
  <c r="AN45"/>
  <c r="AV45"/>
  <c r="AJ46"/>
  <c r="AR46"/>
  <c r="AF47"/>
  <c r="AN47"/>
  <c r="AV47"/>
  <c r="AJ48"/>
  <c r="AR48"/>
  <c r="AF49"/>
  <c r="AN49"/>
  <c r="AV49"/>
  <c r="AJ50"/>
  <c r="AR50"/>
  <c r="AF51"/>
  <c r="AN51"/>
  <c r="AV51"/>
  <c r="AJ52"/>
  <c r="AR52"/>
  <c r="AI22"/>
  <c r="AQ22"/>
  <c r="AE23"/>
  <c r="AM23"/>
  <c r="AU23"/>
  <c r="AI24"/>
  <c r="AQ24"/>
  <c r="AE25"/>
  <c r="AM25"/>
  <c r="AU25"/>
  <c r="AI26"/>
  <c r="AQ26"/>
  <c r="AE27"/>
  <c r="AM27"/>
  <c r="AU27"/>
  <c r="AI28"/>
  <c r="AQ28"/>
  <c r="AE29"/>
  <c r="AM29"/>
  <c r="AU29"/>
  <c r="AI30"/>
  <c r="AQ30"/>
  <c r="AE31"/>
  <c r="AM31"/>
  <c r="AU31"/>
  <c r="AI32"/>
  <c r="AQ32"/>
  <c r="AE33"/>
  <c r="AM33"/>
  <c r="AU33"/>
  <c r="AI34"/>
  <c r="AQ34"/>
  <c r="AE35"/>
  <c r="AM35"/>
  <c r="AU35"/>
  <c r="AI36"/>
  <c r="AQ36"/>
  <c r="AE37"/>
  <c r="AM37"/>
  <c r="AU37"/>
  <c r="AI38"/>
  <c r="AQ38"/>
  <c r="AE39"/>
  <c r="AM39"/>
  <c r="AU39"/>
  <c r="AI40"/>
  <c r="AQ40"/>
  <c r="AE41"/>
  <c r="AM41"/>
  <c r="AU41"/>
  <c r="AI42"/>
  <c r="AQ42"/>
  <c r="AE43"/>
  <c r="AM43"/>
  <c r="AU43"/>
  <c r="AI44"/>
  <c r="AQ44"/>
  <c r="AE45"/>
  <c r="AM45"/>
  <c r="AU45"/>
  <c r="AI46"/>
  <c r="AQ46"/>
  <c r="AE47"/>
  <c r="AM47"/>
  <c r="AU47"/>
  <c r="AI48"/>
  <c r="AQ48"/>
  <c r="AE49"/>
  <c r="AM49"/>
  <c r="AU49"/>
  <c r="AI50"/>
  <c r="AQ50"/>
  <c r="AE51"/>
  <c r="AM51"/>
  <c r="AU51"/>
  <c r="AI52"/>
  <c r="AQ52"/>
  <c r="AH22"/>
  <c r="AP22"/>
  <c r="AD23"/>
  <c r="AL23"/>
  <c r="AT23"/>
  <c r="AH24"/>
  <c r="AP24"/>
  <c r="AD25"/>
  <c r="AL25"/>
  <c r="AT25"/>
  <c r="AH26"/>
  <c r="AP26"/>
  <c r="AD27"/>
  <c r="AL27"/>
  <c r="AT27"/>
  <c r="AH28"/>
  <c r="AP28"/>
  <c r="AD29"/>
  <c r="AL29"/>
  <c r="AT29"/>
  <c r="AH30"/>
  <c r="AP30"/>
  <c r="AD31"/>
  <c r="AL31"/>
  <c r="AT31"/>
  <c r="AH32"/>
  <c r="AP32"/>
  <c r="AD33"/>
  <c r="AL33"/>
  <c r="AT33"/>
  <c r="AH34"/>
  <c r="AP34"/>
  <c r="AD35"/>
  <c r="AL35"/>
  <c r="AT35"/>
  <c r="AH36"/>
  <c r="AP36"/>
  <c r="AD37"/>
  <c r="AL37"/>
  <c r="AT37"/>
  <c r="AH38"/>
  <c r="AP38"/>
  <c r="AD39"/>
  <c r="AL39"/>
  <c r="AT39"/>
  <c r="AH40"/>
  <c r="AP40"/>
  <c r="AD41"/>
  <c r="AL41"/>
  <c r="AT41"/>
  <c r="AH42"/>
  <c r="AP42"/>
  <c r="AD43"/>
  <c r="AL43"/>
  <c r="AT43"/>
  <c r="AH44"/>
  <c r="AP44"/>
  <c r="AD45"/>
  <c r="AL45"/>
  <c r="AT45"/>
  <c r="AH46"/>
  <c r="AP46"/>
  <c r="AD47"/>
  <c r="AL47"/>
  <c r="AT47"/>
  <c r="AH48"/>
  <c r="AP48"/>
  <c r="AD49"/>
  <c r="AL49"/>
  <c r="AT49"/>
  <c r="AH50"/>
  <c r="AP50"/>
  <c r="AD51"/>
  <c r="AL51"/>
  <c r="AT51"/>
  <c r="AH52"/>
  <c r="AP52"/>
  <c r="AG22"/>
  <c r="AO22"/>
  <c r="AW22"/>
  <c r="AK23"/>
  <c r="AS23"/>
  <c r="AG24"/>
  <c r="AO24"/>
  <c r="AW24"/>
  <c r="AK25"/>
  <c r="AS25"/>
  <c r="AG26"/>
  <c r="AO26"/>
  <c r="AW26"/>
  <c r="AK27"/>
  <c r="AS27"/>
  <c r="AG28"/>
  <c r="AO28"/>
  <c r="AW28"/>
  <c r="AK29"/>
  <c r="AS29"/>
  <c r="AG30"/>
  <c r="AO30"/>
  <c r="AW30"/>
  <c r="AK31"/>
  <c r="AS31"/>
  <c r="AG32"/>
  <c r="AO32"/>
  <c r="AW32"/>
  <c r="AK33"/>
  <c r="AS33"/>
  <c r="AG34"/>
  <c r="AO34"/>
  <c r="AW34"/>
  <c r="AK35"/>
  <c r="AS35"/>
  <c r="AG36"/>
  <c r="AO36"/>
  <c r="AW36"/>
  <c r="AK37"/>
  <c r="AS37"/>
  <c r="AG38"/>
  <c r="AO38"/>
  <c r="AW38"/>
  <c r="AK39"/>
  <c r="AS39"/>
  <c r="AG40"/>
  <c r="AO40"/>
  <c r="AW40"/>
  <c r="AK41"/>
  <c r="AS41"/>
  <c r="AG42"/>
  <c r="AO42"/>
  <c r="AW42"/>
  <c r="AK43"/>
  <c r="AS43"/>
  <c r="AG44"/>
  <c r="AO44"/>
  <c r="AW44"/>
  <c r="AK45"/>
  <c r="AS45"/>
  <c r="AG46"/>
  <c r="AO46"/>
  <c r="AW46"/>
  <c r="AK47"/>
  <c r="AS47"/>
  <c r="AG48"/>
  <c r="AO48"/>
  <c r="AW48"/>
  <c r="AK49"/>
  <c r="AS49"/>
  <c r="AG50"/>
  <c r="AO50"/>
  <c r="AW50"/>
  <c r="AK51"/>
  <c r="AS51"/>
  <c r="AG52"/>
  <c r="AO52"/>
  <c r="AW52"/>
  <c r="AF22"/>
  <c r="AN22"/>
  <c r="AV22"/>
  <c r="AJ23"/>
  <c r="AR23"/>
  <c r="AF24"/>
  <c r="AN24"/>
  <c r="AV24"/>
  <c r="AJ25"/>
  <c r="AR25"/>
  <c r="AF26"/>
  <c r="AN26"/>
  <c r="AV26"/>
  <c r="AJ27"/>
  <c r="AR27"/>
  <c r="AF28"/>
  <c r="AN28"/>
  <c r="AV28"/>
  <c r="AJ29"/>
  <c r="AR29"/>
  <c r="AF30"/>
  <c r="AN30"/>
  <c r="AV30"/>
  <c r="AJ31"/>
  <c r="AR31"/>
  <c r="AF32"/>
  <c r="AN32"/>
  <c r="AV32"/>
  <c r="AJ33"/>
  <c r="AR33"/>
  <c r="AF34"/>
  <c r="AN34"/>
  <c r="AV34"/>
  <c r="AJ35"/>
  <c r="AR35"/>
  <c r="AF36"/>
  <c r="AN36"/>
  <c r="AV36"/>
  <c r="AJ37"/>
  <c r="AR37"/>
  <c r="AF38"/>
  <c r="AN38"/>
  <c r="AV38"/>
  <c r="AJ39"/>
  <c r="AR39"/>
  <c r="AF40"/>
  <c r="AN40"/>
  <c r="AV40"/>
  <c r="AJ41"/>
  <c r="AR41"/>
  <c r="AF42"/>
  <c r="AN42"/>
  <c r="AV42"/>
  <c r="AJ43"/>
  <c r="AR43"/>
  <c r="AF44"/>
  <c r="AN44"/>
  <c r="AV44"/>
  <c r="AJ45"/>
  <c r="AR45"/>
  <c r="AF46"/>
  <c r="AN46"/>
  <c r="AV46"/>
  <c r="AJ47"/>
  <c r="AR47"/>
  <c r="AF48"/>
  <c r="AN48"/>
  <c r="AV48"/>
  <c r="AJ49"/>
  <c r="AR49"/>
  <c r="AF50"/>
  <c r="AN50"/>
  <c r="AV50"/>
  <c r="AJ51"/>
  <c r="AR51"/>
  <c r="AF52"/>
  <c r="AN52"/>
  <c r="AV52"/>
  <c r="AE22"/>
  <c r="AM22"/>
  <c r="AU22"/>
  <c r="AI23"/>
  <c r="AQ23"/>
  <c r="AE24"/>
  <c r="AM24"/>
  <c r="AU24"/>
  <c r="AI25"/>
  <c r="AQ25"/>
  <c r="AE26"/>
  <c r="AM26"/>
  <c r="AU26"/>
  <c r="AI27"/>
  <c r="AQ27"/>
  <c r="AE28"/>
  <c r="AM28"/>
  <c r="AU28"/>
  <c r="AI29"/>
  <c r="AQ29"/>
  <c r="AE30"/>
  <c r="AM30"/>
  <c r="AU30"/>
  <c r="AI31"/>
  <c r="AQ31"/>
  <c r="AE32"/>
  <c r="AM32"/>
  <c r="AU32"/>
  <c r="AI33"/>
  <c r="AQ33"/>
  <c r="AE34"/>
  <c r="AM34"/>
  <c r="AU34"/>
  <c r="AI35"/>
  <c r="AQ35"/>
  <c r="AE36"/>
  <c r="AM36"/>
  <c r="AU36"/>
  <c r="AI37"/>
  <c r="AQ37"/>
  <c r="AE38"/>
  <c r="AM38"/>
  <c r="AU38"/>
  <c r="AI39"/>
  <c r="AQ39"/>
  <c r="AE40"/>
  <c r="AM40"/>
  <c r="AU40"/>
  <c r="AI41"/>
  <c r="AQ41"/>
  <c r="AE42"/>
  <c r="AM42"/>
  <c r="AU42"/>
  <c r="AI43"/>
  <c r="AQ43"/>
  <c r="AE44"/>
  <c r="AM44"/>
  <c r="AU44"/>
  <c r="AI45"/>
  <c r="AQ45"/>
  <c r="AE46"/>
  <c r="AM46"/>
  <c r="AU46"/>
  <c r="AI47"/>
  <c r="AQ47"/>
  <c r="AE48"/>
  <c r="AM48"/>
  <c r="AU48"/>
  <c r="AI49"/>
  <c r="AQ49"/>
  <c r="AE50"/>
  <c r="AM50"/>
  <c r="AU50"/>
  <c r="AI51"/>
  <c r="AQ51"/>
  <c r="AE52"/>
  <c r="AM52"/>
  <c r="AU52"/>
  <c r="AD22"/>
  <c r="AL22"/>
  <c r="AT22"/>
  <c r="AH23"/>
  <c r="AP23"/>
  <c r="AD24"/>
  <c r="AL24"/>
  <c r="AT24"/>
  <c r="AH25"/>
  <c r="AP25"/>
  <c r="AD26"/>
  <c r="AL26"/>
  <c r="AT26"/>
  <c r="AH27"/>
  <c r="AP27"/>
  <c r="AD28"/>
  <c r="AL28"/>
  <c r="AT28"/>
  <c r="AH29"/>
  <c r="AP29"/>
  <c r="AD30"/>
  <c r="AL30"/>
  <c r="AT30"/>
  <c r="AH31"/>
  <c r="AP31"/>
  <c r="AD32"/>
  <c r="AL32"/>
  <c r="AT32"/>
  <c r="AH33"/>
  <c r="AP33"/>
  <c r="AD34"/>
  <c r="AL34"/>
  <c r="AT34"/>
  <c r="AH35"/>
  <c r="AP35"/>
  <c r="AD36"/>
  <c r="AL36"/>
  <c r="AT36"/>
  <c r="AH37"/>
  <c r="AP37"/>
  <c r="AD38"/>
  <c r="AL38"/>
  <c r="AT38"/>
  <c r="AH39"/>
  <c r="AP39"/>
  <c r="AD40"/>
  <c r="AL40"/>
  <c r="AT40"/>
  <c r="AH41"/>
  <c r="AP41"/>
  <c r="AD42"/>
  <c r="AL42"/>
  <c r="AT42"/>
  <c r="AH43"/>
  <c r="AP43"/>
  <c r="AD44"/>
  <c r="AL44"/>
  <c r="AT44"/>
  <c r="AH45"/>
  <c r="AP45"/>
  <c r="AD46"/>
  <c r="AL46"/>
  <c r="AT46"/>
  <c r="AH47"/>
  <c r="AP47"/>
  <c r="AD48"/>
  <c r="AL48"/>
  <c r="AT48"/>
  <c r="AH49"/>
  <c r="AP49"/>
  <c r="AD50"/>
  <c r="AL50"/>
  <c r="AT50"/>
  <c r="AH51"/>
  <c r="AP51"/>
  <c r="AD52"/>
  <c r="AL52"/>
  <c r="AT52"/>
  <c r="Z51" i="12"/>
  <c r="AJ22"/>
  <c r="AR22"/>
  <c r="AF23"/>
  <c r="AN23"/>
  <c r="AV23"/>
  <c r="AJ24"/>
  <c r="AR24"/>
  <c r="AF25"/>
  <c r="AN25"/>
  <c r="AV25"/>
  <c r="AJ26"/>
  <c r="AR26"/>
  <c r="AF27"/>
  <c r="AN27"/>
  <c r="AV27"/>
  <c r="AJ28"/>
  <c r="AR28"/>
  <c r="AF29"/>
  <c r="AN29"/>
  <c r="AV29"/>
  <c r="AJ30"/>
  <c r="AR30"/>
  <c r="AF31"/>
  <c r="AN31"/>
  <c r="AV31"/>
  <c r="AJ32"/>
  <c r="AR32"/>
  <c r="AF33"/>
  <c r="AN33"/>
  <c r="AV33"/>
  <c r="AJ34"/>
  <c r="AR34"/>
  <c r="AF35"/>
  <c r="AN35"/>
  <c r="AV35"/>
  <c r="AJ36"/>
  <c r="AR36"/>
  <c r="AF37"/>
  <c r="AN37"/>
  <c r="AV37"/>
  <c r="AJ38"/>
  <c r="AR38"/>
  <c r="AF39"/>
  <c r="AN39"/>
  <c r="AV39"/>
  <c r="AJ40"/>
  <c r="AR40"/>
  <c r="AF41"/>
  <c r="AN41"/>
  <c r="AV41"/>
  <c r="AJ42"/>
  <c r="AR42"/>
  <c r="AF43"/>
  <c r="AN43"/>
  <c r="AV43"/>
  <c r="AJ44"/>
  <c r="AR44"/>
  <c r="AF45"/>
  <c r="AN45"/>
  <c r="AV45"/>
  <c r="AJ46"/>
  <c r="AR46"/>
  <c r="AF47"/>
  <c r="AN47"/>
  <c r="AV47"/>
  <c r="AJ48"/>
  <c r="AR48"/>
  <c r="AF49"/>
  <c r="AN49"/>
  <c r="AV49"/>
  <c r="AJ50"/>
  <c r="AR50"/>
  <c r="AF51"/>
  <c r="AN51"/>
  <c r="AV51"/>
  <c r="AJ52"/>
  <c r="AR52"/>
  <c r="AI22"/>
  <c r="AQ22"/>
  <c r="AE23"/>
  <c r="AM23"/>
  <c r="AU23"/>
  <c r="AI24"/>
  <c r="AQ24"/>
  <c r="AE25"/>
  <c r="AM25"/>
  <c r="AU25"/>
  <c r="AI26"/>
  <c r="AQ26"/>
  <c r="AE27"/>
  <c r="AM27"/>
  <c r="AU27"/>
  <c r="AI28"/>
  <c r="AQ28"/>
  <c r="AE29"/>
  <c r="AM29"/>
  <c r="AU29"/>
  <c r="AI30"/>
  <c r="AQ30"/>
  <c r="AE31"/>
  <c r="AM31"/>
  <c r="AU31"/>
  <c r="AI32"/>
  <c r="AQ32"/>
  <c r="AE33"/>
  <c r="AM33"/>
  <c r="AU33"/>
  <c r="AI34"/>
  <c r="AQ34"/>
  <c r="AE35"/>
  <c r="AM35"/>
  <c r="AU35"/>
  <c r="AI36"/>
  <c r="AQ36"/>
  <c r="AE37"/>
  <c r="AM37"/>
  <c r="AU37"/>
  <c r="AI38"/>
  <c r="AQ38"/>
  <c r="AE39"/>
  <c r="AM39"/>
  <c r="AU39"/>
  <c r="AI40"/>
  <c r="AQ40"/>
  <c r="AE41"/>
  <c r="AM41"/>
  <c r="AU41"/>
  <c r="AI42"/>
  <c r="AQ42"/>
  <c r="AE43"/>
  <c r="AM43"/>
  <c r="AU43"/>
  <c r="AI44"/>
  <c r="AQ44"/>
  <c r="AE45"/>
  <c r="AM45"/>
  <c r="AU45"/>
  <c r="AI46"/>
  <c r="AQ46"/>
  <c r="AE47"/>
  <c r="AM47"/>
  <c r="AU47"/>
  <c r="AI48"/>
  <c r="AQ48"/>
  <c r="AE49"/>
  <c r="AM49"/>
  <c r="AU49"/>
  <c r="AI50"/>
  <c r="AQ50"/>
  <c r="AE51"/>
  <c r="AM51"/>
  <c r="AU51"/>
  <c r="AI52"/>
  <c r="AQ52"/>
  <c r="AH22"/>
  <c r="AP22"/>
  <c r="AD23"/>
  <c r="AL23"/>
  <c r="AT23"/>
  <c r="AH24"/>
  <c r="AP24"/>
  <c r="AD25"/>
  <c r="AL25"/>
  <c r="AT25"/>
  <c r="AH26"/>
  <c r="AP26"/>
  <c r="AD27"/>
  <c r="AL27"/>
  <c r="AT27"/>
  <c r="AH28"/>
  <c r="AP28"/>
  <c r="AD29"/>
  <c r="AL29"/>
  <c r="AT29"/>
  <c r="AH30"/>
  <c r="AP30"/>
  <c r="AD31"/>
  <c r="AL31"/>
  <c r="AT31"/>
  <c r="AH32"/>
  <c r="AP32"/>
  <c r="AD33"/>
  <c r="AL33"/>
  <c r="AT33"/>
  <c r="AH34"/>
  <c r="AP34"/>
  <c r="AD35"/>
  <c r="AL35"/>
  <c r="AT35"/>
  <c r="AH36"/>
  <c r="AP36"/>
  <c r="AD37"/>
  <c r="AL37"/>
  <c r="AT37"/>
  <c r="AH38"/>
  <c r="AP38"/>
  <c r="AD39"/>
  <c r="AL39"/>
  <c r="AT39"/>
  <c r="AH40"/>
  <c r="AP40"/>
  <c r="AD41"/>
  <c r="AL41"/>
  <c r="AT41"/>
  <c r="AH42"/>
  <c r="AP42"/>
  <c r="AD43"/>
  <c r="AL43"/>
  <c r="AT43"/>
  <c r="AH44"/>
  <c r="AP44"/>
  <c r="AD45"/>
  <c r="AL45"/>
  <c r="AT45"/>
  <c r="AH46"/>
  <c r="AP46"/>
  <c r="AD47"/>
  <c r="AL47"/>
  <c r="AT47"/>
  <c r="AH48"/>
  <c r="AP48"/>
  <c r="AD49"/>
  <c r="AL49"/>
  <c r="AT49"/>
  <c r="AH50"/>
  <c r="AP50"/>
  <c r="AD51"/>
  <c r="AL51"/>
  <c r="AT51"/>
  <c r="AH52"/>
  <c r="AP52"/>
  <c r="AG22"/>
  <c r="AO22"/>
  <c r="AW22"/>
  <c r="AK23"/>
  <c r="AS23"/>
  <c r="AG24"/>
  <c r="AO24"/>
  <c r="AW24"/>
  <c r="AK25"/>
  <c r="AS25"/>
  <c r="AG26"/>
  <c r="AO26"/>
  <c r="AW26"/>
  <c r="AK27"/>
  <c r="AS27"/>
  <c r="AG28"/>
  <c r="AO28"/>
  <c r="AW28"/>
  <c r="AK29"/>
  <c r="AS29"/>
  <c r="AG30"/>
  <c r="AO30"/>
  <c r="AW30"/>
  <c r="AK31"/>
  <c r="AS31"/>
  <c r="AG32"/>
  <c r="AO32"/>
  <c r="AW32"/>
  <c r="AK33"/>
  <c r="AS33"/>
  <c r="AG34"/>
  <c r="AO34"/>
  <c r="AW34"/>
  <c r="AK35"/>
  <c r="AS35"/>
  <c r="AG36"/>
  <c r="AO36"/>
  <c r="AW36"/>
  <c r="AK37"/>
  <c r="AS37"/>
  <c r="AG38"/>
  <c r="AO38"/>
  <c r="AW38"/>
  <c r="AK39"/>
  <c r="AS39"/>
  <c r="AG40"/>
  <c r="AO40"/>
  <c r="AW40"/>
  <c r="AK41"/>
  <c r="AS41"/>
  <c r="AG42"/>
  <c r="AO42"/>
  <c r="AW42"/>
  <c r="AK43"/>
  <c r="AS43"/>
  <c r="AG44"/>
  <c r="AO44"/>
  <c r="AW44"/>
  <c r="AK45"/>
  <c r="AS45"/>
  <c r="AG46"/>
  <c r="AO46"/>
  <c r="AW46"/>
  <c r="AK47"/>
  <c r="AS47"/>
  <c r="AG48"/>
  <c r="AO48"/>
  <c r="AW48"/>
  <c r="AK49"/>
  <c r="AS49"/>
  <c r="AG50"/>
  <c r="AO50"/>
  <c r="AW50"/>
  <c r="AK51"/>
  <c r="AS51"/>
  <c r="AG52"/>
  <c r="AO52"/>
  <c r="AW52"/>
  <c r="AF22"/>
  <c r="AN22"/>
  <c r="AV22"/>
  <c r="AJ23"/>
  <c r="AR23"/>
  <c r="AF24"/>
  <c r="AN24"/>
  <c r="AV24"/>
  <c r="AJ25"/>
  <c r="AR25"/>
  <c r="AF26"/>
  <c r="AN26"/>
  <c r="AV26"/>
  <c r="AJ27"/>
  <c r="AR27"/>
  <c r="AF28"/>
  <c r="AN28"/>
  <c r="AV28"/>
  <c r="AJ29"/>
  <c r="AR29"/>
  <c r="AF30"/>
  <c r="AN30"/>
  <c r="AV30"/>
  <c r="AJ31"/>
  <c r="AR31"/>
  <c r="AF32"/>
  <c r="AN32"/>
  <c r="AV32"/>
  <c r="AJ33"/>
  <c r="AR33"/>
  <c r="AF34"/>
  <c r="AN34"/>
  <c r="AV34"/>
  <c r="AJ35"/>
  <c r="AR35"/>
  <c r="AF36"/>
  <c r="AN36"/>
  <c r="AV36"/>
  <c r="AJ37"/>
  <c r="AR37"/>
  <c r="AF38"/>
  <c r="AN38"/>
  <c r="AV38"/>
  <c r="AJ39"/>
  <c r="AR39"/>
  <c r="AF40"/>
  <c r="AN40"/>
  <c r="AV40"/>
  <c r="AJ41"/>
  <c r="AR41"/>
  <c r="AF42"/>
  <c r="AN42"/>
  <c r="AV42"/>
  <c r="AJ43"/>
  <c r="AR43"/>
  <c r="AF44"/>
  <c r="AN44"/>
  <c r="AV44"/>
  <c r="AJ45"/>
  <c r="AR45"/>
  <c r="AF46"/>
  <c r="AN46"/>
  <c r="AV46"/>
  <c r="AJ47"/>
  <c r="AR47"/>
  <c r="AF48"/>
  <c r="AN48"/>
  <c r="AV48"/>
  <c r="AJ49"/>
  <c r="AR49"/>
  <c r="AF50"/>
  <c r="AN50"/>
  <c r="AV50"/>
  <c r="AJ51"/>
  <c r="AR51"/>
  <c r="AF52"/>
  <c r="AN52"/>
  <c r="AV52"/>
  <c r="AE22"/>
  <c r="AM22"/>
  <c r="AU22"/>
  <c r="AI23"/>
  <c r="AQ23"/>
  <c r="AE24"/>
  <c r="AM24"/>
  <c r="AU24"/>
  <c r="AI25"/>
  <c r="AQ25"/>
  <c r="AE26"/>
  <c r="AM26"/>
  <c r="AU26"/>
  <c r="AI27"/>
  <c r="AQ27"/>
  <c r="AE28"/>
  <c r="AM28"/>
  <c r="AU28"/>
  <c r="AI29"/>
  <c r="AQ29"/>
  <c r="AE30"/>
  <c r="AM30"/>
  <c r="AU30"/>
  <c r="AI31"/>
  <c r="AQ31"/>
  <c r="AE32"/>
  <c r="AM32"/>
  <c r="AU32"/>
  <c r="AI33"/>
  <c r="AQ33"/>
  <c r="AE34"/>
  <c r="AM34"/>
  <c r="AU34"/>
  <c r="AI35"/>
  <c r="AQ35"/>
  <c r="AE36"/>
  <c r="AM36"/>
  <c r="AU36"/>
  <c r="AI37"/>
  <c r="AQ37"/>
  <c r="AE38"/>
  <c r="AM38"/>
  <c r="AU38"/>
  <c r="AI39"/>
  <c r="AQ39"/>
  <c r="AE40"/>
  <c r="AM40"/>
  <c r="AU40"/>
  <c r="AI41"/>
  <c r="AQ41"/>
  <c r="AE42"/>
  <c r="AM42"/>
  <c r="AU42"/>
  <c r="AI43"/>
  <c r="AQ43"/>
  <c r="AE44"/>
  <c r="AM44"/>
  <c r="AU44"/>
  <c r="AI45"/>
  <c r="AQ45"/>
  <c r="AE46"/>
  <c r="AM46"/>
  <c r="AU46"/>
  <c r="AI47"/>
  <c r="AQ47"/>
  <c r="AE48"/>
  <c r="AM48"/>
  <c r="AU48"/>
  <c r="AI49"/>
  <c r="AQ49"/>
  <c r="AE50"/>
  <c r="AM50"/>
  <c r="AU50"/>
  <c r="AI51"/>
  <c r="AQ51"/>
  <c r="AE52"/>
  <c r="AM52"/>
  <c r="AU52"/>
  <c r="AD22"/>
  <c r="AL22"/>
  <c r="AT22"/>
  <c r="AH23"/>
  <c r="AP23"/>
  <c r="AD24"/>
  <c r="AL24"/>
  <c r="AT24"/>
  <c r="AH25"/>
  <c r="AP25"/>
  <c r="AD26"/>
  <c r="AL26"/>
  <c r="AT26"/>
  <c r="AH27"/>
  <c r="AP27"/>
  <c r="AD28"/>
  <c r="AL28"/>
  <c r="AT28"/>
  <c r="AH29"/>
  <c r="AP29"/>
  <c r="AD30"/>
  <c r="AL30"/>
  <c r="AT30"/>
  <c r="AH31"/>
  <c r="AP31"/>
  <c r="AD32"/>
  <c r="AL32"/>
  <c r="AT32"/>
  <c r="AH33"/>
  <c r="AP33"/>
  <c r="AD34"/>
  <c r="AL34"/>
  <c r="AT34"/>
  <c r="AH35"/>
  <c r="AP35"/>
  <c r="AD36"/>
  <c r="AL36"/>
  <c r="AT36"/>
  <c r="AH37"/>
  <c r="AP37"/>
  <c r="AD38"/>
  <c r="AL38"/>
  <c r="AT38"/>
  <c r="AH39"/>
  <c r="AP39"/>
  <c r="AD40"/>
  <c r="AL40"/>
  <c r="AT40"/>
  <c r="AH41"/>
  <c r="AP41"/>
  <c r="AD42"/>
  <c r="AL42"/>
  <c r="AT42"/>
  <c r="AH43"/>
  <c r="AP43"/>
  <c r="AD44"/>
  <c r="AL44"/>
  <c r="AT44"/>
  <c r="AH45"/>
  <c r="AP45"/>
  <c r="AD46"/>
  <c r="AL46"/>
  <c r="AT46"/>
  <c r="AH47"/>
  <c r="AP47"/>
  <c r="AD48"/>
  <c r="AL48"/>
  <c r="AT48"/>
  <c r="AH49"/>
  <c r="AP49"/>
  <c r="AD50"/>
  <c r="AL50"/>
  <c r="AT50"/>
  <c r="AH51"/>
  <c r="AP51"/>
  <c r="AD52"/>
  <c r="AL52"/>
  <c r="AT52"/>
  <c r="AK22"/>
  <c r="AS22"/>
  <c r="AG23"/>
  <c r="AO23"/>
  <c r="AW23"/>
  <c r="AK24"/>
  <c r="AS24"/>
  <c r="AG25"/>
  <c r="AO25"/>
  <c r="AW25"/>
  <c r="AK26"/>
  <c r="AS26"/>
  <c r="AG27"/>
  <c r="AO27"/>
  <c r="AW27"/>
  <c r="AK28"/>
  <c r="AS28"/>
  <c r="AG29"/>
  <c r="AO29"/>
  <c r="AW29"/>
  <c r="AK30"/>
  <c r="AS30"/>
  <c r="AG31"/>
  <c r="AO31"/>
  <c r="AW31"/>
  <c r="AK32"/>
  <c r="AS32"/>
  <c r="AG33"/>
  <c r="AO33"/>
  <c r="AW33"/>
  <c r="AK34"/>
  <c r="AS34"/>
  <c r="AG35"/>
  <c r="AO35"/>
  <c r="AW35"/>
  <c r="AK36"/>
  <c r="AS36"/>
  <c r="AG37"/>
  <c r="AO37"/>
  <c r="AW37"/>
  <c r="AK38"/>
  <c r="AS38"/>
  <c r="AG39"/>
  <c r="AO39"/>
  <c r="AW39"/>
  <c r="AK40"/>
  <c r="AS40"/>
  <c r="AG41"/>
  <c r="AO41"/>
  <c r="AW41"/>
  <c r="AK42"/>
  <c r="AS42"/>
  <c r="AG43"/>
  <c r="AO43"/>
  <c r="AW43"/>
  <c r="AK44"/>
  <c r="AS44"/>
  <c r="AG45"/>
  <c r="AO45"/>
  <c r="AW45"/>
  <c r="AK46"/>
  <c r="AS46"/>
  <c r="AG47"/>
  <c r="AO47"/>
  <c r="AW47"/>
  <c r="AK48"/>
  <c r="AS48"/>
  <c r="AG49"/>
  <c r="AO49"/>
  <c r="AW49"/>
  <c r="AK50"/>
  <c r="AS50"/>
  <c r="AG51"/>
  <c r="AO51"/>
  <c r="AW51"/>
  <c r="AK52"/>
  <c r="AS52"/>
  <c r="AG22" i="5"/>
  <c r="AO22"/>
  <c r="AW22"/>
  <c r="AK23"/>
  <c r="AS23"/>
  <c r="AG24"/>
  <c r="AO24"/>
  <c r="AW24"/>
  <c r="AK25"/>
  <c r="AS25"/>
  <c r="AG26"/>
  <c r="AO26"/>
  <c r="AW26"/>
  <c r="AK27"/>
  <c r="AS27"/>
  <c r="AG28"/>
  <c r="AO28"/>
  <c r="AW28"/>
  <c r="AK29"/>
  <c r="AS29"/>
  <c r="AG30"/>
  <c r="AO30"/>
  <c r="AW30"/>
  <c r="AK31"/>
  <c r="AS31"/>
  <c r="AG32"/>
  <c r="AO32"/>
  <c r="AW32"/>
  <c r="AK33"/>
  <c r="AS33"/>
  <c r="AG34"/>
  <c r="AO34"/>
  <c r="AW34"/>
  <c r="AK35"/>
  <c r="AS35"/>
  <c r="AG36"/>
  <c r="AO36"/>
  <c r="AW36"/>
  <c r="AK37"/>
  <c r="AS37"/>
  <c r="AF22"/>
  <c r="AN22"/>
  <c r="AV22"/>
  <c r="AJ23"/>
  <c r="AR23"/>
  <c r="AF24"/>
  <c r="AN24"/>
  <c r="AV24"/>
  <c r="AJ25"/>
  <c r="AR25"/>
  <c r="AF26"/>
  <c r="AN26"/>
  <c r="AV26"/>
  <c r="AJ27"/>
  <c r="AR27"/>
  <c r="AF28"/>
  <c r="AN28"/>
  <c r="AE22"/>
  <c r="AM22"/>
  <c r="AU22"/>
  <c r="AI23"/>
  <c r="AQ23"/>
  <c r="AE24"/>
  <c r="AM24"/>
  <c r="AU24"/>
  <c r="AD22"/>
  <c r="AL22"/>
  <c r="AT22"/>
  <c r="AH23"/>
  <c r="AP23"/>
  <c r="AD24"/>
  <c r="AL24"/>
  <c r="AT24"/>
  <c r="AK22"/>
  <c r="AS22"/>
  <c r="AG23"/>
  <c r="AO23"/>
  <c r="AW23"/>
  <c r="AK24"/>
  <c r="AS24"/>
  <c r="AG25"/>
  <c r="AO25"/>
  <c r="AW25"/>
  <c r="AK26"/>
  <c r="AS26"/>
  <c r="AG27"/>
  <c r="AO27"/>
  <c r="AW27"/>
  <c r="AK28"/>
  <c r="AJ22"/>
  <c r="AR22"/>
  <c r="AF23"/>
  <c r="AN23"/>
  <c r="AV23"/>
  <c r="AJ24"/>
  <c r="AR24"/>
  <c r="AF25"/>
  <c r="AN25"/>
  <c r="AV25"/>
  <c r="AJ26"/>
  <c r="AR26"/>
  <c r="AF27"/>
  <c r="AN27"/>
  <c r="AV27"/>
  <c r="AJ28"/>
  <c r="AR28"/>
  <c r="AF29"/>
  <c r="AN29"/>
  <c r="AV29"/>
  <c r="AJ30"/>
  <c r="AR30"/>
  <c r="AF31"/>
  <c r="AN31"/>
  <c r="AV31"/>
  <c r="AJ32"/>
  <c r="AR32"/>
  <c r="AF33"/>
  <c r="AN33"/>
  <c r="AV33"/>
  <c r="AJ34"/>
  <c r="AR34"/>
  <c r="AF35"/>
  <c r="AN35"/>
  <c r="AV35"/>
  <c r="AJ36"/>
  <c r="AR36"/>
  <c r="AF37"/>
  <c r="AN37"/>
  <c r="AV37"/>
  <c r="AJ38"/>
  <c r="AR38"/>
  <c r="AF39"/>
  <c r="AN39"/>
  <c r="AV39"/>
  <c r="AJ40"/>
  <c r="AR40"/>
  <c r="AF41"/>
  <c r="AN41"/>
  <c r="AV41"/>
  <c r="AJ42"/>
  <c r="AR42"/>
  <c r="AF43"/>
  <c r="AN43"/>
  <c r="AV43"/>
  <c r="AJ44"/>
  <c r="AR44"/>
  <c r="AF45"/>
  <c r="AN45"/>
  <c r="AV45"/>
  <c r="AJ46"/>
  <c r="AR46"/>
  <c r="AF47"/>
  <c r="AN47"/>
  <c r="AV47"/>
  <c r="AJ48"/>
  <c r="AR48"/>
  <c r="AF49"/>
  <c r="AN49"/>
  <c r="AV49"/>
  <c r="AJ50"/>
  <c r="AR50"/>
  <c r="AF51"/>
  <c r="AN51"/>
  <c r="AV51"/>
  <c r="AJ52"/>
  <c r="AR52"/>
  <c r="AI22"/>
  <c r="AQ22"/>
  <c r="AE23"/>
  <c r="AM23"/>
  <c r="AU23"/>
  <c r="AI24"/>
  <c r="AQ24"/>
  <c r="AE25"/>
  <c r="AM25"/>
  <c r="AU25"/>
  <c r="AI26"/>
  <c r="AQ26"/>
  <c r="AE27"/>
  <c r="AM27"/>
  <c r="AU27"/>
  <c r="AI28"/>
  <c r="AQ28"/>
  <c r="AE29"/>
  <c r="AM29"/>
  <c r="AU29"/>
  <c r="AI30"/>
  <c r="AQ30"/>
  <c r="AE31"/>
  <c r="AM31"/>
  <c r="AU31"/>
  <c r="AI32"/>
  <c r="AQ32"/>
  <c r="AE33"/>
  <c r="AM33"/>
  <c r="AU33"/>
  <c r="AI34"/>
  <c r="AQ34"/>
  <c r="AE35"/>
  <c r="AM35"/>
  <c r="AU35"/>
  <c r="AI36"/>
  <c r="AQ36"/>
  <c r="AE37"/>
  <c r="AM37"/>
  <c r="AH22"/>
  <c r="AP22"/>
  <c r="AD23"/>
  <c r="AL23"/>
  <c r="AT23"/>
  <c r="AH24"/>
  <c r="AP24"/>
  <c r="AD25"/>
  <c r="AL25"/>
  <c r="AT25"/>
  <c r="AH26"/>
  <c r="AP26"/>
  <c r="AD27"/>
  <c r="AL27"/>
  <c r="AT27"/>
  <c r="AH28"/>
  <c r="AP28"/>
  <c r="AD29"/>
  <c r="AL29"/>
  <c r="AT29"/>
  <c r="AH30"/>
  <c r="AP30"/>
  <c r="AD31"/>
  <c r="AL31"/>
  <c r="AT31"/>
  <c r="AH32"/>
  <c r="AP32"/>
  <c r="AD33"/>
  <c r="AL33"/>
  <c r="AT33"/>
  <c r="AH34"/>
  <c r="AP34"/>
  <c r="AD35"/>
  <c r="AL35"/>
  <c r="AT35"/>
  <c r="AH36"/>
  <c r="AP36"/>
  <c r="AD37"/>
  <c r="AL37"/>
  <c r="AT37"/>
  <c r="AH38"/>
  <c r="AP38"/>
  <c r="AD39"/>
  <c r="AL39"/>
  <c r="AT39"/>
  <c r="AH40"/>
  <c r="AP40"/>
  <c r="AD41"/>
  <c r="AL41"/>
  <c r="AT41"/>
  <c r="AH42"/>
  <c r="AP42"/>
  <c r="AD43"/>
  <c r="AL43"/>
  <c r="AT43"/>
  <c r="AH44"/>
  <c r="AP44"/>
  <c r="AD45"/>
  <c r="AL45"/>
  <c r="AT45"/>
  <c r="AH46"/>
  <c r="AP46"/>
  <c r="AD47"/>
  <c r="AL47"/>
  <c r="AT47"/>
  <c r="AH48"/>
  <c r="AP48"/>
  <c r="AD49"/>
  <c r="AL49"/>
  <c r="AT49"/>
  <c r="AH50"/>
  <c r="AP50"/>
  <c r="AD51"/>
  <c r="AL51"/>
  <c r="AT51"/>
  <c r="AH52"/>
  <c r="AP52"/>
  <c r="AM26"/>
  <c r="AE28"/>
  <c r="AH29"/>
  <c r="AD30"/>
  <c r="AT30"/>
  <c r="AP31"/>
  <c r="AL32"/>
  <c r="AH33"/>
  <c r="AD34"/>
  <c r="AT34"/>
  <c r="AP35"/>
  <c r="AL36"/>
  <c r="AH37"/>
  <c r="AW37"/>
  <c r="AM38"/>
  <c r="AW38"/>
  <c r="AO39"/>
  <c r="AE40"/>
  <c r="AO40"/>
  <c r="AG41"/>
  <c r="AQ41"/>
  <c r="AG42"/>
  <c r="AS42"/>
  <c r="AI43"/>
  <c r="AS43"/>
  <c r="AK44"/>
  <c r="AU44"/>
  <c r="AK45"/>
  <c r="AW45"/>
  <c r="AM46"/>
  <c r="AW46"/>
  <c r="AO47"/>
  <c r="AE48"/>
  <c r="AO48"/>
  <c r="AG49"/>
  <c r="AQ49"/>
  <c r="AG50"/>
  <c r="AS50"/>
  <c r="AI51"/>
  <c r="AS51"/>
  <c r="AK52"/>
  <c r="AU52"/>
  <c r="AL26"/>
  <c r="AD28"/>
  <c r="AG29"/>
  <c r="AW29"/>
  <c r="AS30"/>
  <c r="AO31"/>
  <c r="AK32"/>
  <c r="AG33"/>
  <c r="AW33"/>
  <c r="AS34"/>
  <c r="AO35"/>
  <c r="AK36"/>
  <c r="AG37"/>
  <c r="AU37"/>
  <c r="AL38"/>
  <c r="AV38"/>
  <c r="AM39"/>
  <c r="AD40"/>
  <c r="AN40"/>
  <c r="AE41"/>
  <c r="AP41"/>
  <c r="AF42"/>
  <c r="AQ42"/>
  <c r="AH43"/>
  <c r="AR43"/>
  <c r="AI44"/>
  <c r="AT44"/>
  <c r="AJ45"/>
  <c r="AU45"/>
  <c r="AL46"/>
  <c r="AV46"/>
  <c r="AM47"/>
  <c r="AD48"/>
  <c r="AN48"/>
  <c r="AE49"/>
  <c r="AP49"/>
  <c r="AF50"/>
  <c r="AQ50"/>
  <c r="AH51"/>
  <c r="AR51"/>
  <c r="AI52"/>
  <c r="AT52"/>
  <c r="AE26"/>
  <c r="AQ27"/>
  <c r="AV28"/>
  <c r="AR29"/>
  <c r="AN30"/>
  <c r="AJ31"/>
  <c r="AF32"/>
  <c r="AV32"/>
  <c r="AR33"/>
  <c r="AN34"/>
  <c r="AJ35"/>
  <c r="AF36"/>
  <c r="AV36"/>
  <c r="AR37"/>
  <c r="AK38"/>
  <c r="AU38"/>
  <c r="AK39"/>
  <c r="AW39"/>
  <c r="AM40"/>
  <c r="AW40"/>
  <c r="AO41"/>
  <c r="AE42"/>
  <c r="AO42"/>
  <c r="AG43"/>
  <c r="AQ43"/>
  <c r="AG44"/>
  <c r="AS44"/>
  <c r="AI45"/>
  <c r="AS45"/>
  <c r="AK46"/>
  <c r="AU46"/>
  <c r="AK47"/>
  <c r="AW47"/>
  <c r="AM48"/>
  <c r="AW48"/>
  <c r="AO49"/>
  <c r="AE50"/>
  <c r="AO50"/>
  <c r="AG51"/>
  <c r="AQ51"/>
  <c r="AG52"/>
  <c r="AS52"/>
  <c r="AD26"/>
  <c r="AP27"/>
  <c r="AU28"/>
  <c r="AQ29"/>
  <c r="AM30"/>
  <c r="AI31"/>
  <c r="AE32"/>
  <c r="AU32"/>
  <c r="AQ33"/>
  <c r="AM34"/>
  <c r="AI35"/>
  <c r="AE36"/>
  <c r="AU36"/>
  <c r="AQ37"/>
  <c r="AI38"/>
  <c r="AT38"/>
  <c r="AJ39"/>
  <c r="AU39"/>
  <c r="AL40"/>
  <c r="AV40"/>
  <c r="AM41"/>
  <c r="AD42"/>
  <c r="AN42"/>
  <c r="AE43"/>
  <c r="AP43"/>
  <c r="AF44"/>
  <c r="AQ44"/>
  <c r="AH45"/>
  <c r="AR45"/>
  <c r="AI46"/>
  <c r="AT46"/>
  <c r="AJ47"/>
  <c r="AU47"/>
  <c r="AL48"/>
  <c r="AV48"/>
  <c r="AM49"/>
  <c r="AD50"/>
  <c r="AN50"/>
  <c r="AE51"/>
  <c r="AP51"/>
  <c r="AF52"/>
  <c r="AQ52"/>
  <c r="AQ25"/>
  <c r="AI27"/>
  <c r="AT28"/>
  <c r="AP29"/>
  <c r="AL30"/>
  <c r="AH31"/>
  <c r="AD32"/>
  <c r="AT32"/>
  <c r="AP33"/>
  <c r="AL34"/>
  <c r="AH35"/>
  <c r="AD36"/>
  <c r="AT36"/>
  <c r="AP37"/>
  <c r="AG38"/>
  <c r="AS38"/>
  <c r="AI39"/>
  <c r="AS39"/>
  <c r="AK40"/>
  <c r="AU40"/>
  <c r="AK41"/>
  <c r="AW41"/>
  <c r="AM42"/>
  <c r="AW42"/>
  <c r="AO43"/>
  <c r="AE44"/>
  <c r="AO44"/>
  <c r="AG45"/>
  <c r="AQ45"/>
  <c r="AG46"/>
  <c r="AS46"/>
  <c r="AI47"/>
  <c r="AS47"/>
  <c r="AK48"/>
  <c r="AU48"/>
  <c r="AK49"/>
  <c r="AW49"/>
  <c r="AM50"/>
  <c r="AW50"/>
  <c r="AO51"/>
  <c r="AE52"/>
  <c r="AO52"/>
  <c r="AP25"/>
  <c r="AH27"/>
  <c r="AS28"/>
  <c r="AO29"/>
  <c r="AK30"/>
  <c r="AG31"/>
  <c r="AW31"/>
  <c r="AS32"/>
  <c r="AO33"/>
  <c r="AK34"/>
  <c r="AG35"/>
  <c r="AW35"/>
  <c r="AS36"/>
  <c r="AO37"/>
  <c r="AF38"/>
  <c r="AQ38"/>
  <c r="AH39"/>
  <c r="AR39"/>
  <c r="AI40"/>
  <c r="AT40"/>
  <c r="AJ41"/>
  <c r="AU41"/>
  <c r="AL42"/>
  <c r="AV42"/>
  <c r="AM43"/>
  <c r="AD44"/>
  <c r="AN44"/>
  <c r="AE45"/>
  <c r="AP45"/>
  <c r="AF46"/>
  <c r="AQ46"/>
  <c r="AH47"/>
  <c r="AR47"/>
  <c r="AI48"/>
  <c r="AT48"/>
  <c r="AJ49"/>
  <c r="AU49"/>
  <c r="AL50"/>
  <c r="AV50"/>
  <c r="AM51"/>
  <c r="AD52"/>
  <c r="AN52"/>
  <c r="AI25"/>
  <c r="AU26"/>
  <c r="AM28"/>
  <c r="AJ29"/>
  <c r="AF30"/>
  <c r="AV30"/>
  <c r="AR31"/>
  <c r="AN32"/>
  <c r="AJ33"/>
  <c r="AF34"/>
  <c r="AV34"/>
  <c r="AR35"/>
  <c r="AN36"/>
  <c r="AJ37"/>
  <c r="AE38"/>
  <c r="AO38"/>
  <c r="AG39"/>
  <c r="AQ39"/>
  <c r="AG40"/>
  <c r="AS40"/>
  <c r="AI41"/>
  <c r="AS41"/>
  <c r="AK42"/>
  <c r="AU42"/>
  <c r="AK43"/>
  <c r="AW43"/>
  <c r="AM44"/>
  <c r="AW44"/>
  <c r="AO45"/>
  <c r="AE46"/>
  <c r="AO46"/>
  <c r="AG47"/>
  <c r="AQ47"/>
  <c r="AG48"/>
  <c r="AS48"/>
  <c r="AI49"/>
  <c r="AS49"/>
  <c r="AK50"/>
  <c r="AU50"/>
  <c r="AK51"/>
  <c r="AW51"/>
  <c r="AM52"/>
  <c r="AW52"/>
  <c r="AH25"/>
  <c r="AT26"/>
  <c r="AL28"/>
  <c r="AI29"/>
  <c r="AE30"/>
  <c r="AU30"/>
  <c r="AQ31"/>
  <c r="AM32"/>
  <c r="AI33"/>
  <c r="AE34"/>
  <c r="AU34"/>
  <c r="AQ35"/>
  <c r="AM36"/>
  <c r="AI37"/>
  <c r="AD38"/>
  <c r="AN38"/>
  <c r="AE39"/>
  <c r="AP39"/>
  <c r="AF40"/>
  <c r="AQ40"/>
  <c r="AH41"/>
  <c r="AR41"/>
  <c r="AI42"/>
  <c r="AT42"/>
  <c r="AJ43"/>
  <c r="AU43"/>
  <c r="AL44"/>
  <c r="AV44"/>
  <c r="AM45"/>
  <c r="AD46"/>
  <c r="AN46"/>
  <c r="AE47"/>
  <c r="AP47"/>
  <c r="AF48"/>
  <c r="AQ48"/>
  <c r="AH49"/>
  <c r="AR49"/>
  <c r="AI50"/>
  <c r="AT50"/>
  <c r="AJ51"/>
  <c r="AU51"/>
  <c r="AL52"/>
  <c r="AV52"/>
  <c r="AJ22" i="9"/>
  <c r="AR22"/>
  <c r="AF23"/>
  <c r="AN23"/>
  <c r="AV23"/>
  <c r="AJ24"/>
  <c r="AR24"/>
  <c r="AF25"/>
  <c r="AN25"/>
  <c r="AV25"/>
  <c r="AJ26"/>
  <c r="AR26"/>
  <c r="AF27"/>
  <c r="AN27"/>
  <c r="AV27"/>
  <c r="AJ28"/>
  <c r="AR28"/>
  <c r="AF29"/>
  <c r="AN29"/>
  <c r="AV29"/>
  <c r="AJ30"/>
  <c r="AR30"/>
  <c r="AF31"/>
  <c r="AN31"/>
  <c r="AV31"/>
  <c r="AJ32"/>
  <c r="AR32"/>
  <c r="AF33"/>
  <c r="AN33"/>
  <c r="AV33"/>
  <c r="AJ34"/>
  <c r="AR34"/>
  <c r="AF35"/>
  <c r="AN35"/>
  <c r="AV35"/>
  <c r="AJ36"/>
  <c r="AR36"/>
  <c r="AF37"/>
  <c r="AN37"/>
  <c r="AV37"/>
  <c r="AJ38"/>
  <c r="AR38"/>
  <c r="AF39"/>
  <c r="AN39"/>
  <c r="AV39"/>
  <c r="AJ40"/>
  <c r="AR40"/>
  <c r="AF41"/>
  <c r="AN41"/>
  <c r="AV41"/>
  <c r="AJ42"/>
  <c r="AR42"/>
  <c r="AF43"/>
  <c r="AN43"/>
  <c r="AV43"/>
  <c r="AJ44"/>
  <c r="AR44"/>
  <c r="AF45"/>
  <c r="AN45"/>
  <c r="AV45"/>
  <c r="AJ46"/>
  <c r="AR46"/>
  <c r="AF47"/>
  <c r="AN47"/>
  <c r="AI22"/>
  <c r="AQ22"/>
  <c r="AE23"/>
  <c r="AM23"/>
  <c r="AU23"/>
  <c r="AI24"/>
  <c r="AQ24"/>
  <c r="AE25"/>
  <c r="AM25"/>
  <c r="AU25"/>
  <c r="AI26"/>
  <c r="AQ26"/>
  <c r="AE27"/>
  <c r="AM27"/>
  <c r="AU27"/>
  <c r="AI28"/>
  <c r="AQ28"/>
  <c r="AE29"/>
  <c r="AM29"/>
  <c r="AU29"/>
  <c r="AI30"/>
  <c r="AQ30"/>
  <c r="AE31"/>
  <c r="AM31"/>
  <c r="AU31"/>
  <c r="AI32"/>
  <c r="AQ32"/>
  <c r="AE33"/>
  <c r="AM33"/>
  <c r="AU33"/>
  <c r="AI34"/>
  <c r="AQ34"/>
  <c r="AE35"/>
  <c r="AM35"/>
  <c r="AU35"/>
  <c r="AH22"/>
  <c r="AP22"/>
  <c r="AD23"/>
  <c r="AL23"/>
  <c r="AT23"/>
  <c r="AH24"/>
  <c r="AP24"/>
  <c r="AD25"/>
  <c r="AL25"/>
  <c r="AT25"/>
  <c r="AH26"/>
  <c r="AP26"/>
  <c r="AD27"/>
  <c r="AL27"/>
  <c r="AT27"/>
  <c r="AH28"/>
  <c r="AP28"/>
  <c r="AD29"/>
  <c r="AL29"/>
  <c r="AT29"/>
  <c r="AH30"/>
  <c r="AP30"/>
  <c r="AD31"/>
  <c r="AL31"/>
  <c r="AT31"/>
  <c r="AH32"/>
  <c r="AP32"/>
  <c r="AD33"/>
  <c r="AL33"/>
  <c r="AT33"/>
  <c r="AH34"/>
  <c r="AP34"/>
  <c r="AG22"/>
  <c r="AO22"/>
  <c r="AW22"/>
  <c r="AK23"/>
  <c r="AS23"/>
  <c r="AG24"/>
  <c r="AO24"/>
  <c r="AW24"/>
  <c r="AK25"/>
  <c r="AS25"/>
  <c r="AG26"/>
  <c r="AO26"/>
  <c r="AW26"/>
  <c r="AK27"/>
  <c r="AS27"/>
  <c r="AG28"/>
  <c r="AO28"/>
  <c r="AW28"/>
  <c r="AK29"/>
  <c r="AS29"/>
  <c r="AG30"/>
  <c r="AO30"/>
  <c r="AW30"/>
  <c r="AK31"/>
  <c r="AS31"/>
  <c r="AG32"/>
  <c r="AO32"/>
  <c r="AW32"/>
  <c r="AK33"/>
  <c r="AS33"/>
  <c r="AG34"/>
  <c r="AO34"/>
  <c r="AF22"/>
  <c r="AN22"/>
  <c r="AV22"/>
  <c r="AJ23"/>
  <c r="AR23"/>
  <c r="AF24"/>
  <c r="AN24"/>
  <c r="AV24"/>
  <c r="AJ25"/>
  <c r="AR25"/>
  <c r="AF26"/>
  <c r="AN26"/>
  <c r="AV26"/>
  <c r="AJ27"/>
  <c r="AR27"/>
  <c r="AF28"/>
  <c r="AN28"/>
  <c r="AV28"/>
  <c r="AJ29"/>
  <c r="AR29"/>
  <c r="AF30"/>
  <c r="AN30"/>
  <c r="AV30"/>
  <c r="AJ31"/>
  <c r="AR31"/>
  <c r="AF32"/>
  <c r="AN32"/>
  <c r="AV32"/>
  <c r="AJ33"/>
  <c r="AR33"/>
  <c r="AF34"/>
  <c r="AN34"/>
  <c r="AV34"/>
  <c r="AJ35"/>
  <c r="AR35"/>
  <c r="AE22"/>
  <c r="AM22"/>
  <c r="AU22"/>
  <c r="AI23"/>
  <c r="AQ23"/>
  <c r="AE24"/>
  <c r="AM24"/>
  <c r="AU24"/>
  <c r="AI25"/>
  <c r="AQ25"/>
  <c r="AE26"/>
  <c r="AM26"/>
  <c r="AU26"/>
  <c r="AI27"/>
  <c r="AQ27"/>
  <c r="AE28"/>
  <c r="AM28"/>
  <c r="AU28"/>
  <c r="AI29"/>
  <c r="AQ29"/>
  <c r="AE30"/>
  <c r="AM30"/>
  <c r="AU30"/>
  <c r="AI31"/>
  <c r="AQ31"/>
  <c r="AE32"/>
  <c r="AM32"/>
  <c r="AU32"/>
  <c r="AI33"/>
  <c r="AQ33"/>
  <c r="AE34"/>
  <c r="AM34"/>
  <c r="AU34"/>
  <c r="AI35"/>
  <c r="AQ35"/>
  <c r="AE36"/>
  <c r="AM36"/>
  <c r="AU36"/>
  <c r="AI37"/>
  <c r="AQ37"/>
  <c r="AE38"/>
  <c r="AM38"/>
  <c r="AU38"/>
  <c r="AI39"/>
  <c r="AQ39"/>
  <c r="AE40"/>
  <c r="AM40"/>
  <c r="AU40"/>
  <c r="AI41"/>
  <c r="AQ41"/>
  <c r="AE42"/>
  <c r="AM42"/>
  <c r="AU42"/>
  <c r="AI43"/>
  <c r="AQ43"/>
  <c r="AE44"/>
  <c r="AM44"/>
  <c r="AU44"/>
  <c r="AI45"/>
  <c r="AQ45"/>
  <c r="AE46"/>
  <c r="AM46"/>
  <c r="AU46"/>
  <c r="AI47"/>
  <c r="AQ47"/>
  <c r="AE48"/>
  <c r="AM48"/>
  <c r="AU48"/>
  <c r="AI49"/>
  <c r="AQ49"/>
  <c r="AE50"/>
  <c r="AM50"/>
  <c r="AU50"/>
  <c r="AI51"/>
  <c r="AQ51"/>
  <c r="AE52"/>
  <c r="AM52"/>
  <c r="AU52"/>
  <c r="AD22"/>
  <c r="AL22"/>
  <c r="AT22"/>
  <c r="AH23"/>
  <c r="AP23"/>
  <c r="AD24"/>
  <c r="AL24"/>
  <c r="AT24"/>
  <c r="AH25"/>
  <c r="AP25"/>
  <c r="AD26"/>
  <c r="AL26"/>
  <c r="AT26"/>
  <c r="AH27"/>
  <c r="AP27"/>
  <c r="AD28"/>
  <c r="AL28"/>
  <c r="AT28"/>
  <c r="AH29"/>
  <c r="AP29"/>
  <c r="AD30"/>
  <c r="AL30"/>
  <c r="AT30"/>
  <c r="AH31"/>
  <c r="AP31"/>
  <c r="AD32"/>
  <c r="AL32"/>
  <c r="AT32"/>
  <c r="AH33"/>
  <c r="AP33"/>
  <c r="AD34"/>
  <c r="AL34"/>
  <c r="AT34"/>
  <c r="AH35"/>
  <c r="AP35"/>
  <c r="AD36"/>
  <c r="AL36"/>
  <c r="AT36"/>
  <c r="AH37"/>
  <c r="AP37"/>
  <c r="AD38"/>
  <c r="AL38"/>
  <c r="AT38"/>
  <c r="AH39"/>
  <c r="AP39"/>
  <c r="AD40"/>
  <c r="AL40"/>
  <c r="AT40"/>
  <c r="AH41"/>
  <c r="AP41"/>
  <c r="AD42"/>
  <c r="AL42"/>
  <c r="AT42"/>
  <c r="AH43"/>
  <c r="AP43"/>
  <c r="AD44"/>
  <c r="AL44"/>
  <c r="AT44"/>
  <c r="AH45"/>
  <c r="AP45"/>
  <c r="AD46"/>
  <c r="AL46"/>
  <c r="AT46"/>
  <c r="AH47"/>
  <c r="AP47"/>
  <c r="AK22"/>
  <c r="AS22"/>
  <c r="AG23"/>
  <c r="AO23"/>
  <c r="AW23"/>
  <c r="AK24"/>
  <c r="AS24"/>
  <c r="AG25"/>
  <c r="AO25"/>
  <c r="AW25"/>
  <c r="AK26"/>
  <c r="AS26"/>
  <c r="AG27"/>
  <c r="AO27"/>
  <c r="AW27"/>
  <c r="AK28"/>
  <c r="AS28"/>
  <c r="AG29"/>
  <c r="AO29"/>
  <c r="AW29"/>
  <c r="AK30"/>
  <c r="AS30"/>
  <c r="AG31"/>
  <c r="AO31"/>
  <c r="AW31"/>
  <c r="AK32"/>
  <c r="AS32"/>
  <c r="AG33"/>
  <c r="AO33"/>
  <c r="AW33"/>
  <c r="AK34"/>
  <c r="AS34"/>
  <c r="AG35"/>
  <c r="AO35"/>
  <c r="AW35"/>
  <c r="AK36"/>
  <c r="AS36"/>
  <c r="AG37"/>
  <c r="AO37"/>
  <c r="AW37"/>
  <c r="AK38"/>
  <c r="AS38"/>
  <c r="AG39"/>
  <c r="AO39"/>
  <c r="AW39"/>
  <c r="AK40"/>
  <c r="AS40"/>
  <c r="AG41"/>
  <c r="AO41"/>
  <c r="AW41"/>
  <c r="AK42"/>
  <c r="AS42"/>
  <c r="AG43"/>
  <c r="AO43"/>
  <c r="AW43"/>
  <c r="AK44"/>
  <c r="AS44"/>
  <c r="AG45"/>
  <c r="AO45"/>
  <c r="AW45"/>
  <c r="AK46"/>
  <c r="AS46"/>
  <c r="AG47"/>
  <c r="AO47"/>
  <c r="AW47"/>
  <c r="AK48"/>
  <c r="AS48"/>
  <c r="AG49"/>
  <c r="AO49"/>
  <c r="AW49"/>
  <c r="AK50"/>
  <c r="AS50"/>
  <c r="AG51"/>
  <c r="AO51"/>
  <c r="AW51"/>
  <c r="AK52"/>
  <c r="AS52"/>
  <c r="AG36"/>
  <c r="AW36"/>
  <c r="AS37"/>
  <c r="AO38"/>
  <c r="AK39"/>
  <c r="AG40"/>
  <c r="AW40"/>
  <c r="AS41"/>
  <c r="AO42"/>
  <c r="AK43"/>
  <c r="AG44"/>
  <c r="AW44"/>
  <c r="AS45"/>
  <c r="AO46"/>
  <c r="AK47"/>
  <c r="AD48"/>
  <c r="AO48"/>
  <c r="AE49"/>
  <c r="AP49"/>
  <c r="AG50"/>
  <c r="AQ50"/>
  <c r="AH51"/>
  <c r="AS51"/>
  <c r="AI52"/>
  <c r="AT52"/>
  <c r="AF36"/>
  <c r="AV36"/>
  <c r="AR37"/>
  <c r="AN38"/>
  <c r="AJ39"/>
  <c r="AF40"/>
  <c r="AV40"/>
  <c r="AR41"/>
  <c r="AN42"/>
  <c r="AJ43"/>
  <c r="AF44"/>
  <c r="AV44"/>
  <c r="AR45"/>
  <c r="AN46"/>
  <c r="AJ47"/>
  <c r="AV47"/>
  <c r="AN48"/>
  <c r="AD49"/>
  <c r="AN49"/>
  <c r="AF50"/>
  <c r="AP50"/>
  <c r="AF51"/>
  <c r="AR51"/>
  <c r="AH52"/>
  <c r="AR52"/>
  <c r="AT35"/>
  <c r="AQ36"/>
  <c r="AM37"/>
  <c r="AI38"/>
  <c r="AE39"/>
  <c r="AU39"/>
  <c r="AQ40"/>
  <c r="AM41"/>
  <c r="AI42"/>
  <c r="AE43"/>
  <c r="AU43"/>
  <c r="AQ44"/>
  <c r="AM45"/>
  <c r="AI46"/>
  <c r="AE47"/>
  <c r="AU47"/>
  <c r="AL48"/>
  <c r="AW48"/>
  <c r="AM49"/>
  <c r="AD50"/>
  <c r="AO50"/>
  <c r="AE51"/>
  <c r="AP51"/>
  <c r="AG52"/>
  <c r="AQ52"/>
  <c r="AS35"/>
  <c r="AP36"/>
  <c r="AL37"/>
  <c r="AH38"/>
  <c r="AD39"/>
  <c r="AT39"/>
  <c r="AP40"/>
  <c r="AL41"/>
  <c r="AH42"/>
  <c r="AD43"/>
  <c r="AT43"/>
  <c r="AP44"/>
  <c r="AL45"/>
  <c r="AH46"/>
  <c r="AD47"/>
  <c r="AT47"/>
  <c r="AJ48"/>
  <c r="AV48"/>
  <c r="AL49"/>
  <c r="AV49"/>
  <c r="AN50"/>
  <c r="AD51"/>
  <c r="AN51"/>
  <c r="AF52"/>
  <c r="AP52"/>
  <c r="AL35"/>
  <c r="AO36"/>
  <c r="AK37"/>
  <c r="AG38"/>
  <c r="AW38"/>
  <c r="AS39"/>
  <c r="AO40"/>
  <c r="AK41"/>
  <c r="AG42"/>
  <c r="AW42"/>
  <c r="AS43"/>
  <c r="AO44"/>
  <c r="AK45"/>
  <c r="AG46"/>
  <c r="AW46"/>
  <c r="AS47"/>
  <c r="AI48"/>
  <c r="AT48"/>
  <c r="AK49"/>
  <c r="AU49"/>
  <c r="AL50"/>
  <c r="AW50"/>
  <c r="AM51"/>
  <c r="AD52"/>
  <c r="AO52"/>
  <c r="AK35"/>
  <c r="AN36"/>
  <c r="AJ37"/>
  <c r="AF38"/>
  <c r="AV38"/>
  <c r="AR39"/>
  <c r="AN40"/>
  <c r="AJ41"/>
  <c r="AF42"/>
  <c r="AV42"/>
  <c r="AR43"/>
  <c r="AN44"/>
  <c r="AJ45"/>
  <c r="AF46"/>
  <c r="AV46"/>
  <c r="AR47"/>
  <c r="AH48"/>
  <c r="AR48"/>
  <c r="AJ49"/>
  <c r="AT49"/>
  <c r="AJ50"/>
  <c r="AV50"/>
  <c r="AL51"/>
  <c r="AV51"/>
  <c r="AN52"/>
  <c r="AD35"/>
  <c r="AI36"/>
  <c r="AE37"/>
  <c r="AU37"/>
  <c r="AQ38"/>
  <c r="AM39"/>
  <c r="AI40"/>
  <c r="AE41"/>
  <c r="AU41"/>
  <c r="AQ42"/>
  <c r="AM43"/>
  <c r="AI44"/>
  <c r="AE45"/>
  <c r="AU45"/>
  <c r="AQ46"/>
  <c r="AM47"/>
  <c r="AG48"/>
  <c r="AQ48"/>
  <c r="AH49"/>
  <c r="AS49"/>
  <c r="AI50"/>
  <c r="AT50"/>
  <c r="AK51"/>
  <c r="AU51"/>
  <c r="AL52"/>
  <c r="AW52"/>
  <c r="AW34"/>
  <c r="AH36"/>
  <c r="AD37"/>
  <c r="AT37"/>
  <c r="AP38"/>
  <c r="AL39"/>
  <c r="AH40"/>
  <c r="AD41"/>
  <c r="AT41"/>
  <c r="AP42"/>
  <c r="AL43"/>
  <c r="AH44"/>
  <c r="AD45"/>
  <c r="AT45"/>
  <c r="AP46"/>
  <c r="AL47"/>
  <c r="AF48"/>
  <c r="AP48"/>
  <c r="AF49"/>
  <c r="AR49"/>
  <c r="AH50"/>
  <c r="AR50"/>
  <c r="AJ51"/>
  <c r="AT51"/>
  <c r="AJ52"/>
  <c r="AV52"/>
  <c r="AD22" i="4"/>
  <c r="AL22"/>
  <c r="AT22"/>
  <c r="AH23"/>
  <c r="AJ22"/>
  <c r="AR22"/>
  <c r="AF23"/>
  <c r="AE22"/>
  <c r="AO22"/>
  <c r="AE23"/>
  <c r="AO23"/>
  <c r="AW23"/>
  <c r="AK24"/>
  <c r="AS24"/>
  <c r="AG25"/>
  <c r="AO25"/>
  <c r="AW25"/>
  <c r="AK26"/>
  <c r="AS26"/>
  <c r="AG27"/>
  <c r="AO27"/>
  <c r="AW27"/>
  <c r="AK28"/>
  <c r="AS28"/>
  <c r="AG29"/>
  <c r="AO29"/>
  <c r="AW29"/>
  <c r="AK30"/>
  <c r="AS30"/>
  <c r="AG31"/>
  <c r="AO31"/>
  <c r="AW31"/>
  <c r="AK32"/>
  <c r="AS32"/>
  <c r="AG33"/>
  <c r="AO33"/>
  <c r="AW33"/>
  <c r="AK34"/>
  <c r="AS34"/>
  <c r="AG35"/>
  <c r="AO35"/>
  <c r="AW35"/>
  <c r="AK36"/>
  <c r="AS36"/>
  <c r="AG37"/>
  <c r="AO37"/>
  <c r="AW37"/>
  <c r="AK38"/>
  <c r="AS38"/>
  <c r="AG39"/>
  <c r="AO39"/>
  <c r="AW39"/>
  <c r="AK40"/>
  <c r="AS40"/>
  <c r="AG41"/>
  <c r="AO41"/>
  <c r="AW41"/>
  <c r="AK42"/>
  <c r="AS42"/>
  <c r="AG43"/>
  <c r="AO43"/>
  <c r="AW43"/>
  <c r="AK44"/>
  <c r="AS44"/>
  <c r="AG45"/>
  <c r="AO45"/>
  <c r="AW45"/>
  <c r="AK46"/>
  <c r="AS46"/>
  <c r="AG47"/>
  <c r="AO47"/>
  <c r="AW47"/>
  <c r="AK48"/>
  <c r="AS48"/>
  <c r="AG49"/>
  <c r="AO49"/>
  <c r="AW49"/>
  <c r="AK50"/>
  <c r="AS50"/>
  <c r="AG51"/>
  <c r="AO51"/>
  <c r="AW51"/>
  <c r="AK52"/>
  <c r="AS52"/>
  <c r="AN22"/>
  <c r="AD23"/>
  <c r="AN23"/>
  <c r="AV23"/>
  <c r="AJ24"/>
  <c r="AR24"/>
  <c r="AF25"/>
  <c r="AN25"/>
  <c r="AV25"/>
  <c r="AJ26"/>
  <c r="AR26"/>
  <c r="AF27"/>
  <c r="AN27"/>
  <c r="AV27"/>
  <c r="AJ28"/>
  <c r="AR28"/>
  <c r="AF29"/>
  <c r="AN29"/>
  <c r="AV29"/>
  <c r="AJ30"/>
  <c r="AR30"/>
  <c r="AF31"/>
  <c r="AN31"/>
  <c r="AV31"/>
  <c r="AJ32"/>
  <c r="AR32"/>
  <c r="AF33"/>
  <c r="AN33"/>
  <c r="AV33"/>
  <c r="AJ34"/>
  <c r="AR34"/>
  <c r="AF35"/>
  <c r="AN35"/>
  <c r="AV35"/>
  <c r="AJ36"/>
  <c r="AR36"/>
  <c r="AF37"/>
  <c r="AN37"/>
  <c r="AV37"/>
  <c r="AJ38"/>
  <c r="AR38"/>
  <c r="AF39"/>
  <c r="AN39"/>
  <c r="AV39"/>
  <c r="AJ40"/>
  <c r="AR40"/>
  <c r="AF41"/>
  <c r="AN41"/>
  <c r="AV41"/>
  <c r="AJ42"/>
  <c r="AR42"/>
  <c r="AF43"/>
  <c r="AN43"/>
  <c r="AV43"/>
  <c r="AJ44"/>
  <c r="AR44"/>
  <c r="AF45"/>
  <c r="AN45"/>
  <c r="AV45"/>
  <c r="AJ46"/>
  <c r="AR46"/>
  <c r="AF47"/>
  <c r="AN47"/>
  <c r="AV47"/>
  <c r="AJ48"/>
  <c r="AR48"/>
  <c r="AF49"/>
  <c r="AN49"/>
  <c r="AV49"/>
  <c r="AJ50"/>
  <c r="AR50"/>
  <c r="AF51"/>
  <c r="AN51"/>
  <c r="AV51"/>
  <c r="AJ52"/>
  <c r="AR52"/>
  <c r="AM22"/>
  <c r="AW22"/>
  <c r="AM23"/>
  <c r="AU23"/>
  <c r="AI24"/>
  <c r="AQ24"/>
  <c r="AE25"/>
  <c r="AM25"/>
  <c r="AU25"/>
  <c r="AI26"/>
  <c r="AQ26"/>
  <c r="AE27"/>
  <c r="AM27"/>
  <c r="AU27"/>
  <c r="AI28"/>
  <c r="AQ28"/>
  <c r="AE29"/>
  <c r="AM29"/>
  <c r="AU29"/>
  <c r="AI30"/>
  <c r="AQ30"/>
  <c r="AE31"/>
  <c r="AM31"/>
  <c r="AU31"/>
  <c r="AI32"/>
  <c r="AQ32"/>
  <c r="AE33"/>
  <c r="AM33"/>
  <c r="AU33"/>
  <c r="AI34"/>
  <c r="AQ34"/>
  <c r="AE35"/>
  <c r="AM35"/>
  <c r="AU35"/>
  <c r="AI36"/>
  <c r="AQ36"/>
  <c r="AE37"/>
  <c r="AM37"/>
  <c r="AU37"/>
  <c r="AI38"/>
  <c r="AQ38"/>
  <c r="AE39"/>
  <c r="AM39"/>
  <c r="AU39"/>
  <c r="AI40"/>
  <c r="AQ40"/>
  <c r="AE41"/>
  <c r="AM41"/>
  <c r="AU41"/>
  <c r="AI42"/>
  <c r="AQ42"/>
  <c r="AE43"/>
  <c r="AM43"/>
  <c r="AU43"/>
  <c r="AI44"/>
  <c r="AQ44"/>
  <c r="AE45"/>
  <c r="AM45"/>
  <c r="AU45"/>
  <c r="AI46"/>
  <c r="AQ46"/>
  <c r="AE47"/>
  <c r="AM47"/>
  <c r="AU47"/>
  <c r="AI48"/>
  <c r="AQ48"/>
  <c r="AE49"/>
  <c r="AM49"/>
  <c r="AU49"/>
  <c r="AI50"/>
  <c r="AQ50"/>
  <c r="AE51"/>
  <c r="AM51"/>
  <c r="AU51"/>
  <c r="AI52"/>
  <c r="AQ52"/>
  <c r="AK22"/>
  <c r="AV22"/>
  <c r="AL23"/>
  <c r="AT23"/>
  <c r="AH24"/>
  <c r="AP24"/>
  <c r="AD25"/>
  <c r="AL25"/>
  <c r="AT25"/>
  <c r="AH26"/>
  <c r="AP26"/>
  <c r="AD27"/>
  <c r="AL27"/>
  <c r="AT27"/>
  <c r="AH28"/>
  <c r="AP28"/>
  <c r="AD29"/>
  <c r="AL29"/>
  <c r="AT29"/>
  <c r="AH30"/>
  <c r="AP30"/>
  <c r="AD31"/>
  <c r="AL31"/>
  <c r="AT31"/>
  <c r="AH32"/>
  <c r="AP32"/>
  <c r="AD33"/>
  <c r="AL33"/>
  <c r="AT33"/>
  <c r="AH34"/>
  <c r="AP34"/>
  <c r="AD35"/>
  <c r="AL35"/>
  <c r="AT35"/>
  <c r="AH36"/>
  <c r="AP36"/>
  <c r="AD37"/>
  <c r="AL37"/>
  <c r="AT37"/>
  <c r="AH38"/>
  <c r="AP38"/>
  <c r="AD39"/>
  <c r="AL39"/>
  <c r="AT39"/>
  <c r="AH40"/>
  <c r="AP40"/>
  <c r="AD41"/>
  <c r="AL41"/>
  <c r="AT41"/>
  <c r="AH42"/>
  <c r="AP42"/>
  <c r="AD43"/>
  <c r="AL43"/>
  <c r="AT43"/>
  <c r="AH44"/>
  <c r="AP44"/>
  <c r="AD45"/>
  <c r="AL45"/>
  <c r="AT45"/>
  <c r="AH46"/>
  <c r="AP46"/>
  <c r="AD47"/>
  <c r="AL47"/>
  <c r="AT47"/>
  <c r="AH48"/>
  <c r="AP48"/>
  <c r="AD49"/>
  <c r="AL49"/>
  <c r="AT49"/>
  <c r="AH50"/>
  <c r="AP50"/>
  <c r="AD51"/>
  <c r="AL51"/>
  <c r="AT51"/>
  <c r="AH52"/>
  <c r="AP52"/>
  <c r="AI22"/>
  <c r="AU22"/>
  <c r="AK23"/>
  <c r="AS23"/>
  <c r="AG24"/>
  <c r="AO24"/>
  <c r="AW24"/>
  <c r="AK25"/>
  <c r="AS25"/>
  <c r="AG26"/>
  <c r="AO26"/>
  <c r="AW26"/>
  <c r="AK27"/>
  <c r="AS27"/>
  <c r="AG28"/>
  <c r="AO28"/>
  <c r="AW28"/>
  <c r="AK29"/>
  <c r="AS29"/>
  <c r="AG30"/>
  <c r="AO30"/>
  <c r="AW30"/>
  <c r="AK31"/>
  <c r="AS31"/>
  <c r="AG32"/>
  <c r="AO32"/>
  <c r="AW32"/>
  <c r="AK33"/>
  <c r="AS33"/>
  <c r="AG34"/>
  <c r="AO34"/>
  <c r="AW34"/>
  <c r="AK35"/>
  <c r="AS35"/>
  <c r="AG36"/>
  <c r="AO36"/>
  <c r="AW36"/>
  <c r="AK37"/>
  <c r="AS37"/>
  <c r="AG38"/>
  <c r="AO38"/>
  <c r="AW38"/>
  <c r="AK39"/>
  <c r="AS39"/>
  <c r="AG40"/>
  <c r="AO40"/>
  <c r="AW40"/>
  <c r="AK41"/>
  <c r="AS41"/>
  <c r="AG42"/>
  <c r="AO42"/>
  <c r="AW42"/>
  <c r="AK43"/>
  <c r="AS43"/>
  <c r="AG44"/>
  <c r="AO44"/>
  <c r="AW44"/>
  <c r="AK45"/>
  <c r="AS45"/>
  <c r="AG46"/>
  <c r="AO46"/>
  <c r="AW46"/>
  <c r="AK47"/>
  <c r="AS47"/>
  <c r="AG48"/>
  <c r="AO48"/>
  <c r="AW48"/>
  <c r="AK49"/>
  <c r="AS49"/>
  <c r="AG50"/>
  <c r="AO50"/>
  <c r="AW50"/>
  <c r="AK51"/>
  <c r="AS51"/>
  <c r="AG52"/>
  <c r="AO52"/>
  <c r="AW52"/>
  <c r="AH22"/>
  <c r="AS22"/>
  <c r="AJ23"/>
  <c r="AR23"/>
  <c r="AF24"/>
  <c r="AN24"/>
  <c r="AV24"/>
  <c r="AJ25"/>
  <c r="AR25"/>
  <c r="AF26"/>
  <c r="AN26"/>
  <c r="AV26"/>
  <c r="AJ27"/>
  <c r="AR27"/>
  <c r="AF28"/>
  <c r="AN28"/>
  <c r="AV28"/>
  <c r="AJ29"/>
  <c r="AR29"/>
  <c r="AF30"/>
  <c r="AN30"/>
  <c r="AV30"/>
  <c r="AJ31"/>
  <c r="AR31"/>
  <c r="AF32"/>
  <c r="AN32"/>
  <c r="AV32"/>
  <c r="AJ33"/>
  <c r="AR33"/>
  <c r="AF34"/>
  <c r="AN34"/>
  <c r="AV34"/>
  <c r="AJ35"/>
  <c r="AR35"/>
  <c r="AF36"/>
  <c r="AN36"/>
  <c r="AV36"/>
  <c r="AJ37"/>
  <c r="AR37"/>
  <c r="AF38"/>
  <c r="AN38"/>
  <c r="AV38"/>
  <c r="AJ39"/>
  <c r="AR39"/>
  <c r="AF40"/>
  <c r="AN40"/>
  <c r="AV40"/>
  <c r="AJ41"/>
  <c r="AR41"/>
  <c r="AF42"/>
  <c r="AN42"/>
  <c r="AV42"/>
  <c r="AJ43"/>
  <c r="AR43"/>
  <c r="AF44"/>
  <c r="AN44"/>
  <c r="AV44"/>
  <c r="AJ45"/>
  <c r="AR45"/>
  <c r="AF46"/>
  <c r="AN46"/>
  <c r="AV46"/>
  <c r="AJ47"/>
  <c r="AR47"/>
  <c r="AF48"/>
  <c r="AN48"/>
  <c r="AV48"/>
  <c r="AJ49"/>
  <c r="AR49"/>
  <c r="AF50"/>
  <c r="AN50"/>
  <c r="AV50"/>
  <c r="AJ51"/>
  <c r="AR51"/>
  <c r="AF52"/>
  <c r="AN52"/>
  <c r="AV52"/>
  <c r="AG22"/>
  <c r="AQ22"/>
  <c r="AI23"/>
  <c r="AQ23"/>
  <c r="AE24"/>
  <c r="AM24"/>
  <c r="AU24"/>
  <c r="AI25"/>
  <c r="AQ25"/>
  <c r="AE26"/>
  <c r="AM26"/>
  <c r="AU26"/>
  <c r="AI27"/>
  <c r="AQ27"/>
  <c r="AE28"/>
  <c r="AM28"/>
  <c r="AU28"/>
  <c r="AI29"/>
  <c r="AQ29"/>
  <c r="AE30"/>
  <c r="AM30"/>
  <c r="AU30"/>
  <c r="AI31"/>
  <c r="AQ31"/>
  <c r="AE32"/>
  <c r="AM32"/>
  <c r="AU32"/>
  <c r="AI33"/>
  <c r="AQ33"/>
  <c r="AE34"/>
  <c r="AM34"/>
  <c r="AU34"/>
  <c r="AI35"/>
  <c r="AQ35"/>
  <c r="AE36"/>
  <c r="AM36"/>
  <c r="AU36"/>
  <c r="AI37"/>
  <c r="AQ37"/>
  <c r="AE38"/>
  <c r="AM38"/>
  <c r="AU38"/>
  <c r="AI39"/>
  <c r="AQ39"/>
  <c r="AE40"/>
  <c r="AM40"/>
  <c r="AU40"/>
  <c r="AI41"/>
  <c r="AQ41"/>
  <c r="AE42"/>
  <c r="AM42"/>
  <c r="AU42"/>
  <c r="AI43"/>
  <c r="AQ43"/>
  <c r="AE44"/>
  <c r="AM44"/>
  <c r="AU44"/>
  <c r="AI45"/>
  <c r="AQ45"/>
  <c r="AE46"/>
  <c r="AM46"/>
  <c r="AU46"/>
  <c r="AI47"/>
  <c r="AQ47"/>
  <c r="AE48"/>
  <c r="AM48"/>
  <c r="AU48"/>
  <c r="AI49"/>
  <c r="AQ49"/>
  <c r="AE50"/>
  <c r="AM50"/>
  <c r="AU50"/>
  <c r="AI51"/>
  <c r="AQ51"/>
  <c r="AE52"/>
  <c r="AM52"/>
  <c r="AU52"/>
  <c r="AF22"/>
  <c r="AP22"/>
  <c r="AG23"/>
  <c r="AP23"/>
  <c r="AD24"/>
  <c r="AL24"/>
  <c r="AT24"/>
  <c r="AH25"/>
  <c r="AP25"/>
  <c r="AD26"/>
  <c r="AL26"/>
  <c r="AT26"/>
  <c r="AH27"/>
  <c r="AP27"/>
  <c r="AD28"/>
  <c r="AL28"/>
  <c r="AT28"/>
  <c r="AH29"/>
  <c r="AP29"/>
  <c r="AD30"/>
  <c r="AL30"/>
  <c r="AT30"/>
  <c r="AH31"/>
  <c r="AP31"/>
  <c r="AD32"/>
  <c r="AL32"/>
  <c r="AT32"/>
  <c r="AH33"/>
  <c r="AP33"/>
  <c r="AD34"/>
  <c r="AL34"/>
  <c r="AT34"/>
  <c r="AH35"/>
  <c r="AP35"/>
  <c r="AD36"/>
  <c r="AL36"/>
  <c r="AT36"/>
  <c r="AH37"/>
  <c r="AP37"/>
  <c r="AD38"/>
  <c r="AL38"/>
  <c r="AT38"/>
  <c r="AH39"/>
  <c r="AP39"/>
  <c r="AD40"/>
  <c r="AL40"/>
  <c r="AT40"/>
  <c r="AH41"/>
  <c r="AP41"/>
  <c r="AD42"/>
  <c r="AL42"/>
  <c r="AT42"/>
  <c r="AH43"/>
  <c r="AP43"/>
  <c r="AD44"/>
  <c r="AL44"/>
  <c r="AT44"/>
  <c r="AH45"/>
  <c r="AP45"/>
  <c r="AD46"/>
  <c r="AL46"/>
  <c r="AT46"/>
  <c r="AH47"/>
  <c r="AP47"/>
  <c r="AD48"/>
  <c r="AL48"/>
  <c r="AT48"/>
  <c r="AH49"/>
  <c r="AP49"/>
  <c r="AD50"/>
  <c r="AL50"/>
  <c r="AT50"/>
  <c r="AH51"/>
  <c r="AP51"/>
  <c r="AD52"/>
  <c r="AL52"/>
  <c r="AT52"/>
  <c r="AJ22" i="11"/>
  <c r="AR22"/>
  <c r="AF23"/>
  <c r="AN23"/>
  <c r="AV23"/>
  <c r="AJ24"/>
  <c r="AR24"/>
  <c r="AF25"/>
  <c r="AN25"/>
  <c r="AV25"/>
  <c r="AJ26"/>
  <c r="AR26"/>
  <c r="AF27"/>
  <c r="AN27"/>
  <c r="AV27"/>
  <c r="AJ28"/>
  <c r="AR28"/>
  <c r="AF29"/>
  <c r="AN29"/>
  <c r="AV29"/>
  <c r="AJ30"/>
  <c r="AR30"/>
  <c r="AF31"/>
  <c r="AN31"/>
  <c r="AV31"/>
  <c r="AJ32"/>
  <c r="AR32"/>
  <c r="AF33"/>
  <c r="AN33"/>
  <c r="AV33"/>
  <c r="AJ34"/>
  <c r="AR34"/>
  <c r="AF35"/>
  <c r="AN35"/>
  <c r="AV35"/>
  <c r="AJ36"/>
  <c r="AR36"/>
  <c r="AF37"/>
  <c r="AN37"/>
  <c r="AV37"/>
  <c r="AJ38"/>
  <c r="AR38"/>
  <c r="AF39"/>
  <c r="AN39"/>
  <c r="AV39"/>
  <c r="AJ40"/>
  <c r="AI22"/>
  <c r="AQ22"/>
  <c r="AE23"/>
  <c r="AM23"/>
  <c r="AU23"/>
  <c r="AI24"/>
  <c r="AQ24"/>
  <c r="AE25"/>
  <c r="AM25"/>
  <c r="AU25"/>
  <c r="AI26"/>
  <c r="AQ26"/>
  <c r="AE27"/>
  <c r="AM27"/>
  <c r="AU27"/>
  <c r="AI28"/>
  <c r="AQ28"/>
  <c r="AE29"/>
  <c r="AM29"/>
  <c r="AU29"/>
  <c r="AI30"/>
  <c r="AQ30"/>
  <c r="AE31"/>
  <c r="AM31"/>
  <c r="AU31"/>
  <c r="AH22"/>
  <c r="AP22"/>
  <c r="AD23"/>
  <c r="AL23"/>
  <c r="AT23"/>
  <c r="AH24"/>
  <c r="AP24"/>
  <c r="AD25"/>
  <c r="AL25"/>
  <c r="AT25"/>
  <c r="AH26"/>
  <c r="AP26"/>
  <c r="AD27"/>
  <c r="AL27"/>
  <c r="AT27"/>
  <c r="AH28"/>
  <c r="AP28"/>
  <c r="AG22"/>
  <c r="AO22"/>
  <c r="AW22"/>
  <c r="AK23"/>
  <c r="AS23"/>
  <c r="AG24"/>
  <c r="AO24"/>
  <c r="AW24"/>
  <c r="AK25"/>
  <c r="AS25"/>
  <c r="AG26"/>
  <c r="AO26"/>
  <c r="AW26"/>
  <c r="AK27"/>
  <c r="AS27"/>
  <c r="AG28"/>
  <c r="AO28"/>
  <c r="AF22"/>
  <c r="AN22"/>
  <c r="AV22"/>
  <c r="AJ23"/>
  <c r="AR23"/>
  <c r="AF24"/>
  <c r="AN24"/>
  <c r="AV24"/>
  <c r="AJ25"/>
  <c r="AR25"/>
  <c r="AF26"/>
  <c r="AN26"/>
  <c r="AV26"/>
  <c r="AJ27"/>
  <c r="AR27"/>
  <c r="AF28"/>
  <c r="AN28"/>
  <c r="AV28"/>
  <c r="AJ29"/>
  <c r="AR29"/>
  <c r="AF30"/>
  <c r="AN30"/>
  <c r="AV30"/>
  <c r="AJ31"/>
  <c r="AR31"/>
  <c r="AE22"/>
  <c r="AM22"/>
  <c r="AU22"/>
  <c r="AI23"/>
  <c r="AQ23"/>
  <c r="AE24"/>
  <c r="AM24"/>
  <c r="AU24"/>
  <c r="AI25"/>
  <c r="AD22"/>
  <c r="AL22"/>
  <c r="AT22"/>
  <c r="AH23"/>
  <c r="AP23"/>
  <c r="AD24"/>
  <c r="AL24"/>
  <c r="AT24"/>
  <c r="AH25"/>
  <c r="AP25"/>
  <c r="AD26"/>
  <c r="AL26"/>
  <c r="AT26"/>
  <c r="AH27"/>
  <c r="AP27"/>
  <c r="AD28"/>
  <c r="AL28"/>
  <c r="AT28"/>
  <c r="AH29"/>
  <c r="AP29"/>
  <c r="AD30"/>
  <c r="AL30"/>
  <c r="AT30"/>
  <c r="AH31"/>
  <c r="AP31"/>
  <c r="AD32"/>
  <c r="AL32"/>
  <c r="AT32"/>
  <c r="AH33"/>
  <c r="AK22"/>
  <c r="AS22"/>
  <c r="AG23"/>
  <c r="AO23"/>
  <c r="AW23"/>
  <c r="AK24"/>
  <c r="AS24"/>
  <c r="AG25"/>
  <c r="AO25"/>
  <c r="AW25"/>
  <c r="AK26"/>
  <c r="AS26"/>
  <c r="AG27"/>
  <c r="AO27"/>
  <c r="AW27"/>
  <c r="AK28"/>
  <c r="AS28"/>
  <c r="AG29"/>
  <c r="AO29"/>
  <c r="AW29"/>
  <c r="AK30"/>
  <c r="AS30"/>
  <c r="AG31"/>
  <c r="AO31"/>
  <c r="AW31"/>
  <c r="AK32"/>
  <c r="AS32"/>
  <c r="AG33"/>
  <c r="AO33"/>
  <c r="AW33"/>
  <c r="AK34"/>
  <c r="AS34"/>
  <c r="AG35"/>
  <c r="AO35"/>
  <c r="AW35"/>
  <c r="AK36"/>
  <c r="AS36"/>
  <c r="AG37"/>
  <c r="AO37"/>
  <c r="AW37"/>
  <c r="AK38"/>
  <c r="AS38"/>
  <c r="AG39"/>
  <c r="AO39"/>
  <c r="AW39"/>
  <c r="AK40"/>
  <c r="AS40"/>
  <c r="AG41"/>
  <c r="AO41"/>
  <c r="AW41"/>
  <c r="AK42"/>
  <c r="AS42"/>
  <c r="AG43"/>
  <c r="AO43"/>
  <c r="AW43"/>
  <c r="AK44"/>
  <c r="AS44"/>
  <c r="AG45"/>
  <c r="AO45"/>
  <c r="AW45"/>
  <c r="AK46"/>
  <c r="AS46"/>
  <c r="AG47"/>
  <c r="AO47"/>
  <c r="AW47"/>
  <c r="AK48"/>
  <c r="AS48"/>
  <c r="AG49"/>
  <c r="AO49"/>
  <c r="AW49"/>
  <c r="AK50"/>
  <c r="AM28"/>
  <c r="AS29"/>
  <c r="AU30"/>
  <c r="AT31"/>
  <c r="AO32"/>
  <c r="AI33"/>
  <c r="AS33"/>
  <c r="AI34"/>
  <c r="AU34"/>
  <c r="AK35"/>
  <c r="AU35"/>
  <c r="AM36"/>
  <c r="AW36"/>
  <c r="AM37"/>
  <c r="AE38"/>
  <c r="AO38"/>
  <c r="AE39"/>
  <c r="AQ39"/>
  <c r="AG40"/>
  <c r="AQ40"/>
  <c r="AF41"/>
  <c r="AP41"/>
  <c r="AE42"/>
  <c r="AN42"/>
  <c r="AW42"/>
  <c r="AL43"/>
  <c r="AU43"/>
  <c r="AJ44"/>
  <c r="AT44"/>
  <c r="AI45"/>
  <c r="AR45"/>
  <c r="AG46"/>
  <c r="AP46"/>
  <c r="AE47"/>
  <c r="AN47"/>
  <c r="AD48"/>
  <c r="AM48"/>
  <c r="AV48"/>
  <c r="AK49"/>
  <c r="AT49"/>
  <c r="AI50"/>
  <c r="AR50"/>
  <c r="AF51"/>
  <c r="AN51"/>
  <c r="AV51"/>
  <c r="AJ52"/>
  <c r="AR52"/>
  <c r="AE28"/>
  <c r="AQ29"/>
  <c r="AP30"/>
  <c r="AS31"/>
  <c r="AN32"/>
  <c r="AE33"/>
  <c r="AR33"/>
  <c r="AH34"/>
  <c r="AT34"/>
  <c r="AJ35"/>
  <c r="AT35"/>
  <c r="AL36"/>
  <c r="AV36"/>
  <c r="AL37"/>
  <c r="AD38"/>
  <c r="AN38"/>
  <c r="AD39"/>
  <c r="AP39"/>
  <c r="AF40"/>
  <c r="AP40"/>
  <c r="AE41"/>
  <c r="AN41"/>
  <c r="AD42"/>
  <c r="AM42"/>
  <c r="AV42"/>
  <c r="AK43"/>
  <c r="AT43"/>
  <c r="AI44"/>
  <c r="AR44"/>
  <c r="AH45"/>
  <c r="AQ45"/>
  <c r="AF46"/>
  <c r="AO46"/>
  <c r="AD47"/>
  <c r="AM47"/>
  <c r="AV47"/>
  <c r="AL48"/>
  <c r="AU48"/>
  <c r="AJ49"/>
  <c r="AS49"/>
  <c r="AH50"/>
  <c r="AQ50"/>
  <c r="AE51"/>
  <c r="AM51"/>
  <c r="AU51"/>
  <c r="AI52"/>
  <c r="AQ52"/>
  <c r="AQ27"/>
  <c r="AL29"/>
  <c r="AO30"/>
  <c r="AQ31"/>
  <c r="AM32"/>
  <c r="AD33"/>
  <c r="AQ33"/>
  <c r="AG34"/>
  <c r="AQ34"/>
  <c r="AI35"/>
  <c r="AS35"/>
  <c r="AI36"/>
  <c r="AU36"/>
  <c r="AK37"/>
  <c r="AU37"/>
  <c r="AM38"/>
  <c r="AW38"/>
  <c r="AM39"/>
  <c r="AE40"/>
  <c r="AO40"/>
  <c r="AD41"/>
  <c r="AM41"/>
  <c r="AV41"/>
  <c r="AL42"/>
  <c r="AU42"/>
  <c r="AJ43"/>
  <c r="AS43"/>
  <c r="AH44"/>
  <c r="AQ44"/>
  <c r="AF45"/>
  <c r="AP45"/>
  <c r="AE46"/>
  <c r="AN46"/>
  <c r="AW46"/>
  <c r="AL47"/>
  <c r="AU47"/>
  <c r="AJ48"/>
  <c r="AT48"/>
  <c r="AI49"/>
  <c r="AR49"/>
  <c r="AG50"/>
  <c r="AP50"/>
  <c r="AD51"/>
  <c r="AL51"/>
  <c r="AT51"/>
  <c r="AH52"/>
  <c r="AP52"/>
  <c r="AI27"/>
  <c r="AK29"/>
  <c r="AM30"/>
  <c r="AL31"/>
  <c r="AI32"/>
  <c r="AW32"/>
  <c r="AP33"/>
  <c r="AF34"/>
  <c r="AP34"/>
  <c r="AH35"/>
  <c r="AR35"/>
  <c r="AH36"/>
  <c r="AT36"/>
  <c r="AJ37"/>
  <c r="AT37"/>
  <c r="AL38"/>
  <c r="AV38"/>
  <c r="AL39"/>
  <c r="AD40"/>
  <c r="AN40"/>
  <c r="AW40"/>
  <c r="AL41"/>
  <c r="AU41"/>
  <c r="AJ42"/>
  <c r="AT42"/>
  <c r="AI43"/>
  <c r="AR43"/>
  <c r="AG44"/>
  <c r="AP44"/>
  <c r="AE45"/>
  <c r="AN45"/>
  <c r="AD46"/>
  <c r="AM46"/>
  <c r="AV46"/>
  <c r="AK47"/>
  <c r="AT47"/>
  <c r="AI48"/>
  <c r="AR48"/>
  <c r="AH49"/>
  <c r="AQ49"/>
  <c r="AF50"/>
  <c r="AO50"/>
  <c r="AW50"/>
  <c r="AK51"/>
  <c r="AS51"/>
  <c r="AG52"/>
  <c r="AO52"/>
  <c r="AW52"/>
  <c r="AU26"/>
  <c r="AI29"/>
  <c r="AH30"/>
  <c r="AK31"/>
  <c r="AH32"/>
  <c r="AV32"/>
  <c r="AM33"/>
  <c r="AE34"/>
  <c r="AO34"/>
  <c r="AE35"/>
  <c r="AQ35"/>
  <c r="AG36"/>
  <c r="AQ36"/>
  <c r="AI37"/>
  <c r="AS37"/>
  <c r="AI38"/>
  <c r="AU38"/>
  <c r="AK39"/>
  <c r="AU39"/>
  <c r="AM40"/>
  <c r="AV40"/>
  <c r="AK41"/>
  <c r="AT41"/>
  <c r="AI42"/>
  <c r="AR42"/>
  <c r="AH43"/>
  <c r="AQ43"/>
  <c r="AF44"/>
  <c r="AO44"/>
  <c r="AD45"/>
  <c r="AM45"/>
  <c r="AV45"/>
  <c r="AL46"/>
  <c r="AU46"/>
  <c r="AJ47"/>
  <c r="AS47"/>
  <c r="AH48"/>
  <c r="AQ48"/>
  <c r="AF49"/>
  <c r="AP49"/>
  <c r="AE50"/>
  <c r="AN50"/>
  <c r="AV50"/>
  <c r="AJ51"/>
  <c r="AR51"/>
  <c r="AF52"/>
  <c r="AN52"/>
  <c r="AV52"/>
  <c r="AM26"/>
  <c r="AD29"/>
  <c r="AG30"/>
  <c r="AI31"/>
  <c r="AG32"/>
  <c r="AU32"/>
  <c r="AL33"/>
  <c r="AD34"/>
  <c r="AN34"/>
  <c r="AD35"/>
  <c r="AP35"/>
  <c r="AF36"/>
  <c r="AP36"/>
  <c r="AH37"/>
  <c r="AR37"/>
  <c r="AH38"/>
  <c r="AT38"/>
  <c r="AJ39"/>
  <c r="AT39"/>
  <c r="AL40"/>
  <c r="AU40"/>
  <c r="AJ41"/>
  <c r="AS41"/>
  <c r="AH42"/>
  <c r="AQ42"/>
  <c r="AF43"/>
  <c r="AP43"/>
  <c r="AE44"/>
  <c r="AN44"/>
  <c r="AW44"/>
  <c r="AL45"/>
  <c r="AU45"/>
  <c r="AJ46"/>
  <c r="AT46"/>
  <c r="AI47"/>
  <c r="AR47"/>
  <c r="AG48"/>
  <c r="AP48"/>
  <c r="AE49"/>
  <c r="AN49"/>
  <c r="AD50"/>
  <c r="AM50"/>
  <c r="AU50"/>
  <c r="AI51"/>
  <c r="AQ51"/>
  <c r="AE52"/>
  <c r="AM52"/>
  <c r="AU52"/>
  <c r="AE26"/>
  <c r="AW28"/>
  <c r="AE30"/>
  <c r="AD31"/>
  <c r="AF32"/>
  <c r="AQ32"/>
  <c r="AK33"/>
  <c r="AU33"/>
  <c r="AM34"/>
  <c r="AW34"/>
  <c r="AM35"/>
  <c r="AE36"/>
  <c r="AO36"/>
  <c r="AE37"/>
  <c r="AQ37"/>
  <c r="AG38"/>
  <c r="AQ38"/>
  <c r="AI39"/>
  <c r="AS39"/>
  <c r="AI40"/>
  <c r="AT40"/>
  <c r="AI41"/>
  <c r="AR41"/>
  <c r="AG42"/>
  <c r="AP42"/>
  <c r="AE43"/>
  <c r="AN43"/>
  <c r="AD44"/>
  <c r="AM44"/>
  <c r="AV44"/>
  <c r="AK45"/>
  <c r="AT45"/>
  <c r="AI46"/>
  <c r="AR46"/>
  <c r="AH47"/>
  <c r="AQ47"/>
  <c r="AF48"/>
  <c r="AO48"/>
  <c r="AD49"/>
  <c r="AM49"/>
  <c r="AV49"/>
  <c r="AL50"/>
  <c r="AT50"/>
  <c r="AH51"/>
  <c r="AP51"/>
  <c r="AD52"/>
  <c r="AL52"/>
  <c r="AT52"/>
  <c r="AQ25"/>
  <c r="AU28"/>
  <c r="AT29"/>
  <c r="AW30"/>
  <c r="AE32"/>
  <c r="AP32"/>
  <c r="AJ33"/>
  <c r="AT33"/>
  <c r="AL34"/>
  <c r="AV34"/>
  <c r="AL35"/>
  <c r="AD36"/>
  <c r="AN36"/>
  <c r="AD37"/>
  <c r="AP37"/>
  <c r="AF38"/>
  <c r="AP38"/>
  <c r="AH39"/>
  <c r="AR39"/>
  <c r="AH40"/>
  <c r="AR40"/>
  <c r="AH41"/>
  <c r="AQ41"/>
  <c r="AF42"/>
  <c r="AO42"/>
  <c r="AD43"/>
  <c r="AM43"/>
  <c r="AV43"/>
  <c r="AL44"/>
  <c r="AU44"/>
  <c r="AJ45"/>
  <c r="AS45"/>
  <c r="AH46"/>
  <c r="AQ46"/>
  <c r="AF47"/>
  <c r="AP47"/>
  <c r="AE48"/>
  <c r="AN48"/>
  <c r="AW48"/>
  <c r="AL49"/>
  <c r="AU49"/>
  <c r="AJ50"/>
  <c r="AS50"/>
  <c r="AG51"/>
  <c r="AO51"/>
  <c r="AW51"/>
  <c r="AK52"/>
  <c r="AS52"/>
  <c r="W27" i="12"/>
  <c r="AB38"/>
  <c r="Y37"/>
  <c r="AJ22" i="8"/>
  <c r="AR22"/>
  <c r="AF23"/>
  <c r="AN23"/>
  <c r="AV23"/>
  <c r="AJ24"/>
  <c r="AR24"/>
  <c r="AF25"/>
  <c r="AN25"/>
  <c r="AV25"/>
  <c r="AH22"/>
  <c r="AP22"/>
  <c r="AD23"/>
  <c r="AL23"/>
  <c r="AT23"/>
  <c r="AH24"/>
  <c r="AP24"/>
  <c r="AD25"/>
  <c r="AL25"/>
  <c r="AT25"/>
  <c r="AH26"/>
  <c r="AF22"/>
  <c r="AQ22"/>
  <c r="AH23"/>
  <c r="AR23"/>
  <c r="AI24"/>
  <c r="AT24"/>
  <c r="AJ25"/>
  <c r="AU25"/>
  <c r="AK26"/>
  <c r="AS26"/>
  <c r="AG27"/>
  <c r="AO27"/>
  <c r="AW27"/>
  <c r="AK28"/>
  <c r="AS28"/>
  <c r="AG29"/>
  <c r="AO29"/>
  <c r="AW29"/>
  <c r="AK30"/>
  <c r="AS30"/>
  <c r="AG31"/>
  <c r="AO31"/>
  <c r="AW31"/>
  <c r="AK32"/>
  <c r="AS32"/>
  <c r="AG33"/>
  <c r="AO33"/>
  <c r="AW33"/>
  <c r="AK34"/>
  <c r="AS34"/>
  <c r="AG35"/>
  <c r="AO35"/>
  <c r="AW35"/>
  <c r="AK36"/>
  <c r="AS36"/>
  <c r="AG37"/>
  <c r="AO37"/>
  <c r="AW37"/>
  <c r="AK38"/>
  <c r="AS38"/>
  <c r="AG39"/>
  <c r="AO39"/>
  <c r="AW39"/>
  <c r="AK40"/>
  <c r="AS40"/>
  <c r="AG41"/>
  <c r="AO41"/>
  <c r="AW41"/>
  <c r="AK42"/>
  <c r="AS42"/>
  <c r="AG43"/>
  <c r="AO43"/>
  <c r="AW43"/>
  <c r="AK44"/>
  <c r="AS44"/>
  <c r="AG45"/>
  <c r="AO45"/>
  <c r="AW45"/>
  <c r="AK46"/>
  <c r="AS46"/>
  <c r="AG47"/>
  <c r="AO47"/>
  <c r="AW47"/>
  <c r="AK48"/>
  <c r="AS48"/>
  <c r="AG49"/>
  <c r="AO49"/>
  <c r="AW49"/>
  <c r="AK50"/>
  <c r="AS50"/>
  <c r="AG51"/>
  <c r="AO51"/>
  <c r="AW51"/>
  <c r="AK52"/>
  <c r="AS52"/>
  <c r="AE22"/>
  <c r="AO22"/>
  <c r="AG23"/>
  <c r="AQ23"/>
  <c r="AG24"/>
  <c r="AS24"/>
  <c r="AI25"/>
  <c r="AS25"/>
  <c r="AJ26"/>
  <c r="AR26"/>
  <c r="AF27"/>
  <c r="AN27"/>
  <c r="AV27"/>
  <c r="AJ28"/>
  <c r="AR28"/>
  <c r="AF29"/>
  <c r="AN29"/>
  <c r="AV29"/>
  <c r="AJ30"/>
  <c r="AR30"/>
  <c r="AF31"/>
  <c r="AN31"/>
  <c r="AV31"/>
  <c r="AJ32"/>
  <c r="AR32"/>
  <c r="AF33"/>
  <c r="AN33"/>
  <c r="AV33"/>
  <c r="AJ34"/>
  <c r="AR34"/>
  <c r="AF35"/>
  <c r="AN35"/>
  <c r="AV35"/>
  <c r="AJ36"/>
  <c r="AR36"/>
  <c r="AF37"/>
  <c r="AN37"/>
  <c r="AV37"/>
  <c r="AJ38"/>
  <c r="AR38"/>
  <c r="AF39"/>
  <c r="AN39"/>
  <c r="AV39"/>
  <c r="AJ40"/>
  <c r="AR40"/>
  <c r="AF41"/>
  <c r="AN41"/>
  <c r="AV41"/>
  <c r="AJ42"/>
  <c r="AR42"/>
  <c r="AF43"/>
  <c r="AN43"/>
  <c r="AV43"/>
  <c r="AJ44"/>
  <c r="AR44"/>
  <c r="AF45"/>
  <c r="AN45"/>
  <c r="AV45"/>
  <c r="AJ46"/>
  <c r="AR46"/>
  <c r="AF47"/>
  <c r="AN47"/>
  <c r="AV47"/>
  <c r="AJ48"/>
  <c r="AR48"/>
  <c r="AF49"/>
  <c r="AN49"/>
  <c r="AV49"/>
  <c r="AJ50"/>
  <c r="AR50"/>
  <c r="AF51"/>
  <c r="AN51"/>
  <c r="AV51"/>
  <c r="AJ52"/>
  <c r="AR52"/>
  <c r="AD22"/>
  <c r="AN22"/>
  <c r="AE23"/>
  <c r="AP23"/>
  <c r="AF24"/>
  <c r="AQ24"/>
  <c r="AH25"/>
  <c r="AR25"/>
  <c r="AI26"/>
  <c r="AQ26"/>
  <c r="AE27"/>
  <c r="AM27"/>
  <c r="AU27"/>
  <c r="AI28"/>
  <c r="AQ28"/>
  <c r="AE29"/>
  <c r="AM29"/>
  <c r="AU29"/>
  <c r="AI30"/>
  <c r="AQ30"/>
  <c r="AE31"/>
  <c r="AM31"/>
  <c r="AU31"/>
  <c r="AI32"/>
  <c r="AQ32"/>
  <c r="AE33"/>
  <c r="AM33"/>
  <c r="AU33"/>
  <c r="AI34"/>
  <c r="AQ34"/>
  <c r="AE35"/>
  <c r="AM35"/>
  <c r="AU35"/>
  <c r="AI36"/>
  <c r="AQ36"/>
  <c r="AE37"/>
  <c r="AM37"/>
  <c r="AU37"/>
  <c r="AI38"/>
  <c r="AQ38"/>
  <c r="AE39"/>
  <c r="AM39"/>
  <c r="AU39"/>
  <c r="AI40"/>
  <c r="AQ40"/>
  <c r="AE41"/>
  <c r="AM41"/>
  <c r="AU41"/>
  <c r="AI42"/>
  <c r="AQ42"/>
  <c r="AE43"/>
  <c r="AM43"/>
  <c r="AU43"/>
  <c r="AI44"/>
  <c r="AQ44"/>
  <c r="AE45"/>
  <c r="AM45"/>
  <c r="AU45"/>
  <c r="AI46"/>
  <c r="AQ46"/>
  <c r="AE47"/>
  <c r="AM47"/>
  <c r="AU47"/>
  <c r="AI48"/>
  <c r="AQ48"/>
  <c r="AE49"/>
  <c r="AM49"/>
  <c r="AU49"/>
  <c r="AI50"/>
  <c r="AQ50"/>
  <c r="AE51"/>
  <c r="AM51"/>
  <c r="AU51"/>
  <c r="AI52"/>
  <c r="AQ52"/>
  <c r="AM22"/>
  <c r="AW22"/>
  <c r="AO23"/>
  <c r="AE24"/>
  <c r="AO24"/>
  <c r="AG25"/>
  <c r="AQ25"/>
  <c r="AG26"/>
  <c r="AP26"/>
  <c r="AD27"/>
  <c r="AL27"/>
  <c r="AT27"/>
  <c r="AH28"/>
  <c r="AP28"/>
  <c r="AD29"/>
  <c r="AL29"/>
  <c r="AT29"/>
  <c r="AH30"/>
  <c r="AP30"/>
  <c r="AD31"/>
  <c r="AL31"/>
  <c r="AT31"/>
  <c r="AH32"/>
  <c r="AP32"/>
  <c r="AD33"/>
  <c r="AL33"/>
  <c r="AT33"/>
  <c r="AH34"/>
  <c r="AP34"/>
  <c r="AD35"/>
  <c r="AL35"/>
  <c r="AT35"/>
  <c r="AH36"/>
  <c r="AP36"/>
  <c r="AD37"/>
  <c r="AL37"/>
  <c r="AT37"/>
  <c r="AH38"/>
  <c r="AP38"/>
  <c r="AD39"/>
  <c r="AL39"/>
  <c r="AT39"/>
  <c r="AH40"/>
  <c r="AP40"/>
  <c r="AD41"/>
  <c r="AL41"/>
  <c r="AT41"/>
  <c r="AH42"/>
  <c r="AP42"/>
  <c r="AD43"/>
  <c r="AL43"/>
  <c r="AT43"/>
  <c r="AH44"/>
  <c r="AP44"/>
  <c r="AD45"/>
  <c r="AL45"/>
  <c r="AT45"/>
  <c r="AH46"/>
  <c r="AP46"/>
  <c r="AD47"/>
  <c r="AL47"/>
  <c r="AT47"/>
  <c r="AH48"/>
  <c r="AP48"/>
  <c r="AD49"/>
  <c r="AL49"/>
  <c r="AT49"/>
  <c r="AH50"/>
  <c r="AP50"/>
  <c r="AD51"/>
  <c r="AL51"/>
  <c r="AT51"/>
  <c r="AH52"/>
  <c r="AP52"/>
  <c r="AL22"/>
  <c r="AV22"/>
  <c r="AM23"/>
  <c r="AD24"/>
  <c r="AN24"/>
  <c r="AE25"/>
  <c r="AP25"/>
  <c r="AF26"/>
  <c r="AO26"/>
  <c r="AW26"/>
  <c r="AK27"/>
  <c r="AS27"/>
  <c r="AG28"/>
  <c r="AO28"/>
  <c r="AW28"/>
  <c r="AK29"/>
  <c r="AS29"/>
  <c r="AG30"/>
  <c r="AO30"/>
  <c r="AW30"/>
  <c r="AK31"/>
  <c r="AS31"/>
  <c r="AG32"/>
  <c r="AO32"/>
  <c r="AW32"/>
  <c r="AK33"/>
  <c r="AS33"/>
  <c r="AG34"/>
  <c r="AO34"/>
  <c r="AW34"/>
  <c r="AK35"/>
  <c r="AS35"/>
  <c r="AG36"/>
  <c r="AO36"/>
  <c r="AW36"/>
  <c r="AK37"/>
  <c r="AS37"/>
  <c r="AG38"/>
  <c r="AO38"/>
  <c r="AW38"/>
  <c r="AK39"/>
  <c r="AS39"/>
  <c r="AG40"/>
  <c r="AO40"/>
  <c r="AW40"/>
  <c r="AK41"/>
  <c r="AS41"/>
  <c r="AG42"/>
  <c r="AO42"/>
  <c r="AW42"/>
  <c r="AK43"/>
  <c r="AS43"/>
  <c r="AG44"/>
  <c r="AO44"/>
  <c r="AW44"/>
  <c r="AK45"/>
  <c r="AS45"/>
  <c r="AG46"/>
  <c r="AO46"/>
  <c r="AW46"/>
  <c r="AK47"/>
  <c r="AS47"/>
  <c r="AG48"/>
  <c r="AO48"/>
  <c r="AW48"/>
  <c r="AK49"/>
  <c r="AS49"/>
  <c r="AG50"/>
  <c r="AO50"/>
  <c r="AW50"/>
  <c r="AK51"/>
  <c r="AS51"/>
  <c r="AG52"/>
  <c r="AO52"/>
  <c r="AW52"/>
  <c r="AK22"/>
  <c r="AU22"/>
  <c r="AK23"/>
  <c r="AW23"/>
  <c r="AM24"/>
  <c r="AW24"/>
  <c r="AO25"/>
  <c r="AE26"/>
  <c r="AN26"/>
  <c r="AV26"/>
  <c r="AJ27"/>
  <c r="AR27"/>
  <c r="AF28"/>
  <c r="AN28"/>
  <c r="AV28"/>
  <c r="AJ29"/>
  <c r="AR29"/>
  <c r="AF30"/>
  <c r="AN30"/>
  <c r="AV30"/>
  <c r="AJ31"/>
  <c r="AR31"/>
  <c r="AF32"/>
  <c r="AN32"/>
  <c r="AV32"/>
  <c r="AJ33"/>
  <c r="AR33"/>
  <c r="AF34"/>
  <c r="AN34"/>
  <c r="AV34"/>
  <c r="AJ35"/>
  <c r="AR35"/>
  <c r="AF36"/>
  <c r="AN36"/>
  <c r="AV36"/>
  <c r="AJ37"/>
  <c r="AR37"/>
  <c r="AF38"/>
  <c r="AN38"/>
  <c r="AV38"/>
  <c r="AJ39"/>
  <c r="AR39"/>
  <c r="AF40"/>
  <c r="AN40"/>
  <c r="AV40"/>
  <c r="AJ41"/>
  <c r="AR41"/>
  <c r="AF42"/>
  <c r="AN42"/>
  <c r="AV42"/>
  <c r="AJ43"/>
  <c r="AR43"/>
  <c r="AF44"/>
  <c r="AN44"/>
  <c r="AV44"/>
  <c r="AJ45"/>
  <c r="AR45"/>
  <c r="AF46"/>
  <c r="AN46"/>
  <c r="AV46"/>
  <c r="AJ47"/>
  <c r="AR47"/>
  <c r="AF48"/>
  <c r="AN48"/>
  <c r="AV48"/>
  <c r="AJ49"/>
  <c r="AR49"/>
  <c r="AF50"/>
  <c r="AN50"/>
  <c r="AV50"/>
  <c r="AJ51"/>
  <c r="AR51"/>
  <c r="AF52"/>
  <c r="AN52"/>
  <c r="AV52"/>
  <c r="AI22"/>
  <c r="AT22"/>
  <c r="AJ23"/>
  <c r="AU23"/>
  <c r="AL24"/>
  <c r="AV24"/>
  <c r="AM25"/>
  <c r="AD26"/>
  <c r="AM26"/>
  <c r="AU26"/>
  <c r="AI27"/>
  <c r="AQ27"/>
  <c r="AE28"/>
  <c r="AM28"/>
  <c r="AU28"/>
  <c r="AI29"/>
  <c r="AQ29"/>
  <c r="AE30"/>
  <c r="AM30"/>
  <c r="AU30"/>
  <c r="AI31"/>
  <c r="AQ31"/>
  <c r="AE32"/>
  <c r="AM32"/>
  <c r="AU32"/>
  <c r="AI33"/>
  <c r="AQ33"/>
  <c r="AE34"/>
  <c r="AM34"/>
  <c r="AU34"/>
  <c r="AI35"/>
  <c r="AQ35"/>
  <c r="AE36"/>
  <c r="AM36"/>
  <c r="AU36"/>
  <c r="AI37"/>
  <c r="AQ37"/>
  <c r="AE38"/>
  <c r="AM38"/>
  <c r="AU38"/>
  <c r="AI39"/>
  <c r="AQ39"/>
  <c r="AE40"/>
  <c r="AM40"/>
  <c r="AU40"/>
  <c r="AI41"/>
  <c r="AQ41"/>
  <c r="AE42"/>
  <c r="AM42"/>
  <c r="AU42"/>
  <c r="AI43"/>
  <c r="AQ43"/>
  <c r="AE44"/>
  <c r="AM44"/>
  <c r="AU44"/>
  <c r="AI45"/>
  <c r="AQ45"/>
  <c r="AE46"/>
  <c r="AM46"/>
  <c r="AU46"/>
  <c r="AI47"/>
  <c r="AQ47"/>
  <c r="AE48"/>
  <c r="AM48"/>
  <c r="AU48"/>
  <c r="AI49"/>
  <c r="AQ49"/>
  <c r="AE50"/>
  <c r="AM50"/>
  <c r="AU50"/>
  <c r="AI51"/>
  <c r="AQ51"/>
  <c r="AE52"/>
  <c r="AM52"/>
  <c r="AU52"/>
  <c r="AG22"/>
  <c r="AS22"/>
  <c r="AI23"/>
  <c r="AS23"/>
  <c r="AK24"/>
  <c r="AU24"/>
  <c r="AK25"/>
  <c r="AW25"/>
  <c r="AL26"/>
  <c r="AT26"/>
  <c r="AH27"/>
  <c r="AP27"/>
  <c r="AD28"/>
  <c r="AL28"/>
  <c r="AT28"/>
  <c r="AH29"/>
  <c r="AP29"/>
  <c r="AD30"/>
  <c r="AL30"/>
  <c r="AT30"/>
  <c r="AH31"/>
  <c r="AP31"/>
  <c r="AD32"/>
  <c r="AL32"/>
  <c r="AT32"/>
  <c r="AH33"/>
  <c r="AP33"/>
  <c r="AD34"/>
  <c r="AL34"/>
  <c r="AT34"/>
  <c r="AH35"/>
  <c r="AP35"/>
  <c r="AD36"/>
  <c r="AL36"/>
  <c r="AT36"/>
  <c r="AH37"/>
  <c r="AP37"/>
  <c r="AD38"/>
  <c r="AL38"/>
  <c r="AT38"/>
  <c r="AH39"/>
  <c r="AP39"/>
  <c r="AD40"/>
  <c r="AL40"/>
  <c r="AT40"/>
  <c r="AH41"/>
  <c r="AP41"/>
  <c r="AD42"/>
  <c r="AL42"/>
  <c r="AT42"/>
  <c r="AH43"/>
  <c r="AP43"/>
  <c r="AD44"/>
  <c r="AL44"/>
  <c r="AT44"/>
  <c r="AH45"/>
  <c r="AP45"/>
  <c r="AD46"/>
  <c r="AL46"/>
  <c r="AT46"/>
  <c r="AH47"/>
  <c r="AP47"/>
  <c r="AD48"/>
  <c r="AL48"/>
  <c r="AT48"/>
  <c r="AH49"/>
  <c r="AP49"/>
  <c r="AD50"/>
  <c r="AL50"/>
  <c r="AT50"/>
  <c r="AH51"/>
  <c r="AP51"/>
  <c r="AD52"/>
  <c r="AL52"/>
  <c r="AT52"/>
  <c r="Y34" i="12"/>
  <c r="O105" i="10"/>
  <c r="O83"/>
  <c r="O96"/>
  <c r="O86" i="11"/>
  <c r="O94" i="12"/>
  <c r="O102" i="4"/>
  <c r="O86" i="7"/>
  <c r="P22" i="12"/>
  <c r="W30"/>
  <c r="Z40"/>
  <c r="O105" i="13"/>
  <c r="O93"/>
  <c r="N24" i="12"/>
  <c r="AB32"/>
  <c r="X42"/>
  <c r="O100" i="4"/>
  <c r="O105" i="5"/>
  <c r="O84" i="7"/>
  <c r="O89"/>
  <c r="O102"/>
  <c r="O99" i="8"/>
  <c r="O99" i="7"/>
  <c r="O85"/>
  <c r="O88" i="10"/>
  <c r="O101"/>
  <c r="O92" i="13"/>
  <c r="O97"/>
  <c r="O86" i="8"/>
  <c r="O89" i="4"/>
  <c r="O91" i="5"/>
  <c r="O104"/>
  <c r="O85"/>
  <c r="O103" i="7"/>
  <c r="O100"/>
  <c r="O100" i="8"/>
  <c r="O107"/>
  <c r="O81" i="10"/>
  <c r="O86"/>
  <c r="O105" i="11"/>
  <c r="O83" i="12"/>
  <c r="T51"/>
  <c r="AB23"/>
  <c r="AC26"/>
  <c r="AC29"/>
  <c r="AC32"/>
  <c r="AB35"/>
  <c r="AC38"/>
  <c r="Q42"/>
  <c r="Y45"/>
  <c r="Z48"/>
  <c r="AA51"/>
  <c r="Y25"/>
  <c r="L32"/>
  <c r="W39"/>
  <c r="O81" i="7"/>
  <c r="O96" i="8"/>
  <c r="O84" i="10"/>
  <c r="O89"/>
  <c r="O91" i="12"/>
  <c r="O96" i="7"/>
  <c r="O95" i="12"/>
  <c r="O97"/>
  <c r="O102"/>
  <c r="W47"/>
  <c r="X50"/>
  <c r="K23"/>
  <c r="T29"/>
  <c r="N36"/>
  <c r="AA46"/>
  <c r="O93" i="4"/>
  <c r="O107" i="5"/>
  <c r="O88"/>
  <c r="O104" i="11"/>
  <c r="O86" i="5"/>
  <c r="O104" i="7"/>
  <c r="O102" i="8"/>
  <c r="O99" i="10"/>
  <c r="O93"/>
  <c r="O95" i="11"/>
  <c r="O102"/>
  <c r="O103" i="12"/>
  <c r="O100"/>
  <c r="O105"/>
  <c r="O83" i="5"/>
  <c r="O96"/>
  <c r="O95" i="7"/>
  <c r="O95" i="8"/>
  <c r="O97"/>
  <c r="O103" i="10"/>
  <c r="AC44" i="12"/>
  <c r="R51"/>
  <c r="X45"/>
  <c r="Q48"/>
  <c r="M52"/>
  <c r="L49"/>
  <c r="Q25"/>
  <c r="R28"/>
  <c r="Y31"/>
  <c r="K35"/>
  <c r="T38"/>
  <c r="U41"/>
  <c r="U44"/>
  <c r="V47"/>
  <c r="J51"/>
  <c r="L38"/>
  <c r="M41"/>
  <c r="M44"/>
  <c r="N47"/>
  <c r="W50"/>
  <c r="AA23"/>
  <c r="O27"/>
  <c r="O30"/>
  <c r="V33"/>
  <c r="Q37"/>
  <c r="R40"/>
  <c r="S43"/>
  <c r="S46"/>
  <c r="AB49"/>
  <c r="AC52"/>
  <c r="S23"/>
  <c r="AB26"/>
  <c r="AB29"/>
  <c r="N33"/>
  <c r="V36"/>
  <c r="J40"/>
  <c r="K43"/>
  <c r="K46"/>
  <c r="T49"/>
  <c r="U52"/>
  <c r="L26"/>
  <c r="L29"/>
  <c r="T32"/>
  <c r="AA35"/>
  <c r="O39"/>
  <c r="P42"/>
  <c r="P45"/>
  <c r="Y48"/>
  <c r="O84" i="1"/>
  <c r="O86"/>
  <c r="O95"/>
  <c r="O88"/>
  <c r="O99"/>
  <c r="O83"/>
  <c r="O81"/>
  <c r="O107"/>
  <c r="O100"/>
  <c r="O91"/>
  <c r="O96"/>
  <c r="O103"/>
  <c r="O106"/>
  <c r="O103" i="11"/>
  <c r="O86" i="13"/>
  <c r="O105" i="7"/>
  <c r="O101" i="13"/>
  <c r="O93" i="7"/>
  <c r="O105" i="8"/>
  <c r="O101"/>
  <c r="O85" i="10"/>
  <c r="O92" i="8"/>
  <c r="O93" i="11"/>
  <c r="O91" i="8"/>
  <c r="O107" i="4"/>
  <c r="O88" i="8"/>
  <c r="O107" i="10"/>
  <c r="O104"/>
  <c r="O81" i="5"/>
  <c r="O89" i="13"/>
  <c r="O102"/>
  <c r="O97" i="10"/>
  <c r="O85" i="13"/>
  <c r="O90" i="7"/>
  <c r="O87" i="5"/>
  <c r="O98" i="11"/>
  <c r="O98" i="5"/>
  <c r="O97"/>
  <c r="O82" i="11"/>
  <c r="O98" i="13"/>
  <c r="K26"/>
  <c r="L33"/>
  <c r="S29"/>
  <c r="J23"/>
  <c r="L24"/>
  <c r="R49"/>
  <c r="O45"/>
  <c r="O42"/>
  <c r="AA38"/>
  <c r="Z35"/>
  <c r="AA32"/>
  <c r="J40"/>
  <c r="W22"/>
  <c r="X25"/>
  <c r="K29"/>
  <c r="S32"/>
  <c r="R35"/>
  <c r="S38"/>
  <c r="AB41"/>
  <c r="AB44"/>
  <c r="AC47"/>
  <c r="Q51"/>
  <c r="Y23"/>
  <c r="Z26"/>
  <c r="Z29"/>
  <c r="Z32"/>
  <c r="L36"/>
  <c r="M39"/>
  <c r="N42"/>
  <c r="V45"/>
  <c r="J49"/>
  <c r="K52"/>
  <c r="K24"/>
  <c r="T27"/>
  <c r="AB30"/>
  <c r="N34"/>
  <c r="V37"/>
  <c r="J41"/>
  <c r="J44"/>
  <c r="K47"/>
  <c r="T50"/>
  <c r="T22"/>
  <c r="U25"/>
  <c r="V28"/>
  <c r="AC31"/>
  <c r="AC34"/>
  <c r="AC37"/>
  <c r="Q41"/>
  <c r="Y44"/>
  <c r="Z47"/>
  <c r="AA50"/>
  <c r="N23"/>
  <c r="W26"/>
  <c r="W29"/>
  <c r="W32"/>
  <c r="Q36"/>
  <c r="R39"/>
  <c r="S42"/>
  <c r="AA45"/>
  <c r="O49"/>
  <c r="P52"/>
  <c r="P24"/>
  <c r="Y27"/>
  <c r="K31"/>
  <c r="S34"/>
  <c r="S37"/>
  <c r="AB40"/>
  <c r="AC43"/>
  <c r="AC46"/>
  <c r="Q50"/>
  <c r="Y22"/>
  <c r="Z25"/>
  <c r="AA28"/>
  <c r="Z31"/>
  <c r="Z34"/>
  <c r="Z37"/>
  <c r="AA40"/>
  <c r="N44"/>
  <c r="W47"/>
  <c r="X50"/>
  <c r="K23"/>
  <c r="T26"/>
  <c r="T29"/>
  <c r="AB32"/>
  <c r="N36"/>
  <c r="W39"/>
  <c r="X42"/>
  <c r="X45"/>
  <c r="L49"/>
  <c r="M52"/>
  <c r="P38"/>
  <c r="T49"/>
  <c r="O22"/>
  <c r="P25"/>
  <c r="Y28"/>
  <c r="K32"/>
  <c r="J35"/>
  <c r="K38"/>
  <c r="T41"/>
  <c r="T44"/>
  <c r="U47"/>
  <c r="V50"/>
  <c r="Q23"/>
  <c r="R26"/>
  <c r="R29"/>
  <c r="R32"/>
  <c r="Y35"/>
  <c r="Z38"/>
  <c r="AA41"/>
  <c r="N45"/>
  <c r="W48"/>
  <c r="X51"/>
  <c r="X23"/>
  <c r="L27"/>
  <c r="T30"/>
  <c r="AA33"/>
  <c r="N37"/>
  <c r="W40"/>
  <c r="X43"/>
  <c r="X46"/>
  <c r="L50"/>
  <c r="L22"/>
  <c r="M25"/>
  <c r="N28"/>
  <c r="U31"/>
  <c r="U34"/>
  <c r="U37"/>
  <c r="V40"/>
  <c r="Q44"/>
  <c r="R47"/>
  <c r="S50"/>
  <c r="AA22"/>
  <c r="O26"/>
  <c r="O29"/>
  <c r="O32"/>
  <c r="V35"/>
  <c r="J39"/>
  <c r="K42"/>
  <c r="S45"/>
  <c r="AB48"/>
  <c r="AC51"/>
  <c r="AC23"/>
  <c r="Q27"/>
  <c r="Y30"/>
  <c r="K34"/>
  <c r="K37"/>
  <c r="T40"/>
  <c r="U43"/>
  <c r="U46"/>
  <c r="V49"/>
  <c r="Q22"/>
  <c r="R25"/>
  <c r="S28"/>
  <c r="R31"/>
  <c r="R34"/>
  <c r="R37"/>
  <c r="S40"/>
  <c r="AB43"/>
  <c r="O47"/>
  <c r="P50"/>
  <c r="X22"/>
  <c r="L26"/>
  <c r="L29"/>
  <c r="T32"/>
  <c r="AA35"/>
  <c r="O39"/>
  <c r="P42"/>
  <c r="P45"/>
  <c r="Y48"/>
  <c r="Z51"/>
  <c r="L45"/>
  <c r="U52"/>
  <c r="AC24"/>
  <c r="Q28"/>
  <c r="X31"/>
  <c r="X34"/>
  <c r="X37"/>
  <c r="L41"/>
  <c r="L44"/>
  <c r="M47"/>
  <c r="N50"/>
  <c r="V22"/>
  <c r="J26"/>
  <c r="J29"/>
  <c r="J32"/>
  <c r="Q35"/>
  <c r="R38"/>
  <c r="S41"/>
  <c r="AA44"/>
  <c r="O48"/>
  <c r="P51"/>
  <c r="P23"/>
  <c r="Y26"/>
  <c r="L30"/>
  <c r="S33"/>
  <c r="AA36"/>
  <c r="O40"/>
  <c r="P43"/>
  <c r="P46"/>
  <c r="Y49"/>
  <c r="Z52"/>
  <c r="Z24"/>
  <c r="AA27"/>
  <c r="M31"/>
  <c r="M34"/>
  <c r="M37"/>
  <c r="N40"/>
  <c r="W43"/>
  <c r="J47"/>
  <c r="K50"/>
  <c r="S22"/>
  <c r="AB25"/>
  <c r="AC28"/>
  <c r="AB31"/>
  <c r="N35"/>
  <c r="W38"/>
  <c r="X41"/>
  <c r="K45"/>
  <c r="T48"/>
  <c r="U51"/>
  <c r="U23"/>
  <c r="V26"/>
  <c r="Q30"/>
  <c r="X33"/>
  <c r="X36"/>
  <c r="L40"/>
  <c r="M43"/>
  <c r="M46"/>
  <c r="N49"/>
  <c r="W52"/>
  <c r="J25"/>
  <c r="K28"/>
  <c r="J31"/>
  <c r="J34"/>
  <c r="J37"/>
  <c r="K40"/>
  <c r="T43"/>
  <c r="AB46"/>
  <c r="AC49"/>
  <c r="P22"/>
  <c r="Y25"/>
  <c r="Z28"/>
  <c r="L32"/>
  <c r="S35"/>
  <c r="AB38"/>
  <c r="AC41"/>
  <c r="AC44"/>
  <c r="Q48"/>
  <c r="R51"/>
  <c r="Y51"/>
  <c r="M30"/>
  <c r="U39"/>
  <c r="Q46"/>
  <c r="S24"/>
  <c r="N31"/>
  <c r="Q38"/>
  <c r="R44"/>
  <c r="AB50"/>
  <c r="AC25"/>
  <c r="P32"/>
  <c r="Y41"/>
  <c r="N51"/>
  <c r="J27"/>
  <c r="Q33"/>
  <c r="Z39"/>
  <c r="N46"/>
  <c r="X52"/>
  <c r="L28"/>
  <c r="AA34"/>
  <c r="O41"/>
  <c r="P47"/>
  <c r="L23"/>
  <c r="M29"/>
  <c r="L35"/>
  <c r="N41"/>
  <c r="J48"/>
  <c r="S23"/>
  <c r="AB29"/>
  <c r="V36"/>
  <c r="K43"/>
  <c r="U24"/>
  <c r="V27"/>
  <c r="P31"/>
  <c r="P34"/>
  <c r="P37"/>
  <c r="Y40"/>
  <c r="Z43"/>
  <c r="Z46"/>
  <c r="AA49"/>
  <c r="N22"/>
  <c r="W25"/>
  <c r="X28"/>
  <c r="W31"/>
  <c r="W34"/>
  <c r="J38"/>
  <c r="K41"/>
  <c r="S44"/>
  <c r="AB47"/>
  <c r="AC50"/>
  <c r="AC22"/>
  <c r="Q26"/>
  <c r="Y29"/>
  <c r="K33"/>
  <c r="S36"/>
  <c r="AB39"/>
  <c r="AC42"/>
  <c r="AC45"/>
  <c r="Q49"/>
  <c r="R52"/>
  <c r="R24"/>
  <c r="S27"/>
  <c r="AA30"/>
  <c r="Z33"/>
  <c r="Z36"/>
  <c r="AA39"/>
  <c r="O43"/>
  <c r="W46"/>
  <c r="X49"/>
  <c r="K22"/>
  <c r="T25"/>
  <c r="U28"/>
  <c r="T31"/>
  <c r="AB34"/>
  <c r="O38"/>
  <c r="P41"/>
  <c r="X44"/>
  <c r="L48"/>
  <c r="M51"/>
  <c r="M23"/>
  <c r="N26"/>
  <c r="V29"/>
  <c r="P33"/>
  <c r="P36"/>
  <c r="Y39"/>
  <c r="Z42"/>
  <c r="Z45"/>
  <c r="AA48"/>
  <c r="O52"/>
  <c r="W24"/>
  <c r="X27"/>
  <c r="X30"/>
  <c r="W33"/>
  <c r="W36"/>
  <c r="X39"/>
  <c r="L43"/>
  <c r="T46"/>
  <c r="U49"/>
  <c r="V52"/>
  <c r="Q25"/>
  <c r="R28"/>
  <c r="Y31"/>
  <c r="K35"/>
  <c r="T38"/>
  <c r="U41"/>
  <c r="U44"/>
  <c r="V47"/>
  <c r="J51"/>
  <c r="M24"/>
  <c r="N27"/>
  <c r="V30"/>
  <c r="AC33"/>
  <c r="AC36"/>
  <c r="Q40"/>
  <c r="R43"/>
  <c r="R46"/>
  <c r="S49"/>
  <c r="AB52"/>
  <c r="O25"/>
  <c r="P28"/>
  <c r="O31"/>
  <c r="O34"/>
  <c r="W37"/>
  <c r="X40"/>
  <c r="K44"/>
  <c r="T47"/>
  <c r="U50"/>
  <c r="U22"/>
  <c r="V25"/>
  <c r="Q29"/>
  <c r="Y32"/>
  <c r="K36"/>
  <c r="T39"/>
  <c r="U42"/>
  <c r="U45"/>
  <c r="V48"/>
  <c r="J52"/>
  <c r="J24"/>
  <c r="K27"/>
  <c r="S30"/>
  <c r="R33"/>
  <c r="R36"/>
  <c r="S39"/>
  <c r="AB42"/>
  <c r="O46"/>
  <c r="P49"/>
  <c r="Y52"/>
  <c r="L25"/>
  <c r="M28"/>
  <c r="L31"/>
  <c r="T34"/>
  <c r="AB37"/>
  <c r="AC40"/>
  <c r="P44"/>
  <c r="Y47"/>
  <c r="Z50"/>
  <c r="Z22"/>
  <c r="AA25"/>
  <c r="N29"/>
  <c r="V32"/>
  <c r="AC35"/>
  <c r="Q39"/>
  <c r="R42"/>
  <c r="R45"/>
  <c r="S48"/>
  <c r="AB51"/>
  <c r="O24"/>
  <c r="P27"/>
  <c r="P30"/>
  <c r="O33"/>
  <c r="O36"/>
  <c r="P39"/>
  <c r="Y42"/>
  <c r="L46"/>
  <c r="M49"/>
  <c r="N52"/>
  <c r="V24"/>
  <c r="J28"/>
  <c r="Q31"/>
  <c r="Y34"/>
  <c r="L38"/>
  <c r="M41"/>
  <c r="M44"/>
  <c r="N47"/>
  <c r="W50"/>
  <c r="Z23"/>
  <c r="AA26"/>
  <c r="N30"/>
  <c r="U33"/>
  <c r="U36"/>
  <c r="V39"/>
  <c r="J43"/>
  <c r="J46"/>
  <c r="K49"/>
  <c r="T52"/>
  <c r="AB24"/>
  <c r="AC27"/>
  <c r="AC30"/>
  <c r="AB33"/>
  <c r="O37"/>
  <c r="P40"/>
  <c r="Y43"/>
  <c r="L47"/>
  <c r="M50"/>
  <c r="M22"/>
  <c r="N25"/>
  <c r="W28"/>
  <c r="Q32"/>
  <c r="X35"/>
  <c r="L39"/>
  <c r="M42"/>
  <c r="M45"/>
  <c r="N48"/>
  <c r="W51"/>
  <c r="W23"/>
  <c r="X26"/>
  <c r="K30"/>
  <c r="J33"/>
  <c r="J36"/>
  <c r="K39"/>
  <c r="T42"/>
  <c r="AB45"/>
  <c r="AC48"/>
  <c r="Q52"/>
  <c r="Y24"/>
  <c r="Z27"/>
  <c r="Z30"/>
  <c r="L34"/>
  <c r="T37"/>
  <c r="U40"/>
  <c r="V43"/>
  <c r="Q47"/>
  <c r="R50"/>
  <c r="R22"/>
  <c r="S25"/>
  <c r="AB28"/>
  <c r="N32"/>
  <c r="U35"/>
  <c r="V38"/>
  <c r="J42"/>
  <c r="J45"/>
  <c r="K48"/>
  <c r="T51"/>
  <c r="AB23"/>
  <c r="AC26"/>
  <c r="AC29"/>
  <c r="AC32"/>
  <c r="AB35"/>
  <c r="AC38"/>
  <c r="Q42"/>
  <c r="Y45"/>
  <c r="Z48"/>
  <c r="AA51"/>
  <c r="N24"/>
  <c r="W27"/>
  <c r="W30"/>
  <c r="Q34"/>
  <c r="Y37"/>
  <c r="Z40"/>
  <c r="AA43"/>
  <c r="AA46"/>
  <c r="O50"/>
  <c r="P48"/>
  <c r="M27"/>
  <c r="T36"/>
  <c r="V42"/>
  <c r="S52"/>
  <c r="AB27"/>
  <c r="V34"/>
  <c r="R41"/>
  <c r="S47"/>
  <c r="AB22"/>
  <c r="P29"/>
  <c r="O35"/>
  <c r="M48"/>
  <c r="V23"/>
  <c r="J30"/>
  <c r="Y36"/>
  <c r="AA42"/>
  <c r="W49"/>
  <c r="X24"/>
  <c r="S31"/>
  <c r="AA37"/>
  <c r="O44"/>
  <c r="Y50"/>
  <c r="M26"/>
  <c r="M32"/>
  <c r="M38"/>
  <c r="V44"/>
  <c r="K51"/>
  <c r="AB26"/>
  <c r="N33"/>
  <c r="K46"/>
  <c r="R23"/>
  <c r="S26"/>
  <c r="AA29"/>
  <c r="M33"/>
  <c r="M36"/>
  <c r="N39"/>
  <c r="W42"/>
  <c r="W45"/>
  <c r="X48"/>
  <c r="L52"/>
  <c r="T24"/>
  <c r="U27"/>
  <c r="U30"/>
  <c r="T33"/>
  <c r="AB36"/>
  <c r="AC39"/>
  <c r="Q43"/>
  <c r="Y46"/>
  <c r="Z49"/>
  <c r="AA52"/>
  <c r="AA24"/>
  <c r="O28"/>
  <c r="V31"/>
  <c r="P35"/>
  <c r="Y38"/>
  <c r="Z41"/>
  <c r="Z44"/>
  <c r="AA47"/>
  <c r="O51"/>
  <c r="O23"/>
  <c r="P26"/>
  <c r="X29"/>
  <c r="X32"/>
  <c r="W35"/>
  <c r="X38"/>
  <c r="L42"/>
  <c r="T45"/>
  <c r="U48"/>
  <c r="V51"/>
  <c r="Q24"/>
  <c r="R27"/>
  <c r="R30"/>
  <c r="Y33"/>
  <c r="L37"/>
  <c r="M40"/>
  <c r="N43"/>
  <c r="V46"/>
  <c r="J50"/>
  <c r="J22"/>
  <c r="K25"/>
  <c r="T28"/>
  <c r="AA31"/>
  <c r="M35"/>
  <c r="N38"/>
  <c r="W41"/>
  <c r="W44"/>
  <c r="X47"/>
  <c r="L51"/>
  <c r="T23"/>
  <c r="U26"/>
  <c r="U29"/>
  <c r="U32"/>
  <c r="T35"/>
  <c r="U38"/>
  <c r="V41"/>
  <c r="Q45"/>
  <c r="R48"/>
  <c r="S51"/>
  <c r="AA23"/>
  <c r="O27"/>
  <c r="O30"/>
  <c r="V33"/>
  <c r="Q37"/>
  <c r="R40"/>
  <c r="S43"/>
  <c r="S46"/>
  <c r="AB49"/>
  <c r="O91"/>
  <c r="O96"/>
  <c r="O103"/>
  <c r="O84"/>
  <c r="O82"/>
  <c r="O90"/>
  <c r="O87"/>
  <c r="O83"/>
  <c r="O95"/>
  <c r="O92" i="12"/>
  <c r="O82"/>
  <c r="O107"/>
  <c r="O93"/>
  <c r="O90"/>
  <c r="O87"/>
  <c r="O101"/>
  <c r="O98"/>
  <c r="O104"/>
  <c r="O92" i="11"/>
  <c r="O101"/>
  <c r="O88"/>
  <c r="O87"/>
  <c r="O90"/>
  <c r="O84"/>
  <c r="O81"/>
  <c r="O91"/>
  <c r="O85"/>
  <c r="O98" i="10"/>
  <c r="AC52"/>
  <c r="U52"/>
  <c r="M52"/>
  <c r="Z51"/>
  <c r="R51"/>
  <c r="J51"/>
  <c r="W50"/>
  <c r="O50"/>
  <c r="AB49"/>
  <c r="T49"/>
  <c r="L49"/>
  <c r="Y48"/>
  <c r="Q48"/>
  <c r="V47"/>
  <c r="N47"/>
  <c r="AA46"/>
  <c r="S46"/>
  <c r="K46"/>
  <c r="X45"/>
  <c r="P45"/>
  <c r="AC44"/>
  <c r="U44"/>
  <c r="M44"/>
  <c r="AA43"/>
  <c r="S43"/>
  <c r="K43"/>
  <c r="X42"/>
  <c r="P42"/>
  <c r="AC41"/>
  <c r="U41"/>
  <c r="M41"/>
  <c r="Z40"/>
  <c r="R40"/>
  <c r="J40"/>
  <c r="W39"/>
  <c r="O39"/>
  <c r="AB38"/>
  <c r="T38"/>
  <c r="L38"/>
  <c r="Y37"/>
  <c r="Q37"/>
  <c r="V36"/>
  <c r="N36"/>
  <c r="AA35"/>
  <c r="S35"/>
  <c r="K35"/>
  <c r="Y34"/>
  <c r="Q34"/>
  <c r="V33"/>
  <c r="N33"/>
  <c r="AB32"/>
  <c r="T32"/>
  <c r="L32"/>
  <c r="Y31"/>
  <c r="Q31"/>
  <c r="W30"/>
  <c r="O30"/>
  <c r="AB29"/>
  <c r="T29"/>
  <c r="L29"/>
  <c r="Z28"/>
  <c r="R28"/>
  <c r="J28"/>
  <c r="W27"/>
  <c r="O27"/>
  <c r="AB26"/>
  <c r="T26"/>
  <c r="L26"/>
  <c r="Y25"/>
  <c r="Q25"/>
  <c r="V24"/>
  <c r="N24"/>
  <c r="AA23"/>
  <c r="S23"/>
  <c r="K23"/>
  <c r="X22"/>
  <c r="P22"/>
  <c r="V52"/>
  <c r="N52"/>
  <c r="AA51"/>
  <c r="S51"/>
  <c r="K51"/>
  <c r="X50"/>
  <c r="P50"/>
  <c r="AC49"/>
  <c r="U49"/>
  <c r="M49"/>
  <c r="Z48"/>
  <c r="R48"/>
  <c r="J48"/>
  <c r="W47"/>
  <c r="O47"/>
  <c r="AB46"/>
  <c r="T46"/>
  <c r="L46"/>
  <c r="Y45"/>
  <c r="Q45"/>
  <c r="V44"/>
  <c r="N44"/>
  <c r="AB43"/>
  <c r="T43"/>
  <c r="L43"/>
  <c r="Y42"/>
  <c r="Q42"/>
  <c r="V41"/>
  <c r="N41"/>
  <c r="AA40"/>
  <c r="S40"/>
  <c r="K40"/>
  <c r="X39"/>
  <c r="P39"/>
  <c r="AC38"/>
  <c r="U38"/>
  <c r="M38"/>
  <c r="Z37"/>
  <c r="R37"/>
  <c r="J37"/>
  <c r="W36"/>
  <c r="O36"/>
  <c r="AB35"/>
  <c r="T35"/>
  <c r="L35"/>
  <c r="Z34"/>
  <c r="R34"/>
  <c r="J34"/>
  <c r="W33"/>
  <c r="O33"/>
  <c r="AC32"/>
  <c r="U32"/>
  <c r="M32"/>
  <c r="Z31"/>
  <c r="R31"/>
  <c r="J31"/>
  <c r="X30"/>
  <c r="P30"/>
  <c r="AC29"/>
  <c r="U29"/>
  <c r="M29"/>
  <c r="AA28"/>
  <c r="S28"/>
  <c r="K28"/>
  <c r="X27"/>
  <c r="P27"/>
  <c r="AC26"/>
  <c r="U26"/>
  <c r="M26"/>
  <c r="Z25"/>
  <c r="R25"/>
  <c r="J25"/>
  <c r="W24"/>
  <c r="O24"/>
  <c r="AB23"/>
  <c r="T23"/>
  <c r="L23"/>
  <c r="Y22"/>
  <c r="Q22"/>
  <c r="W52"/>
  <c r="O52"/>
  <c r="AB51"/>
  <c r="T51"/>
  <c r="L51"/>
  <c r="Y50"/>
  <c r="Q50"/>
  <c r="V49"/>
  <c r="N49"/>
  <c r="AA48"/>
  <c r="S48"/>
  <c r="K48"/>
  <c r="X47"/>
  <c r="P47"/>
  <c r="AC46"/>
  <c r="U46"/>
  <c r="M46"/>
  <c r="Z45"/>
  <c r="R45"/>
  <c r="J45"/>
  <c r="W44"/>
  <c r="O44"/>
  <c r="AC43"/>
  <c r="U43"/>
  <c r="M43"/>
  <c r="Z42"/>
  <c r="R42"/>
  <c r="J42"/>
  <c r="W41"/>
  <c r="O41"/>
  <c r="AB40"/>
  <c r="T40"/>
  <c r="L40"/>
  <c r="Y39"/>
  <c r="Q39"/>
  <c r="V38"/>
  <c r="N38"/>
  <c r="AA37"/>
  <c r="S37"/>
  <c r="K37"/>
  <c r="X36"/>
  <c r="P36"/>
  <c r="AC35"/>
  <c r="U35"/>
  <c r="M35"/>
  <c r="AA34"/>
  <c r="S34"/>
  <c r="K34"/>
  <c r="X33"/>
  <c r="P33"/>
  <c r="V32"/>
  <c r="N32"/>
  <c r="AA31"/>
  <c r="S31"/>
  <c r="K31"/>
  <c r="Y30"/>
  <c r="Q30"/>
  <c r="V29"/>
  <c r="N29"/>
  <c r="AB28"/>
  <c r="T28"/>
  <c r="L28"/>
  <c r="Y27"/>
  <c r="Q27"/>
  <c r="V26"/>
  <c r="N26"/>
  <c r="AA25"/>
  <c r="S25"/>
  <c r="K25"/>
  <c r="X24"/>
  <c r="P24"/>
  <c r="AC23"/>
  <c r="U23"/>
  <c r="M23"/>
  <c r="Z22"/>
  <c r="R22"/>
  <c r="J22"/>
  <c r="X52"/>
  <c r="P52"/>
  <c r="AC51"/>
  <c r="U51"/>
  <c r="M51"/>
  <c r="Z50"/>
  <c r="R50"/>
  <c r="J50"/>
  <c r="W49"/>
  <c r="O49"/>
  <c r="AB48"/>
  <c r="T48"/>
  <c r="L48"/>
  <c r="Y47"/>
  <c r="Q47"/>
  <c r="V46"/>
  <c r="N46"/>
  <c r="AA45"/>
  <c r="S45"/>
  <c r="K45"/>
  <c r="X44"/>
  <c r="P44"/>
  <c r="V43"/>
  <c r="N43"/>
  <c r="AA42"/>
  <c r="S42"/>
  <c r="K42"/>
  <c r="X41"/>
  <c r="P41"/>
  <c r="AC40"/>
  <c r="U40"/>
  <c r="M40"/>
  <c r="Z39"/>
  <c r="R39"/>
  <c r="J39"/>
  <c r="W38"/>
  <c r="O38"/>
  <c r="AB37"/>
  <c r="T37"/>
  <c r="L37"/>
  <c r="Y36"/>
  <c r="Q36"/>
  <c r="V35"/>
  <c r="N35"/>
  <c r="AB34"/>
  <c r="T34"/>
  <c r="L34"/>
  <c r="Y33"/>
  <c r="Q33"/>
  <c r="W32"/>
  <c r="O32"/>
  <c r="AB31"/>
  <c r="T31"/>
  <c r="L31"/>
  <c r="Z30"/>
  <c r="R30"/>
  <c r="J30"/>
  <c r="W29"/>
  <c r="O29"/>
  <c r="AC28"/>
  <c r="U28"/>
  <c r="M28"/>
  <c r="Z27"/>
  <c r="R27"/>
  <c r="J27"/>
  <c r="W26"/>
  <c r="O26"/>
  <c r="AB25"/>
  <c r="T25"/>
  <c r="L25"/>
  <c r="Y24"/>
  <c r="Q24"/>
  <c r="V23"/>
  <c r="N23"/>
  <c r="AA22"/>
  <c r="S22"/>
  <c r="K22"/>
  <c r="Y52"/>
  <c r="Q52"/>
  <c r="V51"/>
  <c r="N51"/>
  <c r="AA50"/>
  <c r="S50"/>
  <c r="K50"/>
  <c r="X49"/>
  <c r="P49"/>
  <c r="AC48"/>
  <c r="U48"/>
  <c r="M48"/>
  <c r="Z47"/>
  <c r="R47"/>
  <c r="J47"/>
  <c r="W46"/>
  <c r="O46"/>
  <c r="AB45"/>
  <c r="T45"/>
  <c r="L45"/>
  <c r="Y44"/>
  <c r="Q44"/>
  <c r="W43"/>
  <c r="O43"/>
  <c r="AB42"/>
  <c r="T42"/>
  <c r="L42"/>
  <c r="Y41"/>
  <c r="Q41"/>
  <c r="V40"/>
  <c r="N40"/>
  <c r="AA39"/>
  <c r="S39"/>
  <c r="K39"/>
  <c r="X38"/>
  <c r="P38"/>
  <c r="AC37"/>
  <c r="U37"/>
  <c r="M37"/>
  <c r="Z36"/>
  <c r="R36"/>
  <c r="J36"/>
  <c r="W35"/>
  <c r="O35"/>
  <c r="AC34"/>
  <c r="U34"/>
  <c r="M34"/>
  <c r="Z33"/>
  <c r="R33"/>
  <c r="J33"/>
  <c r="X32"/>
  <c r="P32"/>
  <c r="AC31"/>
  <c r="U31"/>
  <c r="M31"/>
  <c r="AA30"/>
  <c r="S30"/>
  <c r="K30"/>
  <c r="X29"/>
  <c r="P29"/>
  <c r="V28"/>
  <c r="N28"/>
  <c r="AA27"/>
  <c r="S27"/>
  <c r="K27"/>
  <c r="X26"/>
  <c r="P26"/>
  <c r="AC25"/>
  <c r="U25"/>
  <c r="M25"/>
  <c r="Z24"/>
  <c r="R24"/>
  <c r="J24"/>
  <c r="W23"/>
  <c r="O23"/>
  <c r="AB22"/>
  <c r="T22"/>
  <c r="L22"/>
  <c r="Z52"/>
  <c r="R52"/>
  <c r="J52"/>
  <c r="W51"/>
  <c r="O51"/>
  <c r="AB50"/>
  <c r="T50"/>
  <c r="L50"/>
  <c r="Y49"/>
  <c r="Q49"/>
  <c r="V48"/>
  <c r="N48"/>
  <c r="AA47"/>
  <c r="S47"/>
  <c r="K47"/>
  <c r="X46"/>
  <c r="P46"/>
  <c r="AC45"/>
  <c r="U45"/>
  <c r="M45"/>
  <c r="Z44"/>
  <c r="R44"/>
  <c r="J44"/>
  <c r="X43"/>
  <c r="P43"/>
  <c r="AC42"/>
  <c r="U42"/>
  <c r="M42"/>
  <c r="Z41"/>
  <c r="R41"/>
  <c r="J41"/>
  <c r="W40"/>
  <c r="O40"/>
  <c r="AB39"/>
  <c r="T39"/>
  <c r="L39"/>
  <c r="Y38"/>
  <c r="Q38"/>
  <c r="V37"/>
  <c r="N37"/>
  <c r="AA36"/>
  <c r="S36"/>
  <c r="K36"/>
  <c r="X35"/>
  <c r="P35"/>
  <c r="V34"/>
  <c r="N34"/>
  <c r="AA33"/>
  <c r="S33"/>
  <c r="K33"/>
  <c r="Y32"/>
  <c r="Q32"/>
  <c r="V31"/>
  <c r="N31"/>
  <c r="AB30"/>
  <c r="T30"/>
  <c r="L30"/>
  <c r="Y29"/>
  <c r="Q29"/>
  <c r="W28"/>
  <c r="O28"/>
  <c r="AB27"/>
  <c r="T27"/>
  <c r="L27"/>
  <c r="Y26"/>
  <c r="Q26"/>
  <c r="V25"/>
  <c r="N25"/>
  <c r="AA24"/>
  <c r="S24"/>
  <c r="K24"/>
  <c r="X23"/>
  <c r="P23"/>
  <c r="AC22"/>
  <c r="U22"/>
  <c r="M22"/>
  <c r="AA52"/>
  <c r="S52"/>
  <c r="K52"/>
  <c r="X51"/>
  <c r="P51"/>
  <c r="AC50"/>
  <c r="U50"/>
  <c r="M50"/>
  <c r="Z49"/>
  <c r="R49"/>
  <c r="J49"/>
  <c r="W48"/>
  <c r="O48"/>
  <c r="AB47"/>
  <c r="T47"/>
  <c r="L47"/>
  <c r="Y46"/>
  <c r="Q46"/>
  <c r="V45"/>
  <c r="N45"/>
  <c r="AA44"/>
  <c r="S44"/>
  <c r="K44"/>
  <c r="Y43"/>
  <c r="Q43"/>
  <c r="V42"/>
  <c r="N42"/>
  <c r="AA41"/>
  <c r="S41"/>
  <c r="K41"/>
  <c r="X40"/>
  <c r="P40"/>
  <c r="AC39"/>
  <c r="U39"/>
  <c r="M39"/>
  <c r="Z38"/>
  <c r="R38"/>
  <c r="J38"/>
  <c r="W37"/>
  <c r="O37"/>
  <c r="AB36"/>
  <c r="T36"/>
  <c r="L36"/>
  <c r="Y35"/>
  <c r="Q35"/>
  <c r="W34"/>
  <c r="O34"/>
  <c r="AB33"/>
  <c r="T33"/>
  <c r="L33"/>
  <c r="Z32"/>
  <c r="R32"/>
  <c r="J32"/>
  <c r="W31"/>
  <c r="O31"/>
  <c r="AC30"/>
  <c r="U30"/>
  <c r="M30"/>
  <c r="Z29"/>
  <c r="R29"/>
  <c r="J29"/>
  <c r="X28"/>
  <c r="P28"/>
  <c r="AC27"/>
  <c r="U27"/>
  <c r="M27"/>
  <c r="Z26"/>
  <c r="R26"/>
  <c r="J26"/>
  <c r="W25"/>
  <c r="O25"/>
  <c r="AB24"/>
  <c r="T24"/>
  <c r="L24"/>
  <c r="Y23"/>
  <c r="Q23"/>
  <c r="V22"/>
  <c r="N22"/>
  <c r="AB52"/>
  <c r="T52"/>
  <c r="L52"/>
  <c r="Y51"/>
  <c r="Q51"/>
  <c r="V50"/>
  <c r="N50"/>
  <c r="AA49"/>
  <c r="S49"/>
  <c r="K49"/>
  <c r="X48"/>
  <c r="P48"/>
  <c r="AC47"/>
  <c r="U47"/>
  <c r="M47"/>
  <c r="Z46"/>
  <c r="R46"/>
  <c r="J46"/>
  <c r="W45"/>
  <c r="O45"/>
  <c r="AB44"/>
  <c r="T44"/>
  <c r="L44"/>
  <c r="Z43"/>
  <c r="R43"/>
  <c r="J43"/>
  <c r="W42"/>
  <c r="O42"/>
  <c r="AB41"/>
  <c r="T41"/>
  <c r="L41"/>
  <c r="Y40"/>
  <c r="Q40"/>
  <c r="V39"/>
  <c r="N39"/>
  <c r="AA38"/>
  <c r="S38"/>
  <c r="K38"/>
  <c r="X37"/>
  <c r="P37"/>
  <c r="AC36"/>
  <c r="U36"/>
  <c r="M36"/>
  <c r="Z35"/>
  <c r="R35"/>
  <c r="J35"/>
  <c r="X34"/>
  <c r="P34"/>
  <c r="AC33"/>
  <c r="U33"/>
  <c r="M33"/>
  <c r="AA32"/>
  <c r="S32"/>
  <c r="K32"/>
  <c r="X31"/>
  <c r="P31"/>
  <c r="V30"/>
  <c r="N30"/>
  <c r="AA29"/>
  <c r="S29"/>
  <c r="K29"/>
  <c r="Y28"/>
  <c r="Q28"/>
  <c r="V27"/>
  <c r="N27"/>
  <c r="AA26"/>
  <c r="S26"/>
  <c r="K26"/>
  <c r="X25"/>
  <c r="P25"/>
  <c r="AC24"/>
  <c r="U24"/>
  <c r="M24"/>
  <c r="Z23"/>
  <c r="R23"/>
  <c r="J23"/>
  <c r="W22"/>
  <c r="O22"/>
  <c r="O92"/>
  <c r="O100"/>
  <c r="O82"/>
  <c r="O87"/>
  <c r="O90"/>
  <c r="O103" i="9"/>
  <c r="O89"/>
  <c r="O93"/>
  <c r="O104"/>
  <c r="O85"/>
  <c r="O97"/>
  <c r="O96"/>
  <c r="O94"/>
  <c r="O91"/>
  <c r="O86"/>
  <c r="O82"/>
  <c r="O81"/>
  <c r="O83"/>
  <c r="O95"/>
  <c r="O102"/>
  <c r="O84"/>
  <c r="O105"/>
  <c r="O107"/>
  <c r="O90"/>
  <c r="O100"/>
  <c r="O88"/>
  <c r="O87"/>
  <c r="O101"/>
  <c r="O98"/>
  <c r="AC52"/>
  <c r="U52"/>
  <c r="M52"/>
  <c r="Z51"/>
  <c r="R51"/>
  <c r="J51"/>
  <c r="W50"/>
  <c r="O50"/>
  <c r="AB49"/>
  <c r="T49"/>
  <c r="L49"/>
  <c r="Y48"/>
  <c r="Q48"/>
  <c r="V47"/>
  <c r="N47"/>
  <c r="AA46"/>
  <c r="S46"/>
  <c r="K46"/>
  <c r="X45"/>
  <c r="P45"/>
  <c r="AC44"/>
  <c r="U44"/>
  <c r="M44"/>
  <c r="AA43"/>
  <c r="S43"/>
  <c r="K43"/>
  <c r="X42"/>
  <c r="P42"/>
  <c r="AC41"/>
  <c r="U41"/>
  <c r="M41"/>
  <c r="Z40"/>
  <c r="R40"/>
  <c r="J40"/>
  <c r="W39"/>
  <c r="O39"/>
  <c r="AB38"/>
  <c r="T38"/>
  <c r="L38"/>
  <c r="Y37"/>
  <c r="Q37"/>
  <c r="V36"/>
  <c r="N36"/>
  <c r="AA35"/>
  <c r="S35"/>
  <c r="K35"/>
  <c r="Y34"/>
  <c r="Q34"/>
  <c r="V33"/>
  <c r="N33"/>
  <c r="AB32"/>
  <c r="T32"/>
  <c r="L32"/>
  <c r="Y31"/>
  <c r="Q31"/>
  <c r="W30"/>
  <c r="O30"/>
  <c r="AB29"/>
  <c r="T29"/>
  <c r="L29"/>
  <c r="Z28"/>
  <c r="R28"/>
  <c r="J28"/>
  <c r="W27"/>
  <c r="O27"/>
  <c r="AB26"/>
  <c r="T26"/>
  <c r="L26"/>
  <c r="Y25"/>
  <c r="Q25"/>
  <c r="V24"/>
  <c r="N24"/>
  <c r="AA23"/>
  <c r="S23"/>
  <c r="K23"/>
  <c r="X22"/>
  <c r="P22"/>
  <c r="V52"/>
  <c r="N52"/>
  <c r="AA51"/>
  <c r="S51"/>
  <c r="K51"/>
  <c r="X50"/>
  <c r="P50"/>
  <c r="AC49"/>
  <c r="U49"/>
  <c r="M49"/>
  <c r="Z48"/>
  <c r="R48"/>
  <c r="J48"/>
  <c r="W47"/>
  <c r="O47"/>
  <c r="AB46"/>
  <c r="T46"/>
  <c r="L46"/>
  <c r="Y45"/>
  <c r="Q45"/>
  <c r="V44"/>
  <c r="N44"/>
  <c r="AB43"/>
  <c r="T43"/>
  <c r="L43"/>
  <c r="Y42"/>
  <c r="Q42"/>
  <c r="V41"/>
  <c r="N41"/>
  <c r="AA40"/>
  <c r="S40"/>
  <c r="K40"/>
  <c r="X39"/>
  <c r="P39"/>
  <c r="AC38"/>
  <c r="U38"/>
  <c r="M38"/>
  <c r="Z37"/>
  <c r="R37"/>
  <c r="J37"/>
  <c r="W36"/>
  <c r="O36"/>
  <c r="AB35"/>
  <c r="T35"/>
  <c r="L35"/>
  <c r="Z34"/>
  <c r="R34"/>
  <c r="J34"/>
  <c r="W33"/>
  <c r="O33"/>
  <c r="AC32"/>
  <c r="U32"/>
  <c r="M32"/>
  <c r="Z31"/>
  <c r="R31"/>
  <c r="J31"/>
  <c r="X30"/>
  <c r="P30"/>
  <c r="AC29"/>
  <c r="U29"/>
  <c r="M29"/>
  <c r="AA28"/>
  <c r="S28"/>
  <c r="K28"/>
  <c r="X27"/>
  <c r="P27"/>
  <c r="AC26"/>
  <c r="U26"/>
  <c r="M26"/>
  <c r="Z25"/>
  <c r="R25"/>
  <c r="J25"/>
  <c r="W24"/>
  <c r="O24"/>
  <c r="AB23"/>
  <c r="T23"/>
  <c r="L23"/>
  <c r="Y22"/>
  <c r="Q22"/>
  <c r="W52"/>
  <c r="O52"/>
  <c r="AB51"/>
  <c r="T51"/>
  <c r="L51"/>
  <c r="Y50"/>
  <c r="Q50"/>
  <c r="V49"/>
  <c r="N49"/>
  <c r="AA48"/>
  <c r="S48"/>
  <c r="K48"/>
  <c r="X47"/>
  <c r="P47"/>
  <c r="AC46"/>
  <c r="U46"/>
  <c r="M46"/>
  <c r="Z45"/>
  <c r="R45"/>
  <c r="J45"/>
  <c r="W44"/>
  <c r="O44"/>
  <c r="AC43"/>
  <c r="U43"/>
  <c r="M43"/>
  <c r="Z42"/>
  <c r="R42"/>
  <c r="J42"/>
  <c r="W41"/>
  <c r="O41"/>
  <c r="AB40"/>
  <c r="T40"/>
  <c r="L40"/>
  <c r="Y39"/>
  <c r="Q39"/>
  <c r="V38"/>
  <c r="N38"/>
  <c r="AA37"/>
  <c r="S37"/>
  <c r="K37"/>
  <c r="X36"/>
  <c r="P36"/>
  <c r="AC35"/>
  <c r="U35"/>
  <c r="M35"/>
  <c r="AA34"/>
  <c r="S34"/>
  <c r="K34"/>
  <c r="X33"/>
  <c r="P33"/>
  <c r="V32"/>
  <c r="N32"/>
  <c r="AA31"/>
  <c r="S31"/>
  <c r="K31"/>
  <c r="Y30"/>
  <c r="Q30"/>
  <c r="V29"/>
  <c r="N29"/>
  <c r="AB28"/>
  <c r="T28"/>
  <c r="L28"/>
  <c r="Y27"/>
  <c r="Q27"/>
  <c r="V26"/>
  <c r="N26"/>
  <c r="AA25"/>
  <c r="S25"/>
  <c r="K25"/>
  <c r="X24"/>
  <c r="P24"/>
  <c r="AC23"/>
  <c r="U23"/>
  <c r="M23"/>
  <c r="Z22"/>
  <c r="R22"/>
  <c r="J22"/>
  <c r="X52"/>
  <c r="P52"/>
  <c r="AC51"/>
  <c r="U51"/>
  <c r="M51"/>
  <c r="Z50"/>
  <c r="R50"/>
  <c r="J50"/>
  <c r="W49"/>
  <c r="O49"/>
  <c r="AB48"/>
  <c r="T48"/>
  <c r="L48"/>
  <c r="Y47"/>
  <c r="Q47"/>
  <c r="V46"/>
  <c r="N46"/>
  <c r="AA45"/>
  <c r="S45"/>
  <c r="K45"/>
  <c r="X44"/>
  <c r="P44"/>
  <c r="V43"/>
  <c r="N43"/>
  <c r="AA42"/>
  <c r="S42"/>
  <c r="K42"/>
  <c r="X41"/>
  <c r="P41"/>
  <c r="AC40"/>
  <c r="U40"/>
  <c r="M40"/>
  <c r="Z39"/>
  <c r="R39"/>
  <c r="J39"/>
  <c r="W38"/>
  <c r="O38"/>
  <c r="AB37"/>
  <c r="T37"/>
  <c r="L37"/>
  <c r="Y36"/>
  <c r="Q36"/>
  <c r="V35"/>
  <c r="N35"/>
  <c r="AB34"/>
  <c r="T34"/>
  <c r="L34"/>
  <c r="Y33"/>
  <c r="Q33"/>
  <c r="W32"/>
  <c r="O32"/>
  <c r="AB31"/>
  <c r="T31"/>
  <c r="L31"/>
  <c r="Z30"/>
  <c r="R30"/>
  <c r="J30"/>
  <c r="W29"/>
  <c r="O29"/>
  <c r="AC28"/>
  <c r="U28"/>
  <c r="M28"/>
  <c r="Z27"/>
  <c r="R27"/>
  <c r="J27"/>
  <c r="W26"/>
  <c r="O26"/>
  <c r="AB25"/>
  <c r="T25"/>
  <c r="L25"/>
  <c r="Y24"/>
  <c r="Q24"/>
  <c r="V23"/>
  <c r="N23"/>
  <c r="AA22"/>
  <c r="S22"/>
  <c r="K22"/>
  <c r="Y52"/>
  <c r="Q52"/>
  <c r="V51"/>
  <c r="N51"/>
  <c r="AA50"/>
  <c r="S50"/>
  <c r="K50"/>
  <c r="X49"/>
  <c r="P49"/>
  <c r="AC48"/>
  <c r="U48"/>
  <c r="M48"/>
  <c r="Z47"/>
  <c r="R47"/>
  <c r="J47"/>
  <c r="W46"/>
  <c r="O46"/>
  <c r="AB45"/>
  <c r="T45"/>
  <c r="L45"/>
  <c r="Y44"/>
  <c r="Q44"/>
  <c r="W43"/>
  <c r="O43"/>
  <c r="AB42"/>
  <c r="T42"/>
  <c r="L42"/>
  <c r="Y41"/>
  <c r="Q41"/>
  <c r="V40"/>
  <c r="N40"/>
  <c r="AA39"/>
  <c r="S39"/>
  <c r="K39"/>
  <c r="X38"/>
  <c r="P38"/>
  <c r="AC37"/>
  <c r="U37"/>
  <c r="M37"/>
  <c r="Z36"/>
  <c r="R36"/>
  <c r="J36"/>
  <c r="W35"/>
  <c r="O35"/>
  <c r="AC34"/>
  <c r="U34"/>
  <c r="M34"/>
  <c r="Z33"/>
  <c r="R33"/>
  <c r="J33"/>
  <c r="X32"/>
  <c r="P32"/>
  <c r="AC31"/>
  <c r="U31"/>
  <c r="M31"/>
  <c r="AA30"/>
  <c r="S30"/>
  <c r="K30"/>
  <c r="X29"/>
  <c r="P29"/>
  <c r="V28"/>
  <c r="N28"/>
  <c r="AA27"/>
  <c r="S27"/>
  <c r="K27"/>
  <c r="X26"/>
  <c r="P26"/>
  <c r="AC25"/>
  <c r="U25"/>
  <c r="M25"/>
  <c r="Z24"/>
  <c r="R24"/>
  <c r="J24"/>
  <c r="W23"/>
  <c r="O23"/>
  <c r="AB22"/>
  <c r="T22"/>
  <c r="L22"/>
  <c r="Z52"/>
  <c r="R52"/>
  <c r="J52"/>
  <c r="W51"/>
  <c r="O51"/>
  <c r="AB50"/>
  <c r="T50"/>
  <c r="L50"/>
  <c r="Y49"/>
  <c r="Q49"/>
  <c r="V48"/>
  <c r="N48"/>
  <c r="AA47"/>
  <c r="S47"/>
  <c r="K47"/>
  <c r="X46"/>
  <c r="P46"/>
  <c r="AC45"/>
  <c r="U45"/>
  <c r="M45"/>
  <c r="Z44"/>
  <c r="R44"/>
  <c r="J44"/>
  <c r="X43"/>
  <c r="P43"/>
  <c r="AC42"/>
  <c r="U42"/>
  <c r="M42"/>
  <c r="Z41"/>
  <c r="R41"/>
  <c r="J41"/>
  <c r="W40"/>
  <c r="O40"/>
  <c r="AB39"/>
  <c r="T39"/>
  <c r="L39"/>
  <c r="Y38"/>
  <c r="Q38"/>
  <c r="V37"/>
  <c r="N37"/>
  <c r="AA36"/>
  <c r="S36"/>
  <c r="K36"/>
  <c r="X35"/>
  <c r="P35"/>
  <c r="V34"/>
  <c r="N34"/>
  <c r="AA33"/>
  <c r="S33"/>
  <c r="K33"/>
  <c r="Y32"/>
  <c r="Q32"/>
  <c r="V31"/>
  <c r="N31"/>
  <c r="AB30"/>
  <c r="T30"/>
  <c r="L30"/>
  <c r="Y29"/>
  <c r="Q29"/>
  <c r="W28"/>
  <c r="O28"/>
  <c r="AB27"/>
  <c r="T27"/>
  <c r="L27"/>
  <c r="Y26"/>
  <c r="Q26"/>
  <c r="V25"/>
  <c r="N25"/>
  <c r="AA24"/>
  <c r="S24"/>
  <c r="K24"/>
  <c r="X23"/>
  <c r="P23"/>
  <c r="AC22"/>
  <c r="U22"/>
  <c r="M22"/>
  <c r="AA52"/>
  <c r="S52"/>
  <c r="K52"/>
  <c r="X51"/>
  <c r="P51"/>
  <c r="AC50"/>
  <c r="U50"/>
  <c r="M50"/>
  <c r="Z49"/>
  <c r="R49"/>
  <c r="J49"/>
  <c r="W48"/>
  <c r="O48"/>
  <c r="AB47"/>
  <c r="T47"/>
  <c r="L47"/>
  <c r="Y46"/>
  <c r="Q46"/>
  <c r="V45"/>
  <c r="N45"/>
  <c r="AA44"/>
  <c r="S44"/>
  <c r="K44"/>
  <c r="Y43"/>
  <c r="Q43"/>
  <c r="V42"/>
  <c r="N42"/>
  <c r="AA41"/>
  <c r="S41"/>
  <c r="K41"/>
  <c r="X40"/>
  <c r="P40"/>
  <c r="AC39"/>
  <c r="U39"/>
  <c r="M39"/>
  <c r="Z38"/>
  <c r="R38"/>
  <c r="J38"/>
  <c r="W37"/>
  <c r="O37"/>
  <c r="AB36"/>
  <c r="T36"/>
  <c r="L36"/>
  <c r="Y35"/>
  <c r="Q35"/>
  <c r="W34"/>
  <c r="O34"/>
  <c r="AB33"/>
  <c r="T33"/>
  <c r="L33"/>
  <c r="Z32"/>
  <c r="R32"/>
  <c r="J32"/>
  <c r="W31"/>
  <c r="O31"/>
  <c r="AC30"/>
  <c r="U30"/>
  <c r="M30"/>
  <c r="Z29"/>
  <c r="R29"/>
  <c r="J29"/>
  <c r="X28"/>
  <c r="P28"/>
  <c r="AC27"/>
  <c r="U27"/>
  <c r="M27"/>
  <c r="Z26"/>
  <c r="R26"/>
  <c r="J26"/>
  <c r="W25"/>
  <c r="O25"/>
  <c r="AB24"/>
  <c r="T24"/>
  <c r="L24"/>
  <c r="Y23"/>
  <c r="Q23"/>
  <c r="V22"/>
  <c r="N22"/>
  <c r="AB52"/>
  <c r="T52"/>
  <c r="L52"/>
  <c r="Y51"/>
  <c r="Q51"/>
  <c r="V50"/>
  <c r="N50"/>
  <c r="AA49"/>
  <c r="S49"/>
  <c r="K49"/>
  <c r="X48"/>
  <c r="P48"/>
  <c r="AC47"/>
  <c r="U47"/>
  <c r="M47"/>
  <c r="Z46"/>
  <c r="R46"/>
  <c r="J46"/>
  <c r="W45"/>
  <c r="O45"/>
  <c r="AB44"/>
  <c r="T44"/>
  <c r="L44"/>
  <c r="Z43"/>
  <c r="R43"/>
  <c r="J43"/>
  <c r="W42"/>
  <c r="O42"/>
  <c r="AB41"/>
  <c r="T41"/>
  <c r="L41"/>
  <c r="Y40"/>
  <c r="Q40"/>
  <c r="V39"/>
  <c r="N39"/>
  <c r="AA38"/>
  <c r="S38"/>
  <c r="K38"/>
  <c r="X37"/>
  <c r="P37"/>
  <c r="AC36"/>
  <c r="U36"/>
  <c r="M36"/>
  <c r="Z35"/>
  <c r="R35"/>
  <c r="J35"/>
  <c r="X34"/>
  <c r="P34"/>
  <c r="AC33"/>
  <c r="U33"/>
  <c r="M33"/>
  <c r="AA32"/>
  <c r="S32"/>
  <c r="K32"/>
  <c r="X31"/>
  <c r="P31"/>
  <c r="V30"/>
  <c r="N30"/>
  <c r="AA29"/>
  <c r="S29"/>
  <c r="K29"/>
  <c r="Y28"/>
  <c r="Q28"/>
  <c r="V27"/>
  <c r="N27"/>
  <c r="AA26"/>
  <c r="S26"/>
  <c r="K26"/>
  <c r="X25"/>
  <c r="P25"/>
  <c r="AC24"/>
  <c r="U24"/>
  <c r="M24"/>
  <c r="Z23"/>
  <c r="R23"/>
  <c r="J23"/>
  <c r="W22"/>
  <c r="O22"/>
  <c r="O99"/>
  <c r="O92"/>
  <c r="O89" i="8"/>
  <c r="O103"/>
  <c r="O84"/>
  <c r="O104"/>
  <c r="O85"/>
  <c r="O82"/>
  <c r="O93"/>
  <c r="O90"/>
  <c r="O87"/>
  <c r="O83"/>
  <c r="O98"/>
  <c r="O92" i="7"/>
  <c r="O82"/>
  <c r="O87"/>
  <c r="O91"/>
  <c r="O101"/>
  <c r="O98"/>
  <c r="O89" i="5"/>
  <c r="O99"/>
  <c r="O93"/>
  <c r="O82"/>
  <c r="O90"/>
  <c r="O85" i="4"/>
  <c r="O82"/>
  <c r="O99"/>
  <c r="O88"/>
  <c r="O90"/>
  <c r="O87"/>
  <c r="O101"/>
  <c r="O95"/>
  <c r="O104"/>
  <c r="I31" i="1"/>
  <c r="I37"/>
  <c r="I47"/>
  <c r="I44"/>
  <c r="I36"/>
  <c r="I35"/>
  <c r="I34"/>
  <c r="I32"/>
  <c r="I30"/>
  <c r="I46"/>
  <c r="O106" i="11" l="1"/>
  <c r="O92" i="4"/>
  <c r="O104" i="13"/>
  <c r="O100" i="11"/>
  <c r="O106" i="10"/>
  <c r="O106" i="12"/>
  <c r="X71" i="5"/>
  <c r="X62" s="1"/>
  <c r="AB68"/>
  <c r="AB59" s="1"/>
  <c r="O98" i="4"/>
  <c r="O83"/>
  <c r="O99" i="13"/>
  <c r="O88"/>
  <c r="O104" i="1"/>
  <c r="O99" i="12"/>
  <c r="O83" i="11"/>
  <c r="O102" i="5"/>
  <c r="O101"/>
  <c r="O85" i="12"/>
  <c r="O107" i="11"/>
  <c r="O94" i="5"/>
  <c r="O103"/>
  <c r="O89" i="12"/>
  <c r="O102" i="1"/>
  <c r="O97" i="11"/>
  <c r="O89"/>
  <c r="O92" i="1"/>
  <c r="O96" i="11"/>
  <c r="O106" i="5"/>
  <c r="Y70" i="4"/>
  <c r="Y61" s="1"/>
  <c r="Y66" i="5"/>
  <c r="Y57" s="1"/>
  <c r="J70"/>
  <c r="M66" i="7"/>
  <c r="M57" s="1"/>
  <c r="Q68" i="5"/>
  <c r="Q59" s="1"/>
  <c r="O106" i="13"/>
  <c r="O84" i="4"/>
  <c r="O103"/>
  <c r="O81"/>
  <c r="O105"/>
  <c r="O97"/>
  <c r="O81" i="13"/>
  <c r="O94" i="4"/>
  <c r="W71" i="7"/>
  <c r="W62" s="1"/>
  <c r="AA68"/>
  <c r="AA59" s="1"/>
  <c r="O106" i="4"/>
  <c r="M67" i="5"/>
  <c r="M58" s="1"/>
  <c r="X70"/>
  <c r="X61" s="1"/>
  <c r="Y69" i="7"/>
  <c r="Y60" s="1"/>
  <c r="X69" i="4"/>
  <c r="X60" s="1"/>
  <c r="U67"/>
  <c r="U58" s="1"/>
  <c r="X66" i="5"/>
  <c r="X57" s="1"/>
  <c r="T71"/>
  <c r="T62" s="1"/>
  <c r="AC68"/>
  <c r="AC59" s="1"/>
  <c r="X69"/>
  <c r="X60" s="1"/>
  <c r="AA70" i="4"/>
  <c r="AA61" s="1"/>
  <c r="J70"/>
  <c r="V68"/>
  <c r="V59" s="1"/>
  <c r="O68"/>
  <c r="O59" s="1"/>
  <c r="Z67"/>
  <c r="Z58" s="1"/>
  <c r="V69" i="7"/>
  <c r="V60" s="1"/>
  <c r="S71"/>
  <c r="S62" s="1"/>
  <c r="K71" i="5"/>
  <c r="K62" s="1"/>
  <c r="N70" i="4"/>
  <c r="N61" s="1"/>
  <c r="Y69"/>
  <c r="Y60" s="1"/>
  <c r="AC69"/>
  <c r="AC60" s="1"/>
  <c r="N67" i="5"/>
  <c r="N58" s="1"/>
  <c r="K68" i="4"/>
  <c r="K59" s="1"/>
  <c r="N66" i="5"/>
  <c r="N57" s="1"/>
  <c r="Q71" i="4"/>
  <c r="Q62" s="1"/>
  <c r="U71" i="7"/>
  <c r="U62" s="1"/>
  <c r="R71" i="5"/>
  <c r="R62" s="1"/>
  <c r="AB70" i="4"/>
  <c r="AB61" s="1"/>
  <c r="W68"/>
  <c r="W59" s="1"/>
  <c r="AA69"/>
  <c r="AA60" s="1"/>
  <c r="M71"/>
  <c r="M62" s="1"/>
  <c r="X66" i="7"/>
  <c r="X57" s="1"/>
  <c r="W66"/>
  <c r="W57" s="1"/>
  <c r="P67"/>
  <c r="P58" s="1"/>
  <c r="R67" i="5"/>
  <c r="R58" s="1"/>
  <c r="AA68"/>
  <c r="AA59" s="1"/>
  <c r="W66"/>
  <c r="W57" s="1"/>
  <c r="J66"/>
  <c r="P71"/>
  <c r="P62" s="1"/>
  <c r="Q69"/>
  <c r="Q60" s="1"/>
  <c r="Z66"/>
  <c r="Z57" s="1"/>
  <c r="Y70"/>
  <c r="Y61" s="1"/>
  <c r="L69"/>
  <c r="L60" s="1"/>
  <c r="AA71"/>
  <c r="AA62" s="1"/>
  <c r="U66"/>
  <c r="U57" s="1"/>
  <c r="S71"/>
  <c r="S62" s="1"/>
  <c r="S70"/>
  <c r="S61" s="1"/>
  <c r="AA69"/>
  <c r="AA60" s="1"/>
  <c r="S69" i="4"/>
  <c r="S60" s="1"/>
  <c r="O71"/>
  <c r="O62" s="1"/>
  <c r="Z68"/>
  <c r="Z59" s="1"/>
  <c r="Q69"/>
  <c r="Q60" s="1"/>
  <c r="Q68"/>
  <c r="Q59" s="1"/>
  <c r="AB67"/>
  <c r="AB58" s="1"/>
  <c r="W71"/>
  <c r="W62" s="1"/>
  <c r="X68"/>
  <c r="X59" s="1"/>
  <c r="N66"/>
  <c r="N57" s="1"/>
  <c r="Z70"/>
  <c r="Z61" s="1"/>
  <c r="AC66"/>
  <c r="AC57" s="1"/>
  <c r="AA71"/>
  <c r="AA62" s="1"/>
  <c r="L68"/>
  <c r="L59" s="1"/>
  <c r="T71"/>
  <c r="T62" s="1"/>
  <c r="AB66"/>
  <c r="AB57" s="1"/>
  <c r="Z71"/>
  <c r="Z62" s="1"/>
  <c r="Y71"/>
  <c r="Y62" s="1"/>
  <c r="M67"/>
  <c r="M58" s="1"/>
  <c r="M71" i="7"/>
  <c r="M62" s="1"/>
  <c r="X66" i="4"/>
  <c r="X57" s="1"/>
  <c r="S69" i="5"/>
  <c r="S60" s="1"/>
  <c r="Q67"/>
  <c r="Q58" s="1"/>
  <c r="P71" i="4"/>
  <c r="P62" s="1"/>
  <c r="AA67" i="5"/>
  <c r="AA58" s="1"/>
  <c r="J69"/>
  <c r="M69" i="4"/>
  <c r="M60" s="1"/>
  <c r="X70"/>
  <c r="X61" s="1"/>
  <c r="V72"/>
  <c r="V63" s="1"/>
  <c r="V69"/>
  <c r="V60" s="1"/>
  <c r="Y68"/>
  <c r="Y59" s="1"/>
  <c r="S70" i="7"/>
  <c r="S61" s="1"/>
  <c r="U70" i="5"/>
  <c r="U61" s="1"/>
  <c r="T68"/>
  <c r="T59" s="1"/>
  <c r="R70" i="4"/>
  <c r="R61" s="1"/>
  <c r="T66" i="7"/>
  <c r="T57" s="1"/>
  <c r="O70" i="4"/>
  <c r="O61" s="1"/>
  <c r="K70"/>
  <c r="K61" s="1"/>
  <c r="U69"/>
  <c r="U60" s="1"/>
  <c r="L67"/>
  <c r="L58" s="1"/>
  <c r="N68"/>
  <c r="N59" s="1"/>
  <c r="W68" i="7"/>
  <c r="W59" s="1"/>
  <c r="AC69"/>
  <c r="AC60" s="1"/>
  <c r="AC70" i="5"/>
  <c r="AC61" s="1"/>
  <c r="Z68"/>
  <c r="Z59" s="1"/>
  <c r="U68"/>
  <c r="U59" s="1"/>
  <c r="N67" i="4"/>
  <c r="N58" s="1"/>
  <c r="N69" i="7"/>
  <c r="N60" s="1"/>
  <c r="V68"/>
  <c r="V59" s="1"/>
  <c r="T69" i="4"/>
  <c r="T60" s="1"/>
  <c r="K67"/>
  <c r="K58" s="1"/>
  <c r="J68"/>
  <c r="K67" i="5"/>
  <c r="K58" s="1"/>
  <c r="P68"/>
  <c r="P59" s="1"/>
  <c r="Q70"/>
  <c r="Q61" s="1"/>
  <c r="S66" i="4"/>
  <c r="S57" s="1"/>
  <c r="AB71"/>
  <c r="AB62" s="1"/>
  <c r="R68"/>
  <c r="R59" s="1"/>
  <c r="J66"/>
  <c r="P66"/>
  <c r="P57" s="1"/>
  <c r="V71"/>
  <c r="V62" s="1"/>
  <c r="P68"/>
  <c r="P59" s="1"/>
  <c r="M72"/>
  <c r="M63" s="1"/>
  <c r="S71"/>
  <c r="S62" s="1"/>
  <c r="P69"/>
  <c r="P60" s="1"/>
  <c r="X67"/>
  <c r="X58" s="1"/>
  <c r="AA66"/>
  <c r="AA57" s="1"/>
  <c r="P70"/>
  <c r="P61" s="1"/>
  <c r="S68"/>
  <c r="S59" s="1"/>
  <c r="Z69"/>
  <c r="Z60" s="1"/>
  <c r="R71"/>
  <c r="R62" s="1"/>
  <c r="U70"/>
  <c r="U61" s="1"/>
  <c r="AB68"/>
  <c r="AB59" s="1"/>
  <c r="T67"/>
  <c r="T58" s="1"/>
  <c r="AA67"/>
  <c r="AA58" s="1"/>
  <c r="Z66"/>
  <c r="Z57" s="1"/>
  <c r="K71"/>
  <c r="K62" s="1"/>
  <c r="U66"/>
  <c r="U57" s="1"/>
  <c r="N71"/>
  <c r="N62" s="1"/>
  <c r="AA68"/>
  <c r="AA59" s="1"/>
  <c r="Z68" i="7"/>
  <c r="Z59" s="1"/>
  <c r="P68"/>
  <c r="P59" s="1"/>
  <c r="W67" i="5"/>
  <c r="W58" s="1"/>
  <c r="L66"/>
  <c r="L57" s="1"/>
  <c r="Y68"/>
  <c r="Y59" s="1"/>
  <c r="M70"/>
  <c r="M61" s="1"/>
  <c r="T68" i="4"/>
  <c r="T59" s="1"/>
  <c r="W67"/>
  <c r="W58" s="1"/>
  <c r="W69"/>
  <c r="W60" s="1"/>
  <c r="T67" i="7"/>
  <c r="T58" s="1"/>
  <c r="T66" i="5"/>
  <c r="T57" s="1"/>
  <c r="AA72"/>
  <c r="AA63" s="1"/>
  <c r="AC69"/>
  <c r="AC60" s="1"/>
  <c r="Q66"/>
  <c r="Q57" s="1"/>
  <c r="J71"/>
  <c r="S67"/>
  <c r="S58" s="1"/>
  <c r="P69"/>
  <c r="P60" s="1"/>
  <c r="M71"/>
  <c r="M62" s="1"/>
  <c r="K69"/>
  <c r="K60" s="1"/>
  <c r="L68"/>
  <c r="L59" s="1"/>
  <c r="AB66"/>
  <c r="AB57" s="1"/>
  <c r="Z71"/>
  <c r="Z62" s="1"/>
  <c r="AA70"/>
  <c r="AA61" s="1"/>
  <c r="O66"/>
  <c r="O57" s="1"/>
  <c r="U71"/>
  <c r="U62" s="1"/>
  <c r="N69"/>
  <c r="N60" s="1"/>
  <c r="AC71"/>
  <c r="AC62" s="1"/>
  <c r="V68"/>
  <c r="V59" s="1"/>
  <c r="P67"/>
  <c r="P58" s="1"/>
  <c r="V66"/>
  <c r="V57" s="1"/>
  <c r="J72" i="4"/>
  <c r="K69"/>
  <c r="K60" s="1"/>
  <c r="AB72"/>
  <c r="AB63" s="1"/>
  <c r="S67"/>
  <c r="S58" s="1"/>
  <c r="AC67"/>
  <c r="AC58" s="1"/>
  <c r="T72"/>
  <c r="T63" s="1"/>
  <c r="T70"/>
  <c r="T61" s="1"/>
  <c r="X72"/>
  <c r="X63" s="1"/>
  <c r="Q70"/>
  <c r="Q61" s="1"/>
  <c r="P67"/>
  <c r="P58" s="1"/>
  <c r="O72"/>
  <c r="O63" s="1"/>
  <c r="W72"/>
  <c r="W63" s="1"/>
  <c r="U71"/>
  <c r="U62" s="1"/>
  <c r="S70"/>
  <c r="S61" s="1"/>
  <c r="M66"/>
  <c r="M57" s="1"/>
  <c r="AA72"/>
  <c r="AA63" s="1"/>
  <c r="V67"/>
  <c r="V58" s="1"/>
  <c r="R67"/>
  <c r="R58" s="1"/>
  <c r="Y72"/>
  <c r="Y63" s="1"/>
  <c r="L70"/>
  <c r="L61" s="1"/>
  <c r="L69"/>
  <c r="L60" s="1"/>
  <c r="U72"/>
  <c r="U63" s="1"/>
  <c r="R72"/>
  <c r="R63" s="1"/>
  <c r="X71"/>
  <c r="X62" s="1"/>
  <c r="AC70"/>
  <c r="AC61" s="1"/>
  <c r="V70"/>
  <c r="V61" s="1"/>
  <c r="K66"/>
  <c r="K57" s="1"/>
  <c r="L71"/>
  <c r="L62" s="1"/>
  <c r="N72"/>
  <c r="N63" s="1"/>
  <c r="J67"/>
  <c r="V66"/>
  <c r="V57" s="1"/>
  <c r="W70"/>
  <c r="W61" s="1"/>
  <c r="J71"/>
  <c r="M70"/>
  <c r="M61" s="1"/>
  <c r="L72"/>
  <c r="L63" s="1"/>
  <c r="AB69"/>
  <c r="AB60" s="1"/>
  <c r="AA67" i="7"/>
  <c r="AA58" s="1"/>
  <c r="Y67"/>
  <c r="Y58" s="1"/>
  <c r="Q66"/>
  <c r="Q57" s="1"/>
  <c r="X67"/>
  <c r="X58" s="1"/>
  <c r="O70"/>
  <c r="O61" s="1"/>
  <c r="O67"/>
  <c r="O58" s="1"/>
  <c r="AA66"/>
  <c r="AA57" s="1"/>
  <c r="N66"/>
  <c r="N57" s="1"/>
  <c r="U69"/>
  <c r="U60" s="1"/>
  <c r="Z67" i="5"/>
  <c r="Z58" s="1"/>
  <c r="S68"/>
  <c r="S59" s="1"/>
  <c r="K66"/>
  <c r="K57" s="1"/>
  <c r="T67"/>
  <c r="T58" s="1"/>
  <c r="T69"/>
  <c r="T60" s="1"/>
  <c r="M68"/>
  <c r="M59" s="1"/>
  <c r="N71"/>
  <c r="N62" s="1"/>
  <c r="AB69"/>
  <c r="AB60" s="1"/>
  <c r="X67"/>
  <c r="X58" s="1"/>
  <c r="O70"/>
  <c r="O61" s="1"/>
  <c r="V70"/>
  <c r="V61" s="1"/>
  <c r="R70"/>
  <c r="R61" s="1"/>
  <c r="O68"/>
  <c r="O59" s="1"/>
  <c r="J68"/>
  <c r="U67"/>
  <c r="U58" s="1"/>
  <c r="O67" i="4"/>
  <c r="O58" s="1"/>
  <c r="Y67"/>
  <c r="Y58" s="1"/>
  <c r="R69"/>
  <c r="R60" s="1"/>
  <c r="J69"/>
  <c r="R67" i="12"/>
  <c r="R58" s="1"/>
  <c r="T70" i="7"/>
  <c r="T61" s="1"/>
  <c r="AC69" i="12"/>
  <c r="AC60" s="1"/>
  <c r="P72" i="4"/>
  <c r="P63" s="1"/>
  <c r="AA65" i="5"/>
  <c r="AA56" s="1"/>
  <c r="Q72" i="4"/>
  <c r="Q63" s="1"/>
  <c r="M69" i="7"/>
  <c r="M60" s="1"/>
  <c r="L70"/>
  <c r="L61" s="1"/>
  <c r="W70"/>
  <c r="W61" s="1"/>
  <c r="S72" i="4"/>
  <c r="S63" s="1"/>
  <c r="N69"/>
  <c r="N60" s="1"/>
  <c r="W66"/>
  <c r="W57" s="1"/>
  <c r="J66" i="7"/>
  <c r="K72" i="4"/>
  <c r="K63" s="1"/>
  <c r="AC72"/>
  <c r="AC63" s="1"/>
  <c r="AC68" i="7"/>
  <c r="AC59" s="1"/>
  <c r="T66" i="4"/>
  <c r="T57" s="1"/>
  <c r="Z72"/>
  <c r="Z63" s="1"/>
  <c r="P71" i="7"/>
  <c r="P62" s="1"/>
  <c r="Y66" i="4"/>
  <c r="Y57" s="1"/>
  <c r="R66" i="7"/>
  <c r="R57" s="1"/>
  <c r="T71"/>
  <c r="T62" s="1"/>
  <c r="O69" i="4"/>
  <c r="O60" s="1"/>
  <c r="M72" i="5"/>
  <c r="M63" s="1"/>
  <c r="R66" i="4"/>
  <c r="R57" s="1"/>
  <c r="V71" i="7"/>
  <c r="V62" s="1"/>
  <c r="V70"/>
  <c r="V61" s="1"/>
  <c r="T69"/>
  <c r="T60" s="1"/>
  <c r="M69" i="5"/>
  <c r="M60" s="1"/>
  <c r="N68"/>
  <c r="N59" s="1"/>
  <c r="V72"/>
  <c r="V63" s="1"/>
  <c r="O71"/>
  <c r="O62" s="1"/>
  <c r="O67"/>
  <c r="O58" s="1"/>
  <c r="O69"/>
  <c r="O60" s="1"/>
  <c r="S66"/>
  <c r="S57" s="1"/>
  <c r="S66" i="12"/>
  <c r="S57" s="1"/>
  <c r="N70" i="5"/>
  <c r="N61" s="1"/>
  <c r="U72"/>
  <c r="U63" s="1"/>
  <c r="Y71"/>
  <c r="Y62" s="1"/>
  <c r="AB69" i="7"/>
  <c r="AB60" s="1"/>
  <c r="AB72" i="5"/>
  <c r="AB63" s="1"/>
  <c r="AC72"/>
  <c r="AC63" s="1"/>
  <c r="V71"/>
  <c r="V62" s="1"/>
  <c r="AB70"/>
  <c r="AB61" s="1"/>
  <c r="J72"/>
  <c r="P66"/>
  <c r="P57" s="1"/>
  <c r="W70"/>
  <c r="W61" s="1"/>
  <c r="W69"/>
  <c r="W60" s="1"/>
  <c r="X68"/>
  <c r="X59" s="1"/>
  <c r="P72"/>
  <c r="P63" s="1"/>
  <c r="Q71"/>
  <c r="Q62" s="1"/>
  <c r="Z70"/>
  <c r="Z61" s="1"/>
  <c r="K68"/>
  <c r="K59" s="1"/>
  <c r="K72"/>
  <c r="K63" s="1"/>
  <c r="L71"/>
  <c r="L62" s="1"/>
  <c r="Z69"/>
  <c r="Z60" s="1"/>
  <c r="W72"/>
  <c r="W63" s="1"/>
  <c r="Y67"/>
  <c r="Y58" s="1"/>
  <c r="T72"/>
  <c r="T63" s="1"/>
  <c r="U69"/>
  <c r="U60" s="1"/>
  <c r="R68"/>
  <c r="R59" s="1"/>
  <c r="L67"/>
  <c r="L58" s="1"/>
  <c r="AA66"/>
  <c r="AA57" s="1"/>
  <c r="AB71"/>
  <c r="AB62" s="1"/>
  <c r="L70"/>
  <c r="L61" s="1"/>
  <c r="AC67"/>
  <c r="AC58" s="1"/>
  <c r="W71"/>
  <c r="W62" s="1"/>
  <c r="T70"/>
  <c r="T61" s="1"/>
  <c r="Z72"/>
  <c r="Z63" s="1"/>
  <c r="N72"/>
  <c r="N63" s="1"/>
  <c r="S72"/>
  <c r="S63" s="1"/>
  <c r="Q72"/>
  <c r="Q63" s="1"/>
  <c r="Y72"/>
  <c r="Y63" s="1"/>
  <c r="AB67"/>
  <c r="AB58" s="1"/>
  <c r="J67"/>
  <c r="R71" i="7"/>
  <c r="R62" s="1"/>
  <c r="P65" i="5"/>
  <c r="P56" s="1"/>
  <c r="AC66"/>
  <c r="AC57" s="1"/>
  <c r="O72"/>
  <c r="O63" s="1"/>
  <c r="R72"/>
  <c r="R63" s="1"/>
  <c r="W68"/>
  <c r="W59" s="1"/>
  <c r="AB71" i="7"/>
  <c r="AB62" s="1"/>
  <c r="X72" i="5"/>
  <c r="X63" s="1"/>
  <c r="L72"/>
  <c r="L63" s="1"/>
  <c r="K65"/>
  <c r="K56" s="1"/>
  <c r="V67"/>
  <c r="V58" s="1"/>
  <c r="X69" i="7"/>
  <c r="X60" s="1"/>
  <c r="Q69"/>
  <c r="Q60" s="1"/>
  <c r="R69"/>
  <c r="R60" s="1"/>
  <c r="X71"/>
  <c r="X62" s="1"/>
  <c r="Q67"/>
  <c r="Q58" s="1"/>
  <c r="U67"/>
  <c r="U58" s="1"/>
  <c r="Q70"/>
  <c r="Q61" s="1"/>
  <c r="M67"/>
  <c r="M58" s="1"/>
  <c r="V66"/>
  <c r="V57" s="1"/>
  <c r="Z67"/>
  <c r="Z58" s="1"/>
  <c r="K66"/>
  <c r="K57" s="1"/>
  <c r="Y71"/>
  <c r="Y62" s="1"/>
  <c r="X72"/>
  <c r="X63" s="1"/>
  <c r="Q71"/>
  <c r="Q62" s="1"/>
  <c r="W67"/>
  <c r="W58" s="1"/>
  <c r="AB66"/>
  <c r="AB57" s="1"/>
  <c r="AC67"/>
  <c r="AC58" s="1"/>
  <c r="AB70"/>
  <c r="AB61" s="1"/>
  <c r="R69" i="5"/>
  <c r="R60" s="1"/>
  <c r="AA69" i="7"/>
  <c r="AA60" s="1"/>
  <c r="Z69"/>
  <c r="Z60" s="1"/>
  <c r="N67"/>
  <c r="N58" s="1"/>
  <c r="AC66"/>
  <c r="AC57" s="1"/>
  <c r="S69"/>
  <c r="S60" s="1"/>
  <c r="J67"/>
  <c r="R67"/>
  <c r="R58" s="1"/>
  <c r="AC68" i="4"/>
  <c r="AC59" s="1"/>
  <c r="U68"/>
  <c r="U59" s="1"/>
  <c r="Q66"/>
  <c r="Q57" s="1"/>
  <c r="M68"/>
  <c r="M59" s="1"/>
  <c r="P70" i="5"/>
  <c r="P61" s="1"/>
  <c r="T68" i="7"/>
  <c r="T59" s="1"/>
  <c r="W69"/>
  <c r="W60" s="1"/>
  <c r="AB68"/>
  <c r="AB59" s="1"/>
  <c r="V72"/>
  <c r="V63" s="1"/>
  <c r="P72"/>
  <c r="P63" s="1"/>
  <c r="O69"/>
  <c r="O60" s="1"/>
  <c r="N71"/>
  <c r="N62" s="1"/>
  <c r="N70"/>
  <c r="N61" s="1"/>
  <c r="L68"/>
  <c r="L59" s="1"/>
  <c r="AB72"/>
  <c r="AB63" s="1"/>
  <c r="U72"/>
  <c r="U63" s="1"/>
  <c r="AA70"/>
  <c r="AA61" s="1"/>
  <c r="U70"/>
  <c r="U61" s="1"/>
  <c r="O66"/>
  <c r="O57" s="1"/>
  <c r="L69"/>
  <c r="L60" s="1"/>
  <c r="Q68"/>
  <c r="Q59" s="1"/>
  <c r="Z66"/>
  <c r="Z57" s="1"/>
  <c r="K71"/>
  <c r="K62" s="1"/>
  <c r="R70"/>
  <c r="R61" s="1"/>
  <c r="Z70"/>
  <c r="Z61" s="1"/>
  <c r="J69"/>
  <c r="K68"/>
  <c r="K59" s="1"/>
  <c r="S66"/>
  <c r="S57" s="1"/>
  <c r="L71"/>
  <c r="L62" s="1"/>
  <c r="AA71"/>
  <c r="AA62" s="1"/>
  <c r="K70"/>
  <c r="K61" s="1"/>
  <c r="S67"/>
  <c r="S58" s="1"/>
  <c r="L66"/>
  <c r="L57" s="1"/>
  <c r="Z71"/>
  <c r="Z62" s="1"/>
  <c r="AC71"/>
  <c r="AC62" s="1"/>
  <c r="J70"/>
  <c r="P69"/>
  <c r="P60" s="1"/>
  <c r="X68"/>
  <c r="X59" s="1"/>
  <c r="K67"/>
  <c r="K58" s="1"/>
  <c r="O71"/>
  <c r="O62" s="1"/>
  <c r="J71"/>
  <c r="J68"/>
  <c r="Y68"/>
  <c r="Y59" s="1"/>
  <c r="W72"/>
  <c r="W63" s="1"/>
  <c r="AB67"/>
  <c r="AB58" s="1"/>
  <c r="O72"/>
  <c r="O63" s="1"/>
  <c r="S72"/>
  <c r="S63" s="1"/>
  <c r="K69"/>
  <c r="K60" s="1"/>
  <c r="V67"/>
  <c r="V58" s="1"/>
  <c r="T72"/>
  <c r="T63" s="1"/>
  <c r="J72"/>
  <c r="U66"/>
  <c r="U57" s="1"/>
  <c r="M68"/>
  <c r="M59" s="1"/>
  <c r="X70"/>
  <c r="X61" s="1"/>
  <c r="U68"/>
  <c r="U59" s="1"/>
  <c r="P66"/>
  <c r="P57" s="1"/>
  <c r="Y66"/>
  <c r="Y57" s="1"/>
  <c r="P70"/>
  <c r="P61" s="1"/>
  <c r="R68"/>
  <c r="R59" s="1"/>
  <c r="AC5" i="12"/>
  <c r="AC5" i="8"/>
  <c r="E57" i="13"/>
  <c r="E61"/>
  <c r="E59"/>
  <c r="E56"/>
  <c r="E60"/>
  <c r="E56" i="11"/>
  <c r="AC5" s="1"/>
  <c r="E60" i="10"/>
  <c r="E58"/>
  <c r="AC5" i="9"/>
  <c r="AC5" i="7"/>
  <c r="AC5" i="5"/>
  <c r="AC5" i="4"/>
  <c r="E59" i="1"/>
  <c r="E60"/>
  <c r="CV70" i="11"/>
  <c r="CV61" s="1"/>
  <c r="CE67" i="10"/>
  <c r="CE58" s="1"/>
  <c r="AA72" i="7"/>
  <c r="AA63" s="1"/>
  <c r="M70"/>
  <c r="M61" s="1"/>
  <c r="Y71" i="12"/>
  <c r="Y62" s="1"/>
  <c r="Q71"/>
  <c r="Q62" s="1"/>
  <c r="CZ66" i="10"/>
  <c r="CZ57" s="1"/>
  <c r="L72" i="7"/>
  <c r="L63" s="1"/>
  <c r="R72"/>
  <c r="R63" s="1"/>
  <c r="N72"/>
  <c r="N63" s="1"/>
  <c r="AC70"/>
  <c r="AC61" s="1"/>
  <c r="Y72"/>
  <c r="Y63" s="1"/>
  <c r="N68"/>
  <c r="N59" s="1"/>
  <c r="M72"/>
  <c r="M63" s="1"/>
  <c r="Z72"/>
  <c r="Z63" s="1"/>
  <c r="AC72"/>
  <c r="AC63" s="1"/>
  <c r="O68"/>
  <c r="O59" s="1"/>
  <c r="Q72"/>
  <c r="Q63" s="1"/>
  <c r="L67"/>
  <c r="L58" s="1"/>
  <c r="Y70"/>
  <c r="Y61" s="1"/>
  <c r="K72"/>
  <c r="K63" s="1"/>
  <c r="CY71" i="11"/>
  <c r="CY62" s="1"/>
  <c r="CN70"/>
  <c r="CN61" s="1"/>
  <c r="CC69"/>
  <c r="CC60" s="1"/>
  <c r="BR68"/>
  <c r="BR59" s="1"/>
  <c r="CI66" i="12"/>
  <c r="CI57" s="1"/>
  <c r="DC66" i="10"/>
  <c r="DC57" s="1"/>
  <c r="CJ66"/>
  <c r="CJ57" s="1"/>
  <c r="CF67"/>
  <c r="CF58" s="1"/>
  <c r="S68" i="7"/>
  <c r="S59" s="1"/>
  <c r="BJ67" i="10"/>
  <c r="BJ58" s="1"/>
  <c r="M68" i="9"/>
  <c r="M59" s="1"/>
  <c r="CQ71" i="11"/>
  <c r="CQ62" s="1"/>
  <c r="CF70"/>
  <c r="CF61" s="1"/>
  <c r="BU69"/>
  <c r="BU60" s="1"/>
  <c r="BJ68"/>
  <c r="BJ59" s="1"/>
  <c r="CZ66"/>
  <c r="CZ57" s="1"/>
  <c r="CK69"/>
  <c r="CK60" s="1"/>
  <c r="BZ68"/>
  <c r="BZ59" s="1"/>
  <c r="BO67"/>
  <c r="BO58" s="1"/>
  <c r="CO71"/>
  <c r="CO62" s="1"/>
  <c r="CD70"/>
  <c r="CD61" s="1"/>
  <c r="BS69"/>
  <c r="BS60" s="1"/>
  <c r="BH68"/>
  <c r="BH59" s="1"/>
  <c r="CX66"/>
  <c r="CX57" s="1"/>
  <c r="BR71"/>
  <c r="BR62" s="1"/>
  <c r="CW68"/>
  <c r="CW59" s="1"/>
  <c r="CL67"/>
  <c r="CL58" s="1"/>
  <c r="CA66"/>
  <c r="CA57" s="1"/>
  <c r="CR71"/>
  <c r="CR62" s="1"/>
  <c r="CG70"/>
  <c r="CG61" s="1"/>
  <c r="BV69"/>
  <c r="BV60" s="1"/>
  <c r="BK68"/>
  <c r="BK59" s="1"/>
  <c r="DA66"/>
  <c r="DA57" s="1"/>
  <c r="Y67" i="10"/>
  <c r="Y58" s="1"/>
  <c r="CP67"/>
  <c r="CP58" s="1"/>
  <c r="DA68" i="4"/>
  <c r="DA59" s="1"/>
  <c r="CU67"/>
  <c r="CU58" s="1"/>
  <c r="CO66"/>
  <c r="CO57" s="1"/>
  <c r="BX71"/>
  <c r="BX62" s="1"/>
  <c r="BR70"/>
  <c r="BR61" s="1"/>
  <c r="BL69"/>
  <c r="BL60" s="1"/>
  <c r="R66" i="9"/>
  <c r="R57" s="1"/>
  <c r="T67"/>
  <c r="T58" s="1"/>
  <c r="J66" i="10"/>
  <c r="V66"/>
  <c r="V57" s="1"/>
  <c r="L67"/>
  <c r="L58" s="1"/>
  <c r="V70" i="13"/>
  <c r="V61" s="1"/>
  <c r="L66"/>
  <c r="L57" s="1"/>
  <c r="Q69"/>
  <c r="Q60" s="1"/>
  <c r="W69"/>
  <c r="W60" s="1"/>
  <c r="AI68" i="8"/>
  <c r="AI59" s="1"/>
  <c r="AF67"/>
  <c r="AF58" s="1"/>
  <c r="AO71"/>
  <c r="AO62" s="1"/>
  <c r="AW69"/>
  <c r="AW60" s="1"/>
  <c r="AH66"/>
  <c r="AH57" s="1"/>
  <c r="AM70" i="11"/>
  <c r="AM61" s="1"/>
  <c r="AH66"/>
  <c r="AH57" s="1"/>
  <c r="AE71" i="4"/>
  <c r="AE62" s="1"/>
  <c r="AM69"/>
  <c r="AM60" s="1"/>
  <c r="AU67"/>
  <c r="AU58" s="1"/>
  <c r="AS69" i="9"/>
  <c r="AS60" s="1"/>
  <c r="AT69"/>
  <c r="AT60" s="1"/>
  <c r="AU70" i="5"/>
  <c r="AU61" s="1"/>
  <c r="AR69"/>
  <c r="AR60" s="1"/>
  <c r="AK67" i="12"/>
  <c r="AK58" s="1"/>
  <c r="AH70"/>
  <c r="AH61" s="1"/>
  <c r="AP68"/>
  <c r="AP59" s="1"/>
  <c r="AF71"/>
  <c r="AF62" s="1"/>
  <c r="AN69"/>
  <c r="AN60" s="1"/>
  <c r="AV67"/>
  <c r="AV58" s="1"/>
  <c r="AH70" i="13"/>
  <c r="AH61" s="1"/>
  <c r="AP68"/>
  <c r="AP59" s="1"/>
  <c r="AF71"/>
  <c r="AF62" s="1"/>
  <c r="AN69"/>
  <c r="AN60" s="1"/>
  <c r="AV67"/>
  <c r="AV58" s="1"/>
  <c r="AG67"/>
  <c r="AG58" s="1"/>
  <c r="AH71" i="7"/>
  <c r="AH62" s="1"/>
  <c r="AP69"/>
  <c r="AP60" s="1"/>
  <c r="AU70"/>
  <c r="AU61" s="1"/>
  <c r="AK69"/>
  <c r="AK60" s="1"/>
  <c r="AS67"/>
  <c r="AS58" s="1"/>
  <c r="AG68" i="10"/>
  <c r="AG59" s="1"/>
  <c r="AO66"/>
  <c r="AO57" s="1"/>
  <c r="AD71"/>
  <c r="AD62" s="1"/>
  <c r="AL69"/>
  <c r="AL60" s="1"/>
  <c r="AT67"/>
  <c r="AT58" s="1"/>
  <c r="AJ70"/>
  <c r="AJ61" s="1"/>
  <c r="AR68"/>
  <c r="AR59" s="1"/>
  <c r="X66" i="12"/>
  <c r="X57" s="1"/>
  <c r="BF68" i="5"/>
  <c r="BF59" s="1"/>
  <c r="BD71"/>
  <c r="BD62" s="1"/>
  <c r="AX66"/>
  <c r="AX57" s="1"/>
  <c r="AX69" i="11"/>
  <c r="AX60" s="1"/>
  <c r="AZ67" i="9"/>
  <c r="AZ58" s="1"/>
  <c r="AX70"/>
  <c r="AX61" s="1"/>
  <c r="BF66"/>
  <c r="BF57" s="1"/>
  <c r="AX68" i="7"/>
  <c r="AX59" s="1"/>
  <c r="BD67"/>
  <c r="BD58" s="1"/>
  <c r="BF69" i="13"/>
  <c r="BF60" s="1"/>
  <c r="AY69"/>
  <c r="AY60" s="1"/>
  <c r="AY70"/>
  <c r="AY61" s="1"/>
  <c r="BG66"/>
  <c r="BG57" s="1"/>
  <c r="BE71" i="8"/>
  <c r="BE62" s="1"/>
  <c r="BA66"/>
  <c r="BA57" s="1"/>
  <c r="AX66"/>
  <c r="AX57" s="1"/>
  <c r="P69"/>
  <c r="P60" s="1"/>
  <c r="K66" i="11"/>
  <c r="K57" s="1"/>
  <c r="S66"/>
  <c r="S57" s="1"/>
  <c r="BY71"/>
  <c r="BY62" s="1"/>
  <c r="BN70"/>
  <c r="BN61" s="1"/>
  <c r="DD68"/>
  <c r="DD59" s="1"/>
  <c r="CS67"/>
  <c r="CS58" s="1"/>
  <c r="CH66"/>
  <c r="CH57" s="1"/>
  <c r="DC70"/>
  <c r="DC61" s="1"/>
  <c r="CR69"/>
  <c r="CR60" s="1"/>
  <c r="CG68"/>
  <c r="CG59" s="1"/>
  <c r="BV67"/>
  <c r="BV58" s="1"/>
  <c r="BK66"/>
  <c r="BK57" s="1"/>
  <c r="CB71"/>
  <c r="CB62" s="1"/>
  <c r="BQ70"/>
  <c r="BQ61" s="1"/>
  <c r="CV67"/>
  <c r="CV58" s="1"/>
  <c r="CK66"/>
  <c r="CK57" s="1"/>
  <c r="DE71"/>
  <c r="DE62" s="1"/>
  <c r="BW71" i="4"/>
  <c r="BW62" s="1"/>
  <c r="BQ70"/>
  <c r="BQ61" s="1"/>
  <c r="BK69"/>
  <c r="BK60" s="1"/>
  <c r="DE66"/>
  <c r="DE57" s="1"/>
  <c r="CN71"/>
  <c r="CN62" s="1"/>
  <c r="CH70"/>
  <c r="CH61" s="1"/>
  <c r="CB69"/>
  <c r="CB60" s="1"/>
  <c r="BV68"/>
  <c r="BV59" s="1"/>
  <c r="BP67"/>
  <c r="BP58" s="1"/>
  <c r="BJ66"/>
  <c r="BJ57" s="1"/>
  <c r="BH71" i="12"/>
  <c r="BH62" s="1"/>
  <c r="DB68"/>
  <c r="DB59" s="1"/>
  <c r="CV67"/>
  <c r="CV58" s="1"/>
  <c r="DE71"/>
  <c r="DE62" s="1"/>
  <c r="CY70"/>
  <c r="CY61" s="1"/>
  <c r="CS69"/>
  <c r="CS60" s="1"/>
  <c r="CM68"/>
  <c r="CM59" s="1"/>
  <c r="CG67"/>
  <c r="CG58" s="1"/>
  <c r="BO66"/>
  <c r="BO57" s="1"/>
  <c r="DA69" i="7"/>
  <c r="DA60" s="1"/>
  <c r="CU68"/>
  <c r="CU59" s="1"/>
  <c r="CO67"/>
  <c r="CO58" s="1"/>
  <c r="CI66"/>
  <c r="CI57" s="1"/>
  <c r="BJ71"/>
  <c r="BJ62" s="1"/>
  <c r="DD68"/>
  <c r="DD59" s="1"/>
  <c r="CX67"/>
  <c r="CX58" s="1"/>
  <c r="CR66"/>
  <c r="CR57" s="1"/>
  <c r="CP71" i="13"/>
  <c r="CP62" s="1"/>
  <c r="CJ70"/>
  <c r="CJ61" s="1"/>
  <c r="CD69"/>
  <c r="CD60" s="1"/>
  <c r="BX68"/>
  <c r="BX59" s="1"/>
  <c r="BR67"/>
  <c r="BR58" s="1"/>
  <c r="BL66"/>
  <c r="BL57" s="1"/>
  <c r="CY71"/>
  <c r="CY62" s="1"/>
  <c r="CS70"/>
  <c r="CS61" s="1"/>
  <c r="CM69"/>
  <c r="CM60" s="1"/>
  <c r="CG68"/>
  <c r="CG59" s="1"/>
  <c r="CL66" i="8"/>
  <c r="CL57" s="1"/>
  <c r="CW71" i="11"/>
  <c r="CW62" s="1"/>
  <c r="CL70"/>
  <c r="CL61" s="1"/>
  <c r="CA69"/>
  <c r="CA60" s="1"/>
  <c r="BP68"/>
  <c r="BP59" s="1"/>
  <c r="BZ71"/>
  <c r="BZ62" s="1"/>
  <c r="BO70"/>
  <c r="BO61" s="1"/>
  <c r="CT67"/>
  <c r="CT58" s="1"/>
  <c r="CI66"/>
  <c r="CI57" s="1"/>
  <c r="DD70"/>
  <c r="DD61" s="1"/>
  <c r="CS69"/>
  <c r="CS60" s="1"/>
  <c r="CH68"/>
  <c r="CH59" s="1"/>
  <c r="BW67"/>
  <c r="BW58" s="1"/>
  <c r="BL66"/>
  <c r="BL57" s="1"/>
  <c r="BS71"/>
  <c r="BS62" s="1"/>
  <c r="BH70"/>
  <c r="BH61" s="1"/>
  <c r="CX68"/>
  <c r="CX59" s="1"/>
  <c r="AL70" i="9"/>
  <c r="AL61" s="1"/>
  <c r="DD71" i="12"/>
  <c r="DD62" s="1"/>
  <c r="CX70"/>
  <c r="CX61" s="1"/>
  <c r="CR69"/>
  <c r="CR60" s="1"/>
  <c r="CL68"/>
  <c r="CL59" s="1"/>
  <c r="CF67"/>
  <c r="CF58" s="1"/>
  <c r="BN66"/>
  <c r="BN57" s="1"/>
  <c r="CO71"/>
  <c r="CO62" s="1"/>
  <c r="CI70"/>
  <c r="CI61" s="1"/>
  <c r="CC69"/>
  <c r="CC60" s="1"/>
  <c r="BW68"/>
  <c r="BW59" s="1"/>
  <c r="BQ67"/>
  <c r="BQ58" s="1"/>
  <c r="CW71" i="7"/>
  <c r="CW62" s="1"/>
  <c r="CQ70"/>
  <c r="CQ61" s="1"/>
  <c r="CK69"/>
  <c r="CK60" s="1"/>
  <c r="CE68"/>
  <c r="CE59" s="1"/>
  <c r="BY67"/>
  <c r="BY58" s="1"/>
  <c r="BS66"/>
  <c r="BS57" s="1"/>
  <c r="CZ70"/>
  <c r="CZ61" s="1"/>
  <c r="CT69"/>
  <c r="CT60" s="1"/>
  <c r="CN68"/>
  <c r="CN59" s="1"/>
  <c r="CH67"/>
  <c r="CH58" s="1"/>
  <c r="CB66"/>
  <c r="CB57" s="1"/>
  <c r="BZ71" i="13"/>
  <c r="BZ62" s="1"/>
  <c r="BT70"/>
  <c r="BT61" s="1"/>
  <c r="BN69"/>
  <c r="BN60" s="1"/>
  <c r="BH68"/>
  <c r="BH59" s="1"/>
  <c r="CI71"/>
  <c r="CI62" s="1"/>
  <c r="CC70"/>
  <c r="CC61" s="1"/>
  <c r="BW69"/>
  <c r="BW60" s="1"/>
  <c r="BQ68"/>
  <c r="BQ59" s="1"/>
  <c r="BK67"/>
  <c r="BK58" s="1"/>
  <c r="BQ71" i="10"/>
  <c r="BQ62" s="1"/>
  <c r="BK70"/>
  <c r="BK61" s="1"/>
  <c r="CP71"/>
  <c r="CP62" s="1"/>
  <c r="CJ70"/>
  <c r="CJ61" s="1"/>
  <c r="CD69"/>
  <c r="CD60" s="1"/>
  <c r="BX68"/>
  <c r="BX59" s="1"/>
  <c r="R70" i="9"/>
  <c r="R61" s="1"/>
  <c r="Z66" i="10"/>
  <c r="Z57" s="1"/>
  <c r="J70"/>
  <c r="AB68"/>
  <c r="AB59" s="1"/>
  <c r="Y70"/>
  <c r="Y61" s="1"/>
  <c r="W67"/>
  <c r="W58" s="1"/>
  <c r="W66"/>
  <c r="W57" s="1"/>
  <c r="N71" i="13"/>
  <c r="N62" s="1"/>
  <c r="U68"/>
  <c r="U59" s="1"/>
  <c r="R68"/>
  <c r="R59" s="1"/>
  <c r="K66" i="12"/>
  <c r="K57" s="1"/>
  <c r="AP69" i="11"/>
  <c r="AP60" s="1"/>
  <c r="AQ69" i="9"/>
  <c r="AJ70"/>
  <c r="AJ61" s="1"/>
  <c r="AN69" i="5"/>
  <c r="AN60" s="1"/>
  <c r="T70" i="12"/>
  <c r="T61" s="1"/>
  <c r="M67"/>
  <c r="M58" s="1"/>
  <c r="L68"/>
  <c r="L59" s="1"/>
  <c r="BE68" i="5"/>
  <c r="BE59" s="1"/>
  <c r="BD69"/>
  <c r="BD60" s="1"/>
  <c r="BC71" i="11"/>
  <c r="BC62" s="1"/>
  <c r="AZ70" i="4"/>
  <c r="AZ61" s="1"/>
  <c r="BG71"/>
  <c r="BG62" s="1"/>
  <c r="BA66"/>
  <c r="BA57" s="1"/>
  <c r="AZ67"/>
  <c r="AZ58" s="1"/>
  <c r="AX71" i="12"/>
  <c r="AX62" s="1"/>
  <c r="BF67"/>
  <c r="BF58" s="1"/>
  <c r="AY67"/>
  <c r="AY58" s="1"/>
  <c r="AX68"/>
  <c r="AX59" s="1"/>
  <c r="AY67" i="9"/>
  <c r="AY58" s="1"/>
  <c r="AX68"/>
  <c r="AX59" s="1"/>
  <c r="BE66" i="13"/>
  <c r="BE57" s="1"/>
  <c r="BD69"/>
  <c r="BD60" s="1"/>
  <c r="AZ68" i="8"/>
  <c r="AZ59" s="1"/>
  <c r="BB66" i="10"/>
  <c r="BB57" s="1"/>
  <c r="BG69"/>
  <c r="BG60" s="1"/>
  <c r="Y71" i="8"/>
  <c r="Y62" s="1"/>
  <c r="X66"/>
  <c r="X57" s="1"/>
  <c r="Q69"/>
  <c r="Q60" s="1"/>
  <c r="N71"/>
  <c r="N62" s="1"/>
  <c r="U68"/>
  <c r="U59" s="1"/>
  <c r="L69"/>
  <c r="L60" s="1"/>
  <c r="W68"/>
  <c r="W59" s="1"/>
  <c r="CX71"/>
  <c r="CX62" s="1"/>
  <c r="CR70"/>
  <c r="CR61" s="1"/>
  <c r="CL69"/>
  <c r="CL60" s="1"/>
  <c r="CF68"/>
  <c r="CF59" s="1"/>
  <c r="BY67"/>
  <c r="BY58" s="1"/>
  <c r="BK71"/>
  <c r="BK62" s="1"/>
  <c r="DE68"/>
  <c r="DE59" s="1"/>
  <c r="CY67"/>
  <c r="CY58" s="1"/>
  <c r="CJ71"/>
  <c r="CJ62" s="1"/>
  <c r="CD70"/>
  <c r="CD61" s="1"/>
  <c r="BX69"/>
  <c r="BX60" s="1"/>
  <c r="BR68"/>
  <c r="BR59" s="1"/>
  <c r="DC70"/>
  <c r="DC61" s="1"/>
  <c r="CW69"/>
  <c r="CW60" s="1"/>
  <c r="CQ68"/>
  <c r="CQ59" s="1"/>
  <c r="CK67"/>
  <c r="CK58" s="1"/>
  <c r="CV71" i="9"/>
  <c r="CV62" s="1"/>
  <c r="CP70"/>
  <c r="CP61" s="1"/>
  <c r="CJ69"/>
  <c r="CJ60" s="1"/>
  <c r="CD68"/>
  <c r="CD59" s="1"/>
  <c r="BX67"/>
  <c r="BX58" s="1"/>
  <c r="BR66"/>
  <c r="BR57" s="1"/>
  <c r="DA69"/>
  <c r="DA60" s="1"/>
  <c r="CU68"/>
  <c r="CU59" s="1"/>
  <c r="CO67"/>
  <c r="CO58" s="1"/>
  <c r="CI66"/>
  <c r="CI57" s="1"/>
  <c r="CF71" i="5"/>
  <c r="CF62" s="1"/>
  <c r="BZ70"/>
  <c r="BZ61" s="1"/>
  <c r="BT69"/>
  <c r="BT60" s="1"/>
  <c r="BN68"/>
  <c r="BN59" s="1"/>
  <c r="BI71" i="11"/>
  <c r="BI62" s="1"/>
  <c r="CY69"/>
  <c r="CY60" s="1"/>
  <c r="CN68"/>
  <c r="CN59" s="1"/>
  <c r="CC67"/>
  <c r="CC58" s="1"/>
  <c r="BR66"/>
  <c r="BR57" s="1"/>
  <c r="CX71"/>
  <c r="CX62" s="1"/>
  <c r="CM70"/>
  <c r="CM61" s="1"/>
  <c r="CB69"/>
  <c r="CB60" s="1"/>
  <c r="BQ68"/>
  <c r="BQ59" s="1"/>
  <c r="CA71"/>
  <c r="CA62" s="1"/>
  <c r="BP70"/>
  <c r="BP61" s="1"/>
  <c r="CU67"/>
  <c r="CU58" s="1"/>
  <c r="CJ66"/>
  <c r="CJ57" s="1"/>
  <c r="BL71"/>
  <c r="BL62" s="1"/>
  <c r="DB69"/>
  <c r="DB60" s="1"/>
  <c r="CQ68"/>
  <c r="CQ59" s="1"/>
  <c r="CF67"/>
  <c r="CF58" s="1"/>
  <c r="BU66"/>
  <c r="BU57" s="1"/>
  <c r="AB69" i="12"/>
  <c r="AB60" s="1"/>
  <c r="X71" i="9"/>
  <c r="X62" s="1"/>
  <c r="Q70"/>
  <c r="Q61" s="1"/>
  <c r="V68"/>
  <c r="V59" s="1"/>
  <c r="AA69" i="10"/>
  <c r="AA60" s="1"/>
  <c r="P71"/>
  <c r="P62" s="1"/>
  <c r="L68"/>
  <c r="L59" s="1"/>
  <c r="Q69"/>
  <c r="Q60" s="1"/>
  <c r="Q68"/>
  <c r="Q59" s="1"/>
  <c r="J71"/>
  <c r="P71" i="13"/>
  <c r="P62" s="1"/>
  <c r="V69"/>
  <c r="V60" s="1"/>
  <c r="AC71"/>
  <c r="AC62" s="1"/>
  <c r="W67"/>
  <c r="W58" s="1"/>
  <c r="AB68"/>
  <c r="AB59" s="1"/>
  <c r="Q68"/>
  <c r="Q59" s="1"/>
  <c r="Q71"/>
  <c r="Q62" s="1"/>
  <c r="K67"/>
  <c r="K58" s="1"/>
  <c r="X68"/>
  <c r="X59" s="1"/>
  <c r="P66"/>
  <c r="P57" s="1"/>
  <c r="V68" i="12"/>
  <c r="V59" s="1"/>
  <c r="L69"/>
  <c r="L60" s="1"/>
  <c r="AD71" i="8"/>
  <c r="AD62" s="1"/>
  <c r="AL69"/>
  <c r="AL60" s="1"/>
  <c r="AT67"/>
  <c r="AT58" s="1"/>
  <c r="AN70" i="11"/>
  <c r="AN61" s="1"/>
  <c r="AP70"/>
  <c r="AP61" s="1"/>
  <c r="AQ70"/>
  <c r="AR70"/>
  <c r="AR61" s="1"/>
  <c r="AH68" i="4"/>
  <c r="AH59" s="1"/>
  <c r="AP66"/>
  <c r="AP57" s="1"/>
  <c r="AR70"/>
  <c r="AR61" s="1"/>
  <c r="AW71"/>
  <c r="AW62" s="1"/>
  <c r="AK66"/>
  <c r="AK57" s="1"/>
  <c r="AJ67"/>
  <c r="AJ58" s="1"/>
  <c r="AP69" i="9"/>
  <c r="AP60" s="1"/>
  <c r="AI71"/>
  <c r="AI62" s="1"/>
  <c r="AU70"/>
  <c r="AU61" s="1"/>
  <c r="AN69"/>
  <c r="AN60" s="1"/>
  <c r="AM67"/>
  <c r="AM58" s="1"/>
  <c r="AJ66"/>
  <c r="AJ57" s="1"/>
  <c r="AK66"/>
  <c r="AK57" s="1"/>
  <c r="AL66"/>
  <c r="AL57" s="1"/>
  <c r="AF71" i="5"/>
  <c r="AF62" s="1"/>
  <c r="AF69"/>
  <c r="AF60" s="1"/>
  <c r="AP68"/>
  <c r="AP59" s="1"/>
  <c r="AU67"/>
  <c r="AU58" s="1"/>
  <c r="AL70"/>
  <c r="AL61" s="1"/>
  <c r="AT68"/>
  <c r="AT59" s="1"/>
  <c r="AM68"/>
  <c r="AM59" s="1"/>
  <c r="AU71" i="12"/>
  <c r="AU62" s="1"/>
  <c r="AI66"/>
  <c r="AI57" s="1"/>
  <c r="AU71" i="13"/>
  <c r="AU62" s="1"/>
  <c r="AI66"/>
  <c r="AI57" s="1"/>
  <c r="AG68"/>
  <c r="AG59" s="1"/>
  <c r="AO66"/>
  <c r="AO57" s="1"/>
  <c r="AF68" i="7"/>
  <c r="AF59" s="1"/>
  <c r="AN66"/>
  <c r="AN57" s="1"/>
  <c r="AP70"/>
  <c r="AP61" s="1"/>
  <c r="AE67" i="10"/>
  <c r="AE58" s="1"/>
  <c r="AB70" i="12"/>
  <c r="AB61" s="1"/>
  <c r="R68"/>
  <c r="R59" s="1"/>
  <c r="AY71" i="5"/>
  <c r="AY62" s="1"/>
  <c r="BG67"/>
  <c r="BG58" s="1"/>
  <c r="BE66"/>
  <c r="BE57" s="1"/>
  <c r="AX67"/>
  <c r="AX58" s="1"/>
  <c r="AY68" i="11"/>
  <c r="AY59" s="1"/>
  <c r="BE70"/>
  <c r="BE61" s="1"/>
  <c r="AX70"/>
  <c r="AX61" s="1"/>
  <c r="BF66"/>
  <c r="BF57" s="1"/>
  <c r="AX71"/>
  <c r="AX62" s="1"/>
  <c r="BF67"/>
  <c r="BF58" s="1"/>
  <c r="AY67"/>
  <c r="AY58" s="1"/>
  <c r="BB69" i="4"/>
  <c r="BB60" s="1"/>
  <c r="BB66"/>
  <c r="BB57" s="1"/>
  <c r="BG69"/>
  <c r="BG60" s="1"/>
  <c r="AZ69"/>
  <c r="AZ60" s="1"/>
  <c r="AZ70" i="12"/>
  <c r="AZ61" s="1"/>
  <c r="BG71"/>
  <c r="BG62" s="1"/>
  <c r="BA66"/>
  <c r="BA57" s="1"/>
  <c r="AZ67"/>
  <c r="AZ58" s="1"/>
  <c r="BE70"/>
  <c r="BE61" s="1"/>
  <c r="AX70"/>
  <c r="AX61" s="1"/>
  <c r="BF66"/>
  <c r="BF57" s="1"/>
  <c r="BG71" i="9"/>
  <c r="BG62" s="1"/>
  <c r="BA66"/>
  <c r="BA57" s="1"/>
  <c r="BE70"/>
  <c r="BE61" s="1"/>
  <c r="AY67" i="7"/>
  <c r="AY58" s="1"/>
  <c r="BC71"/>
  <c r="BC62" s="1"/>
  <c r="BF70" i="13"/>
  <c r="BF61" s="1"/>
  <c r="BF71"/>
  <c r="BF62" s="1"/>
  <c r="AZ66"/>
  <c r="AZ57" s="1"/>
  <c r="AY71"/>
  <c r="AY62" s="1"/>
  <c r="BG67"/>
  <c r="BG58" s="1"/>
  <c r="BF69" i="8"/>
  <c r="BF60" s="1"/>
  <c r="AZ67"/>
  <c r="AZ58" s="1"/>
  <c r="BC66" i="10"/>
  <c r="BC57" s="1"/>
  <c r="Z71" i="11"/>
  <c r="Z62" s="1"/>
  <c r="K66" i="8"/>
  <c r="K57" s="1"/>
  <c r="AA67"/>
  <c r="AA58" s="1"/>
  <c r="K70"/>
  <c r="K61" s="1"/>
  <c r="L66"/>
  <c r="L57" s="1"/>
  <c r="Q68"/>
  <c r="Q59" s="1"/>
  <c r="Y69"/>
  <c r="Y60" s="1"/>
  <c r="K67" i="11"/>
  <c r="K58" s="1"/>
  <c r="S67"/>
  <c r="S58" s="1"/>
  <c r="J71"/>
  <c r="J70"/>
  <c r="R70"/>
  <c r="R61" s="1"/>
  <c r="K68"/>
  <c r="K59" s="1"/>
  <c r="Z70"/>
  <c r="Z61" s="1"/>
  <c r="DB69" i="8"/>
  <c r="DB60" s="1"/>
  <c r="CV68"/>
  <c r="CV59" s="1"/>
  <c r="CP67"/>
  <c r="CP58" s="1"/>
  <c r="CA71"/>
  <c r="CA62" s="1"/>
  <c r="BU70"/>
  <c r="BU61" s="1"/>
  <c r="BO69"/>
  <c r="BO60" s="1"/>
  <c r="BI68"/>
  <c r="BI59" s="1"/>
  <c r="CZ71"/>
  <c r="CZ62" s="1"/>
  <c r="CT70"/>
  <c r="CT61" s="1"/>
  <c r="CN69"/>
  <c r="CN60" s="1"/>
  <c r="CH68"/>
  <c r="CH59" s="1"/>
  <c r="CB67"/>
  <c r="CB58" s="1"/>
  <c r="BM71"/>
  <c r="BM62" s="1"/>
  <c r="DA67"/>
  <c r="DA58" s="1"/>
  <c r="CZ69" i="9"/>
  <c r="CZ60" s="1"/>
  <c r="CT68"/>
  <c r="CT59" s="1"/>
  <c r="CN67"/>
  <c r="CN58" s="1"/>
  <c r="CH66"/>
  <c r="CH57" s="1"/>
  <c r="BQ71"/>
  <c r="BQ62" s="1"/>
  <c r="BK70"/>
  <c r="BK61" s="1"/>
  <c r="DE67"/>
  <c r="DE58" s="1"/>
  <c r="CY66"/>
  <c r="CY57" s="1"/>
  <c r="CV71" i="5"/>
  <c r="CV62" s="1"/>
  <c r="CP70"/>
  <c r="CP61" s="1"/>
  <c r="CJ69"/>
  <c r="CJ60" s="1"/>
  <c r="CD68"/>
  <c r="CD59" s="1"/>
  <c r="CO71"/>
  <c r="CO62" s="1"/>
  <c r="CI70"/>
  <c r="CI61" s="1"/>
  <c r="CC69"/>
  <c r="CC60" s="1"/>
  <c r="BW68"/>
  <c r="BW59" s="1"/>
  <c r="BK71"/>
  <c r="BK62" s="1"/>
  <c r="DE68"/>
  <c r="DE59" s="1"/>
  <c r="CM67"/>
  <c r="CM58" s="1"/>
  <c r="BL66"/>
  <c r="BL57" s="1"/>
  <c r="BV66"/>
  <c r="BV57" s="1"/>
  <c r="CA67" i="13"/>
  <c r="CA58" s="1"/>
  <c r="BU66"/>
  <c r="BU57" s="1"/>
  <c r="CG71" i="10"/>
  <c r="CG62" s="1"/>
  <c r="CA70"/>
  <c r="CA61" s="1"/>
  <c r="BU69"/>
  <c r="BU60" s="1"/>
  <c r="BO68"/>
  <c r="BO59" s="1"/>
  <c r="CZ70"/>
  <c r="CZ61" s="1"/>
  <c r="CT69"/>
  <c r="CT60" s="1"/>
  <c r="CN68"/>
  <c r="CN59" s="1"/>
  <c r="Y66" i="9"/>
  <c r="Y57" s="1"/>
  <c r="Q66" i="10"/>
  <c r="Q57" s="1"/>
  <c r="X70"/>
  <c r="X61" s="1"/>
  <c r="M68" i="13"/>
  <c r="M59" s="1"/>
  <c r="Z67"/>
  <c r="Z58" s="1"/>
  <c r="AT71" i="8"/>
  <c r="AT62" s="1"/>
  <c r="AQ70"/>
  <c r="AF71"/>
  <c r="AF62" s="1"/>
  <c r="AN69"/>
  <c r="AN60" s="1"/>
  <c r="AV67"/>
  <c r="AV58" s="1"/>
  <c r="AK68"/>
  <c r="AK59" s="1"/>
  <c r="AI69"/>
  <c r="AI60" s="1"/>
  <c r="AQ67"/>
  <c r="AF68"/>
  <c r="AF59" s="1"/>
  <c r="AW70"/>
  <c r="AW61" s="1"/>
  <c r="AG71" i="11"/>
  <c r="AG62" s="1"/>
  <c r="AI71"/>
  <c r="AI62" s="1"/>
  <c r="AK69"/>
  <c r="AK60" s="1"/>
  <c r="AO67"/>
  <c r="AO58" s="1"/>
  <c r="AP70" i="4"/>
  <c r="AP61" s="1"/>
  <c r="AU71"/>
  <c r="AU62" s="1"/>
  <c r="AI66"/>
  <c r="AI57" s="1"/>
  <c r="AK70"/>
  <c r="AK61" s="1"/>
  <c r="AS68"/>
  <c r="AS59" s="1"/>
  <c r="AM70"/>
  <c r="AM61" s="1"/>
  <c r="AU68"/>
  <c r="AU59" s="1"/>
  <c r="AG71" i="9"/>
  <c r="AG62" s="1"/>
  <c r="AR71"/>
  <c r="AR62" s="1"/>
  <c r="AG68"/>
  <c r="AG59" s="1"/>
  <c r="AE69" i="5"/>
  <c r="AE60" s="1"/>
  <c r="AO68"/>
  <c r="AO59" s="1"/>
  <c r="AT67"/>
  <c r="AT58" s="1"/>
  <c r="AN66"/>
  <c r="AN57" s="1"/>
  <c r="AO66"/>
  <c r="AO57" s="1"/>
  <c r="AK71" i="12"/>
  <c r="AK62" s="1"/>
  <c r="AS69"/>
  <c r="AS60" s="1"/>
  <c r="AD67"/>
  <c r="AD58" s="1"/>
  <c r="AI70"/>
  <c r="AI61" s="1"/>
  <c r="AQ68"/>
  <c r="AV71"/>
  <c r="AV62" s="1"/>
  <c r="AJ66"/>
  <c r="AJ57" s="1"/>
  <c r="AG71"/>
  <c r="AG62" s="1"/>
  <c r="AO69"/>
  <c r="AO60" s="1"/>
  <c r="AW67"/>
  <c r="AW58" s="1"/>
  <c r="AT70"/>
  <c r="AT61" s="1"/>
  <c r="AD67" i="13"/>
  <c r="AD58" s="1"/>
  <c r="AI70"/>
  <c r="AI61" s="1"/>
  <c r="AQ68"/>
  <c r="AQ59" s="1"/>
  <c r="AV71"/>
  <c r="AV62" s="1"/>
  <c r="AJ66"/>
  <c r="AJ57" s="1"/>
  <c r="AT70"/>
  <c r="AT61" s="1"/>
  <c r="AI69" i="7"/>
  <c r="AI60" s="1"/>
  <c r="AQ67"/>
  <c r="AN70"/>
  <c r="AN61" s="1"/>
  <c r="AV68"/>
  <c r="AV59" s="1"/>
  <c r="AS71"/>
  <c r="AS62" s="1"/>
  <c r="AG66"/>
  <c r="AG57" s="1"/>
  <c r="AO71"/>
  <c r="AO62" s="1"/>
  <c r="AW69"/>
  <c r="AW60" s="1"/>
  <c r="W68" i="12"/>
  <c r="W59" s="1"/>
  <c r="AO70" i="10"/>
  <c r="AO61" s="1"/>
  <c r="AW68"/>
  <c r="AW59" s="1"/>
  <c r="AT71"/>
  <c r="AT62" s="1"/>
  <c r="AH66"/>
  <c r="AH57" s="1"/>
  <c r="AF67"/>
  <c r="AF58" s="1"/>
  <c r="AK70"/>
  <c r="AK61" s="1"/>
  <c r="AS68"/>
  <c r="AS59" s="1"/>
  <c r="AP71"/>
  <c r="AP62" s="1"/>
  <c r="AD66"/>
  <c r="AD57" s="1"/>
  <c r="L70" i="12"/>
  <c r="L61" s="1"/>
  <c r="AZ71" i="5"/>
  <c r="AZ62" s="1"/>
  <c r="BF70"/>
  <c r="BF61" s="1"/>
  <c r="BF71"/>
  <c r="BF62" s="1"/>
  <c r="AZ66"/>
  <c r="AZ57" s="1"/>
  <c r="AZ69" i="11"/>
  <c r="AZ60" s="1"/>
  <c r="BB68" i="4"/>
  <c r="BB59" s="1"/>
  <c r="BB66" i="12"/>
  <c r="BB57" s="1"/>
  <c r="AZ69"/>
  <c r="AZ60" s="1"/>
  <c r="BB66" i="9"/>
  <c r="BB57" s="1"/>
  <c r="AZ69"/>
  <c r="AZ60" s="1"/>
  <c r="AZ70"/>
  <c r="AZ61" s="1"/>
  <c r="AZ67" i="7"/>
  <c r="AZ58" s="1"/>
  <c r="AX70"/>
  <c r="AX61" s="1"/>
  <c r="BF66"/>
  <c r="BF57" s="1"/>
  <c r="AX71"/>
  <c r="AX62" s="1"/>
  <c r="BF67"/>
  <c r="BF58" s="1"/>
  <c r="BA69" i="13"/>
  <c r="BA60" s="1"/>
  <c r="BA70"/>
  <c r="BA61" s="1"/>
  <c r="BG70" i="8"/>
  <c r="BG61" s="1"/>
  <c r="BG71"/>
  <c r="BG62" s="1"/>
  <c r="AX68" i="10"/>
  <c r="AX59" s="1"/>
  <c r="BD67"/>
  <c r="BD58" s="1"/>
  <c r="BD68"/>
  <c r="BD59" s="1"/>
  <c r="S66" i="8"/>
  <c r="S57" s="1"/>
  <c r="AC69"/>
  <c r="AC60" s="1"/>
  <c r="V68" i="11"/>
  <c r="V59" s="1"/>
  <c r="Y69"/>
  <c r="Y60" s="1"/>
  <c r="X71"/>
  <c r="X62" s="1"/>
  <c r="BR71" i="8"/>
  <c r="BR62" s="1"/>
  <c r="BL70"/>
  <c r="BL61" s="1"/>
  <c r="CQ71"/>
  <c r="CQ62" s="1"/>
  <c r="CK70"/>
  <c r="CK61" s="1"/>
  <c r="CE69"/>
  <c r="CE60" s="1"/>
  <c r="BY68"/>
  <c r="BY59" s="1"/>
  <c r="BP71" i="9"/>
  <c r="BP62" s="1"/>
  <c r="BJ70"/>
  <c r="BJ61" s="1"/>
  <c r="DD67"/>
  <c r="DD58" s="1"/>
  <c r="CX66"/>
  <c r="CX57" s="1"/>
  <c r="BX67" i="5"/>
  <c r="BX58" s="1"/>
  <c r="T69" i="12"/>
  <c r="T60" s="1"/>
  <c r="J67" i="11"/>
  <c r="Z71" i="12"/>
  <c r="Z62" s="1"/>
  <c r="Q68" i="11"/>
  <c r="Q59" s="1"/>
  <c r="AC68" i="10"/>
  <c r="AC59" s="1"/>
  <c r="N68" i="13"/>
  <c r="N59" s="1"/>
  <c r="AA66" i="12"/>
  <c r="AA57" s="1"/>
  <c r="AU68" i="11"/>
  <c r="AU59" s="1"/>
  <c r="BN67" i="8"/>
  <c r="BN58" s="1"/>
  <c r="CH66"/>
  <c r="CH57" s="1"/>
  <c r="CM67" i="11"/>
  <c r="CM58" s="1"/>
  <c r="CB66"/>
  <c r="CB57" s="1"/>
  <c r="U68" i="10"/>
  <c r="U59" s="1"/>
  <c r="V70"/>
  <c r="V61" s="1"/>
  <c r="U68" i="9"/>
  <c r="U59" s="1"/>
  <c r="M68" i="10"/>
  <c r="M59" s="1"/>
  <c r="V69" i="11"/>
  <c r="V60" s="1"/>
  <c r="Q69"/>
  <c r="Q60" s="1"/>
  <c r="CI71"/>
  <c r="CI62" s="1"/>
  <c r="BX70"/>
  <c r="BX61" s="1"/>
  <c r="BM69"/>
  <c r="BM60" s="1"/>
  <c r="AQ71" i="5"/>
  <c r="O68" i="12"/>
  <c r="O59" s="1"/>
  <c r="BV67" i="10"/>
  <c r="BV58" s="1"/>
  <c r="K71" i="11"/>
  <c r="K62" s="1"/>
  <c r="BP67" i="8"/>
  <c r="BP58" s="1"/>
  <c r="CG71" i="9"/>
  <c r="CG62" s="1"/>
  <c r="CA70"/>
  <c r="CA61" s="1"/>
  <c r="BU69"/>
  <c r="BU60" s="1"/>
  <c r="BO68"/>
  <c r="BO59" s="1"/>
  <c r="BI67"/>
  <c r="BI58" s="1"/>
  <c r="CZ69" i="5"/>
  <c r="CZ60" s="1"/>
  <c r="CT68"/>
  <c r="CT59" s="1"/>
  <c r="DE71"/>
  <c r="DE62" s="1"/>
  <c r="CY70"/>
  <c r="CY61" s="1"/>
  <c r="CS69"/>
  <c r="CS60" s="1"/>
  <c r="CM68"/>
  <c r="CM59" s="1"/>
  <c r="CM71" i="4"/>
  <c r="CM62" s="1"/>
  <c r="CG70"/>
  <c r="CG61" s="1"/>
  <c r="CA69"/>
  <c r="CA60" s="1"/>
  <c r="BU68"/>
  <c r="BU59" s="1"/>
  <c r="BO67"/>
  <c r="BO58" s="1"/>
  <c r="BI66"/>
  <c r="BI57" s="1"/>
  <c r="DD71"/>
  <c r="DD62" s="1"/>
  <c r="CX70"/>
  <c r="CX61" s="1"/>
  <c r="CR69"/>
  <c r="CR60" s="1"/>
  <c r="CL68"/>
  <c r="CL59" s="1"/>
  <c r="CF67"/>
  <c r="CF58" s="1"/>
  <c r="BZ66"/>
  <c r="BZ57" s="1"/>
  <c r="BX71" i="12"/>
  <c r="BX62" s="1"/>
  <c r="BR70"/>
  <c r="BR61" s="1"/>
  <c r="BL69"/>
  <c r="BL60" s="1"/>
  <c r="BI71"/>
  <c r="BI62" s="1"/>
  <c r="DC68"/>
  <c r="DC59" s="1"/>
  <c r="CW67"/>
  <c r="CW58" s="1"/>
  <c r="BQ71" i="7"/>
  <c r="BQ62" s="1"/>
  <c r="BK70"/>
  <c r="BK61" s="1"/>
  <c r="DE67"/>
  <c r="DE58" s="1"/>
  <c r="CY66"/>
  <c r="CY57" s="1"/>
  <c r="BZ71"/>
  <c r="BZ62" s="1"/>
  <c r="BT70"/>
  <c r="BT61" s="1"/>
  <c r="BN69"/>
  <c r="BN60" s="1"/>
  <c r="BH68"/>
  <c r="BH59" s="1"/>
  <c r="CZ70" i="13"/>
  <c r="CZ61" s="1"/>
  <c r="CT69"/>
  <c r="CT60" s="1"/>
  <c r="CN68"/>
  <c r="CN59" s="1"/>
  <c r="CH67"/>
  <c r="CH58" s="1"/>
  <c r="CB66"/>
  <c r="CB57" s="1"/>
  <c r="DC69"/>
  <c r="DC60" s="1"/>
  <c r="CW68"/>
  <c r="CW59" s="1"/>
  <c r="CQ67"/>
  <c r="CQ58" s="1"/>
  <c r="CK66"/>
  <c r="CK57" s="1"/>
  <c r="CW71" i="10"/>
  <c r="CW62" s="1"/>
  <c r="CQ70"/>
  <c r="CQ61" s="1"/>
  <c r="CK69"/>
  <c r="CK60" s="1"/>
  <c r="CE68"/>
  <c r="CE59" s="1"/>
  <c r="BJ71"/>
  <c r="BJ62" s="1"/>
  <c r="DD68"/>
  <c r="DD59" s="1"/>
  <c r="M69" i="8"/>
  <c r="M60" s="1"/>
  <c r="AB66"/>
  <c r="AB57" s="1"/>
  <c r="R67" i="11"/>
  <c r="R58" s="1"/>
  <c r="L69"/>
  <c r="L60" s="1"/>
  <c r="N71"/>
  <c r="N62" s="1"/>
  <c r="BO69" i="13"/>
  <c r="BO60" s="1"/>
  <c r="BI68"/>
  <c r="BI59" s="1"/>
  <c r="BI71" i="10"/>
  <c r="BI62" s="1"/>
  <c r="DC68"/>
  <c r="DC59" s="1"/>
  <c r="CH71"/>
  <c r="CH62" s="1"/>
  <c r="CB70"/>
  <c r="CB61" s="1"/>
  <c r="BV69"/>
  <c r="BV60" s="1"/>
  <c r="BP68"/>
  <c r="BP59" s="1"/>
  <c r="AC68" i="9"/>
  <c r="AC59" s="1"/>
  <c r="R68"/>
  <c r="R59" s="1"/>
  <c r="M67"/>
  <c r="M58" s="1"/>
  <c r="J67"/>
  <c r="J68" i="10"/>
  <c r="AC71"/>
  <c r="AC62" s="1"/>
  <c r="AC69"/>
  <c r="AC60" s="1"/>
  <c r="Z71"/>
  <c r="Z62" s="1"/>
  <c r="AA70"/>
  <c r="AA61" s="1"/>
  <c r="V68" i="13"/>
  <c r="V59" s="1"/>
  <c r="U69"/>
  <c r="U60" s="1"/>
  <c r="L69"/>
  <c r="L60" s="1"/>
  <c r="S71"/>
  <c r="S62" s="1"/>
  <c r="O71"/>
  <c r="O62" s="1"/>
  <c r="Q67"/>
  <c r="Q58" s="1"/>
  <c r="AQ69" i="11"/>
  <c r="AV67" i="5"/>
  <c r="AV58" s="1"/>
  <c r="M66" i="12"/>
  <c r="M57" s="1"/>
  <c r="Z68"/>
  <c r="Z59" s="1"/>
  <c r="BD66" i="11"/>
  <c r="BD57" s="1"/>
  <c r="BD70" i="13"/>
  <c r="BD61" s="1"/>
  <c r="AY67" i="8"/>
  <c r="AY58" s="1"/>
  <c r="BA67" i="10"/>
  <c r="BA58" s="1"/>
  <c r="S67" i="8"/>
  <c r="S58" s="1"/>
  <c r="M71" i="11"/>
  <c r="M62" s="1"/>
  <c r="Q71"/>
  <c r="Q62" s="1"/>
  <c r="Y71"/>
  <c r="Y62" s="1"/>
  <c r="BJ71" i="9"/>
  <c r="BJ62" s="1"/>
  <c r="DD68"/>
  <c r="DD59" s="1"/>
  <c r="CX67"/>
  <c r="CX58" s="1"/>
  <c r="CR66"/>
  <c r="CR57" s="1"/>
  <c r="BY71" i="5"/>
  <c r="BY62" s="1"/>
  <c r="BS70"/>
  <c r="BS61" s="1"/>
  <c r="BM69"/>
  <c r="BM60" s="1"/>
  <c r="T68" i="9"/>
  <c r="T59" s="1"/>
  <c r="AB70" i="8"/>
  <c r="AB61" s="1"/>
  <c r="N66"/>
  <c r="N57" s="1"/>
  <c r="P69" i="11"/>
  <c r="P60" s="1"/>
  <c r="BH71" i="5"/>
  <c r="BH62" s="1"/>
  <c r="DB68"/>
  <c r="DB59" s="1"/>
  <c r="DA69"/>
  <c r="DA60" s="1"/>
  <c r="CU68"/>
  <c r="CU59" s="1"/>
  <c r="CZ71" i="11"/>
  <c r="CZ62" s="1"/>
  <c r="CO70"/>
  <c r="CO61" s="1"/>
  <c r="CD69"/>
  <c r="CD60" s="1"/>
  <c r="BS68"/>
  <c r="BS59" s="1"/>
  <c r="BH67"/>
  <c r="BH58" s="1"/>
  <c r="O67" i="9"/>
  <c r="O58" s="1"/>
  <c r="M71" i="10"/>
  <c r="M62" s="1"/>
  <c r="Z70"/>
  <c r="X67"/>
  <c r="X58" s="1"/>
  <c r="N69" i="13"/>
  <c r="N60" s="1"/>
  <c r="AK70" i="5"/>
  <c r="AK61" s="1"/>
  <c r="U66" i="12"/>
  <c r="U57" s="1"/>
  <c r="AA66" i="8"/>
  <c r="AA57" s="1"/>
  <c r="L67" i="11"/>
  <c r="L58" s="1"/>
  <c r="N68"/>
  <c r="N59" s="1"/>
  <c r="L68"/>
  <c r="L59" s="1"/>
  <c r="AA69"/>
  <c r="AA60" s="1"/>
  <c r="BK71"/>
  <c r="BK62" s="1"/>
  <c r="DA69"/>
  <c r="DA60" s="1"/>
  <c r="CP68"/>
  <c r="CP59" s="1"/>
  <c r="CE67"/>
  <c r="CE58" s="1"/>
  <c r="BT66"/>
  <c r="BT57" s="1"/>
  <c r="DB67" i="10"/>
  <c r="DB58" s="1"/>
  <c r="DD66"/>
  <c r="DD57" s="1"/>
  <c r="Y68" i="9"/>
  <c r="Y59" s="1"/>
  <c r="P69" i="10"/>
  <c r="P60" s="1"/>
  <c r="Z70" i="9"/>
  <c r="Z61" s="1"/>
  <c r="X67"/>
  <c r="J69"/>
  <c r="K68"/>
  <c r="K59" s="1"/>
  <c r="Z68"/>
  <c r="Z59" s="1"/>
  <c r="O69"/>
  <c r="O60" s="1"/>
  <c r="R68" i="10"/>
  <c r="R59" s="1"/>
  <c r="Z71" i="13"/>
  <c r="Z62" s="1"/>
  <c r="AB69"/>
  <c r="AB60" s="1"/>
  <c r="AS66" i="8"/>
  <c r="AS57" s="1"/>
  <c r="AD69" i="5"/>
  <c r="AD60" s="1"/>
  <c r="J67" i="12"/>
  <c r="BF71" i="10"/>
  <c r="BF62" s="1"/>
  <c r="AZ66"/>
  <c r="AZ57" s="1"/>
  <c r="V66" i="8"/>
  <c r="V57" s="1"/>
  <c r="U71"/>
  <c r="U62" s="1"/>
  <c r="P67" i="11"/>
  <c r="P58" s="1"/>
  <c r="CA67" i="5"/>
  <c r="CA58" s="1"/>
  <c r="CK66"/>
  <c r="CK57" s="1"/>
  <c r="DB70" i="11"/>
  <c r="DB61" s="1"/>
  <c r="CQ69"/>
  <c r="CQ60" s="1"/>
  <c r="CF68"/>
  <c r="CF59" s="1"/>
  <c r="BU67"/>
  <c r="BU58" s="1"/>
  <c r="BJ66"/>
  <c r="BJ57" s="1"/>
  <c r="CP71"/>
  <c r="CP62" s="1"/>
  <c r="CE70"/>
  <c r="CE61" s="1"/>
  <c r="BT69"/>
  <c r="BT60" s="1"/>
  <c r="BI68"/>
  <c r="BI59" s="1"/>
  <c r="CY66"/>
  <c r="CY57" s="1"/>
  <c r="CT69"/>
  <c r="CT60" s="1"/>
  <c r="CI68"/>
  <c r="CI59" s="1"/>
  <c r="BX67"/>
  <c r="BX58" s="1"/>
  <c r="BM66"/>
  <c r="BM57" s="1"/>
  <c r="AB67" i="10"/>
  <c r="AB58" s="1"/>
  <c r="AV69" i="11"/>
  <c r="AV60" s="1"/>
  <c r="P71"/>
  <c r="P62" s="1"/>
  <c r="J66"/>
  <c r="DC67"/>
  <c r="DC58" s="1"/>
  <c r="CR66"/>
  <c r="CR57" s="1"/>
  <c r="N70" i="9"/>
  <c r="N61" s="1"/>
  <c r="M69" i="13"/>
  <c r="M60" s="1"/>
  <c r="V66" i="11"/>
  <c r="V57" s="1"/>
  <c r="L66"/>
  <c r="L57" s="1"/>
  <c r="AE71"/>
  <c r="AE62" s="1"/>
  <c r="AF71"/>
  <c r="AF62" s="1"/>
  <c r="AF69" i="4"/>
  <c r="AF60" s="1"/>
  <c r="AN67"/>
  <c r="AN58" s="1"/>
  <c r="AR68" i="9"/>
  <c r="AR59" s="1"/>
  <c r="AG71" i="13"/>
  <c r="AG62" s="1"/>
  <c r="AO69"/>
  <c r="AO60" s="1"/>
  <c r="AW67"/>
  <c r="AW58" s="1"/>
  <c r="AD68" i="7"/>
  <c r="AD59" s="1"/>
  <c r="AL66"/>
  <c r="AL57" s="1"/>
  <c r="AE71" i="10"/>
  <c r="AE62" s="1"/>
  <c r="AM69"/>
  <c r="AM60" s="1"/>
  <c r="AU67"/>
  <c r="AU58" s="1"/>
  <c r="BA70" i="5"/>
  <c r="BA61" s="1"/>
  <c r="BG71" i="7"/>
  <c r="BG62" s="1"/>
  <c r="BA66"/>
  <c r="BA57" s="1"/>
  <c r="BA68" i="13"/>
  <c r="BA59" s="1"/>
  <c r="BC71" i="10"/>
  <c r="BC62" s="1"/>
  <c r="T66" i="8"/>
  <c r="T57" s="1"/>
  <c r="BO67" i="5"/>
  <c r="BO58" s="1"/>
  <c r="CB66"/>
  <c r="CB57" s="1"/>
  <c r="Z72" i="9"/>
  <c r="Z63" s="1"/>
  <c r="Z65"/>
  <c r="Z56" s="1"/>
  <c r="M72" i="10"/>
  <c r="M63" s="1"/>
  <c r="M65"/>
  <c r="M56" s="1"/>
  <c r="R72"/>
  <c r="R63" s="1"/>
  <c r="R65"/>
  <c r="R56" s="1"/>
  <c r="M65" i="9"/>
  <c r="M56" s="1"/>
  <c r="M72"/>
  <c r="M63" s="1"/>
  <c r="R72"/>
  <c r="R63" s="1"/>
  <c r="R65"/>
  <c r="R56" s="1"/>
  <c r="J72" i="10"/>
  <c r="J65"/>
  <c r="J65" i="13"/>
  <c r="J72"/>
  <c r="K72"/>
  <c r="K63" s="1"/>
  <c r="K65"/>
  <c r="K56" s="1"/>
  <c r="Q65"/>
  <c r="Q56" s="1"/>
  <c r="Q72"/>
  <c r="Q63" s="1"/>
  <c r="Y65"/>
  <c r="Y56" s="1"/>
  <c r="Y72"/>
  <c r="Y63" s="1"/>
  <c r="AI65" i="8"/>
  <c r="AI56" s="1"/>
  <c r="AI72"/>
  <c r="AI63" s="1"/>
  <c r="AM72"/>
  <c r="AM63" s="1"/>
  <c r="AM65"/>
  <c r="AM56" s="1"/>
  <c r="AQ65"/>
  <c r="AQ72"/>
  <c r="AQ63" s="1"/>
  <c r="AT72" i="11"/>
  <c r="AT63" s="1"/>
  <c r="AT65"/>
  <c r="AT56" s="1"/>
  <c r="AU65" i="4"/>
  <c r="AU56" s="1"/>
  <c r="AU72"/>
  <c r="AU63" s="1"/>
  <c r="AW72"/>
  <c r="AW63" s="1"/>
  <c r="AW65"/>
  <c r="AW56" s="1"/>
  <c r="AL65"/>
  <c r="AL56" s="1"/>
  <c r="AL72"/>
  <c r="AL63" s="1"/>
  <c r="AK65" i="9"/>
  <c r="AK56" s="1"/>
  <c r="AK72"/>
  <c r="AK63" s="1"/>
  <c r="AL65"/>
  <c r="AL56" s="1"/>
  <c r="AL72"/>
  <c r="AL63" s="1"/>
  <c r="AV72"/>
  <c r="AV63" s="1"/>
  <c r="AV65"/>
  <c r="AV56" s="1"/>
  <c r="AW72"/>
  <c r="AW63" s="1"/>
  <c r="AW65"/>
  <c r="AW56" s="1"/>
  <c r="AJ72" i="5"/>
  <c r="AJ63" s="1"/>
  <c r="AJ65"/>
  <c r="AJ56" s="1"/>
  <c r="AK72"/>
  <c r="AK63" s="1"/>
  <c r="AK65"/>
  <c r="AK56" s="1"/>
  <c r="AD72"/>
  <c r="AD63" s="1"/>
  <c r="AD65"/>
  <c r="AD56" s="1"/>
  <c r="AE72"/>
  <c r="AE63" s="1"/>
  <c r="AE65"/>
  <c r="AN65"/>
  <c r="AN56" s="1"/>
  <c r="AN72"/>
  <c r="AN63" s="1"/>
  <c r="AO65"/>
  <c r="AO56" s="1"/>
  <c r="AO72"/>
  <c r="AO63" s="1"/>
  <c r="AU72" i="12"/>
  <c r="AU63" s="1"/>
  <c r="AU65"/>
  <c r="AU56" s="1"/>
  <c r="AF72"/>
  <c r="AF63" s="1"/>
  <c r="AF65"/>
  <c r="AF56" s="1"/>
  <c r="AI65"/>
  <c r="AI56" s="1"/>
  <c r="AI72"/>
  <c r="AI63" s="1"/>
  <c r="O68" i="9"/>
  <c r="O59" s="1"/>
  <c r="Z66"/>
  <c r="Z57" s="1"/>
  <c r="J70"/>
  <c r="AB68"/>
  <c r="AB59" s="1"/>
  <c r="Y70"/>
  <c r="Y61" s="1"/>
  <c r="W67"/>
  <c r="W58" s="1"/>
  <c r="N71"/>
  <c r="N62" s="1"/>
  <c r="W66"/>
  <c r="W57" s="1"/>
  <c r="J68"/>
  <c r="AC71"/>
  <c r="AC62" s="1"/>
  <c r="V70"/>
  <c r="V61" s="1"/>
  <c r="AB67"/>
  <c r="AB58" s="1"/>
  <c r="V69"/>
  <c r="V60" s="1"/>
  <c r="K71"/>
  <c r="K62" s="1"/>
  <c r="AB66"/>
  <c r="AB57" s="1"/>
  <c r="AC69"/>
  <c r="AC60" s="1"/>
  <c r="Z71"/>
  <c r="Z62" s="1"/>
  <c r="AA70"/>
  <c r="AA61" s="1"/>
  <c r="R66" i="10"/>
  <c r="R57" s="1"/>
  <c r="X71"/>
  <c r="X62" s="1"/>
  <c r="T68"/>
  <c r="T59" s="1"/>
  <c r="Q70"/>
  <c r="Q61" s="1"/>
  <c r="O67"/>
  <c r="O58" s="1"/>
  <c r="Y69"/>
  <c r="Y60" s="1"/>
  <c r="O66"/>
  <c r="O57" s="1"/>
  <c r="X69"/>
  <c r="U71"/>
  <c r="U62" s="1"/>
  <c r="Y68"/>
  <c r="N70"/>
  <c r="N61" s="1"/>
  <c r="T67"/>
  <c r="T58" s="1"/>
  <c r="N69"/>
  <c r="N60" s="1"/>
  <c r="T66"/>
  <c r="U69"/>
  <c r="U60" s="1"/>
  <c r="R71"/>
  <c r="R62" s="1"/>
  <c r="AA66"/>
  <c r="AA57" s="1"/>
  <c r="V68"/>
  <c r="V59" s="1"/>
  <c r="S70"/>
  <c r="S61" s="1"/>
  <c r="Y69" i="13"/>
  <c r="Y60" s="1"/>
  <c r="Q70"/>
  <c r="Q61" s="1"/>
  <c r="X71"/>
  <c r="X62" s="1"/>
  <c r="R66"/>
  <c r="R57" s="1"/>
  <c r="L71"/>
  <c r="L62" s="1"/>
  <c r="K68"/>
  <c r="K59" s="1"/>
  <c r="J69"/>
  <c r="Z70"/>
  <c r="X70"/>
  <c r="X61" s="1"/>
  <c r="W71"/>
  <c r="W62" s="1"/>
  <c r="Q66"/>
  <c r="Q57" s="1"/>
  <c r="Y67"/>
  <c r="Y58" s="1"/>
  <c r="Y66"/>
  <c r="Y57" s="1"/>
  <c r="AD69" i="8"/>
  <c r="AD60" s="1"/>
  <c r="AL67"/>
  <c r="AL58" s="1"/>
  <c r="AU71"/>
  <c r="AU62" s="1"/>
  <c r="AR70"/>
  <c r="AR61" s="1"/>
  <c r="AW66"/>
  <c r="AW57" s="1"/>
  <c r="AG71"/>
  <c r="AG62" s="1"/>
  <c r="AO69"/>
  <c r="AO60" s="1"/>
  <c r="AW67"/>
  <c r="AW58" s="1"/>
  <c r="AD68"/>
  <c r="AD59" s="1"/>
  <c r="AM70"/>
  <c r="AM61" s="1"/>
  <c r="AU68"/>
  <c r="AU59" s="1"/>
  <c r="AP66"/>
  <c r="AP57" s="1"/>
  <c r="AJ69"/>
  <c r="AJ60" s="1"/>
  <c r="AR67"/>
  <c r="AR58" s="1"/>
  <c r="AG68"/>
  <c r="AG59" s="1"/>
  <c r="AT66"/>
  <c r="AT57" s="1"/>
  <c r="AD70" i="11"/>
  <c r="AD61" s="1"/>
  <c r="AU67"/>
  <c r="AU58" s="1"/>
  <c r="AE70"/>
  <c r="AE61" s="1"/>
  <c r="AW67"/>
  <c r="AW58" s="1"/>
  <c r="AF70"/>
  <c r="AF61" s="1"/>
  <c r="AH70"/>
  <c r="AH61" s="1"/>
  <c r="AI70"/>
  <c r="AI61" s="1"/>
  <c r="AW69"/>
  <c r="AW60" s="1"/>
  <c r="AN69"/>
  <c r="AN60" s="1"/>
  <c r="AE69"/>
  <c r="AE60" s="1"/>
  <c r="AS68"/>
  <c r="AS59" s="1"/>
  <c r="AO70"/>
  <c r="AO61" s="1"/>
  <c r="AW68"/>
  <c r="AW59" s="1"/>
  <c r="AI66"/>
  <c r="AI57" s="1"/>
  <c r="AR66"/>
  <c r="AR57" s="1"/>
  <c r="AI67"/>
  <c r="AI58" s="1"/>
  <c r="AV68"/>
  <c r="AV59" s="1"/>
  <c r="AT71" i="4"/>
  <c r="AT62" s="1"/>
  <c r="AG66"/>
  <c r="AG57" s="1"/>
  <c r="AE69"/>
  <c r="AE60" s="1"/>
  <c r="AM67"/>
  <c r="AM58" s="1"/>
  <c r="AJ70"/>
  <c r="AJ61" s="1"/>
  <c r="AR68"/>
  <c r="AR59" s="1"/>
  <c r="AO71"/>
  <c r="AO62" s="1"/>
  <c r="AW69"/>
  <c r="AW60" s="1"/>
  <c r="AT70"/>
  <c r="AT61" s="1"/>
  <c r="AQ71"/>
  <c r="AV70"/>
  <c r="AV61" s="1"/>
  <c r="AS71"/>
  <c r="AS62" s="1"/>
  <c r="AE66"/>
  <c r="AE57" s="1"/>
  <c r="AJ71" i="9"/>
  <c r="AJ62" s="1"/>
  <c r="AW71"/>
  <c r="AW62" s="1"/>
  <c r="AE70"/>
  <c r="AE61" s="1"/>
  <c r="AO69"/>
  <c r="AO60" s="1"/>
  <c r="AK69"/>
  <c r="AK60" s="1"/>
  <c r="AS67"/>
  <c r="AS58" s="1"/>
  <c r="AL69"/>
  <c r="AL60" s="1"/>
  <c r="AT67"/>
  <c r="AT58" s="1"/>
  <c r="AE67"/>
  <c r="AE58" s="1"/>
  <c r="AD66"/>
  <c r="AD57" s="1"/>
  <c r="AU68"/>
  <c r="AU59" s="1"/>
  <c r="AN70"/>
  <c r="AN61" s="1"/>
  <c r="AV68"/>
  <c r="AV59" s="1"/>
  <c r="AJ70" i="5"/>
  <c r="AJ61" s="1"/>
  <c r="AI68"/>
  <c r="AI59" s="1"/>
  <c r="AS69"/>
  <c r="AS60" s="1"/>
  <c r="AL71"/>
  <c r="AL62" s="1"/>
  <c r="AI70"/>
  <c r="AI61" s="1"/>
  <c r="AW69"/>
  <c r="AW60" s="1"/>
  <c r="AH68"/>
  <c r="AH59" s="1"/>
  <c r="AD70"/>
  <c r="AD61" s="1"/>
  <c r="AL68"/>
  <c r="AL59" s="1"/>
  <c r="AT66"/>
  <c r="AT57" s="1"/>
  <c r="AE68"/>
  <c r="AE59" s="1"/>
  <c r="AM66"/>
  <c r="AM57" s="1"/>
  <c r="AJ69"/>
  <c r="AJ60" s="1"/>
  <c r="AR67"/>
  <c r="AR58" s="1"/>
  <c r="AW67"/>
  <c r="AW58" s="1"/>
  <c r="AW70" i="12"/>
  <c r="AW61" s="1"/>
  <c r="AH68"/>
  <c r="AH59" s="1"/>
  <c r="AP66"/>
  <c r="AP57" s="1"/>
  <c r="AM71"/>
  <c r="AM62" s="1"/>
  <c r="AU69"/>
  <c r="AU60" s="1"/>
  <c r="AF69"/>
  <c r="AF60" s="1"/>
  <c r="AN67"/>
  <c r="AN58" s="1"/>
  <c r="AS70"/>
  <c r="AS61" s="1"/>
  <c r="AD68"/>
  <c r="AD59" s="1"/>
  <c r="AL66"/>
  <c r="AL57" s="1"/>
  <c r="AI69"/>
  <c r="AI60" s="1"/>
  <c r="AQ67"/>
  <c r="AN70"/>
  <c r="AN61" s="1"/>
  <c r="AV68"/>
  <c r="AV59" s="1"/>
  <c r="AB72" i="10"/>
  <c r="AB63" s="1"/>
  <c r="AB65"/>
  <c r="AB56" s="1"/>
  <c r="P65" i="13"/>
  <c r="P56" s="1"/>
  <c r="P72"/>
  <c r="P63" s="1"/>
  <c r="AT72" i="8"/>
  <c r="AT63" s="1"/>
  <c r="AT65"/>
  <c r="AT56" s="1"/>
  <c r="AW72"/>
  <c r="AW63" s="1"/>
  <c r="AW65"/>
  <c r="AW56" s="1"/>
  <c r="AI72" i="11"/>
  <c r="AI63" s="1"/>
  <c r="AI65"/>
  <c r="AI56" s="1"/>
  <c r="AG72" i="4"/>
  <c r="AG63" s="1"/>
  <c r="AG65"/>
  <c r="AG56" s="1"/>
  <c r="AT65"/>
  <c r="AT56" s="1"/>
  <c r="AT72"/>
  <c r="AT63" s="1"/>
  <c r="AS65" i="9"/>
  <c r="AS56" s="1"/>
  <c r="AS72"/>
  <c r="AS63" s="1"/>
  <c r="AT65"/>
  <c r="AT56" s="1"/>
  <c r="AT72"/>
  <c r="AT63" s="1"/>
  <c r="AE65"/>
  <c r="AE72"/>
  <c r="AE63" s="1"/>
  <c r="AR72" i="5"/>
  <c r="AR63" s="1"/>
  <c r="AR65"/>
  <c r="AR56" s="1"/>
  <c r="AS72"/>
  <c r="AS63" s="1"/>
  <c r="AS65"/>
  <c r="AS56" s="1"/>
  <c r="AL72"/>
  <c r="AL63" s="1"/>
  <c r="AL65"/>
  <c r="AL56" s="1"/>
  <c r="AM72"/>
  <c r="AM63" s="1"/>
  <c r="AM65"/>
  <c r="AM56" s="1"/>
  <c r="AV65"/>
  <c r="AV56" s="1"/>
  <c r="AV72"/>
  <c r="AV63" s="1"/>
  <c r="AW65"/>
  <c r="AW56" s="1"/>
  <c r="AW72"/>
  <c r="AW63" s="1"/>
  <c r="AN72" i="12"/>
  <c r="AN63" s="1"/>
  <c r="AN65"/>
  <c r="AN56" s="1"/>
  <c r="AQ72"/>
  <c r="AQ63" s="1"/>
  <c r="AQ65"/>
  <c r="AN65" i="13"/>
  <c r="AN56" s="1"/>
  <c r="AN72"/>
  <c r="AN63" s="1"/>
  <c r="AQ72"/>
  <c r="AQ63" s="1"/>
  <c r="AQ65"/>
  <c r="AQ56" s="1"/>
  <c r="AP72" i="7"/>
  <c r="AP63" s="1"/>
  <c r="AP65"/>
  <c r="AP56" s="1"/>
  <c r="U71" i="9"/>
  <c r="U62" s="1"/>
  <c r="L66" i="10"/>
  <c r="L57" s="1"/>
  <c r="M69"/>
  <c r="M60" s="1"/>
  <c r="S66"/>
  <c r="S57" s="1"/>
  <c r="N68"/>
  <c r="N59" s="1"/>
  <c r="K70"/>
  <c r="K61" s="1"/>
  <c r="W66" i="13"/>
  <c r="W57" s="1"/>
  <c r="K70"/>
  <c r="K61" s="1"/>
  <c r="W70"/>
  <c r="W61" s="1"/>
  <c r="AD70" i="8"/>
  <c r="AD61" s="1"/>
  <c r="AL68"/>
  <c r="AL59" s="1"/>
  <c r="AU70"/>
  <c r="AU61" s="1"/>
  <c r="AJ71"/>
  <c r="AJ62" s="1"/>
  <c r="AR69"/>
  <c r="AR60" s="1"/>
  <c r="AG70"/>
  <c r="AG61" s="1"/>
  <c r="AO68"/>
  <c r="AO59" s="1"/>
  <c r="AJ70" i="11"/>
  <c r="AJ61" s="1"/>
  <c r="AE67"/>
  <c r="AE58" s="1"/>
  <c r="AO69"/>
  <c r="AO60" s="1"/>
  <c r="AW70"/>
  <c r="AW61" s="1"/>
  <c r="AQ66"/>
  <c r="AH67"/>
  <c r="AH58" s="1"/>
  <c r="AQ67"/>
  <c r="AH67" i="4"/>
  <c r="AH58" s="1"/>
  <c r="AE68"/>
  <c r="AE59" s="1"/>
  <c r="AM66"/>
  <c r="AM57" s="1"/>
  <c r="AG68"/>
  <c r="AG59" s="1"/>
  <c r="AO66"/>
  <c r="AO57" s="1"/>
  <c r="AV71" i="9"/>
  <c r="AV62" s="1"/>
  <c r="AD70"/>
  <c r="AD61" s="1"/>
  <c r="AK71"/>
  <c r="AK62" s="1"/>
  <c r="AE69"/>
  <c r="AE60" s="1"/>
  <c r="AD68"/>
  <c r="AD59" s="1"/>
  <c r="AV70"/>
  <c r="AV61" s="1"/>
  <c r="AO70" i="5"/>
  <c r="AO61" s="1"/>
  <c r="AV71"/>
  <c r="AV62" s="1"/>
  <c r="AL69"/>
  <c r="AL60" s="1"/>
  <c r="AE71"/>
  <c r="AE62" s="1"/>
  <c r="AS70"/>
  <c r="AS61" s="1"/>
  <c r="AU66"/>
  <c r="AU57" s="1"/>
  <c r="AJ71"/>
  <c r="AJ62" s="1"/>
  <c r="AG67" i="12"/>
  <c r="AG58" s="1"/>
  <c r="AD70"/>
  <c r="AD61" s="1"/>
  <c r="AL68"/>
  <c r="AL59" s="1"/>
  <c r="AT66"/>
  <c r="AT57" s="1"/>
  <c r="AI71"/>
  <c r="AI62" s="1"/>
  <c r="AQ69"/>
  <c r="AV70"/>
  <c r="AV61" s="1"/>
  <c r="AD70" i="13"/>
  <c r="AD61" s="1"/>
  <c r="AL68"/>
  <c r="AL59" s="1"/>
  <c r="AT66"/>
  <c r="AT57" s="1"/>
  <c r="AI71"/>
  <c r="AI62" s="1"/>
  <c r="AQ69"/>
  <c r="AQ60" s="1"/>
  <c r="AV70"/>
  <c r="AV61" s="1"/>
  <c r="AB65" i="9"/>
  <c r="AB56" s="1"/>
  <c r="AB72"/>
  <c r="AB63" s="1"/>
  <c r="W72" i="10"/>
  <c r="W63" s="1"/>
  <c r="W65"/>
  <c r="W56" s="1"/>
  <c r="T72"/>
  <c r="T63" s="1"/>
  <c r="T65"/>
  <c r="T56" s="1"/>
  <c r="Y72"/>
  <c r="Y63" s="1"/>
  <c r="Y65"/>
  <c r="Y56" s="1"/>
  <c r="AB72" i="13"/>
  <c r="AB63" s="1"/>
  <c r="AB65"/>
  <c r="AB56" s="1"/>
  <c r="U72"/>
  <c r="U63" s="1"/>
  <c r="U65"/>
  <c r="U56" s="1"/>
  <c r="X65"/>
  <c r="X56" s="1"/>
  <c r="X72"/>
  <c r="X63" s="1"/>
  <c r="AL72" i="8"/>
  <c r="AL63" s="1"/>
  <c r="AL65"/>
  <c r="AL56" s="1"/>
  <c r="AE72"/>
  <c r="AE63" s="1"/>
  <c r="AE65"/>
  <c r="AJ65"/>
  <c r="AJ56" s="1"/>
  <c r="AJ72"/>
  <c r="AJ63" s="1"/>
  <c r="AH72" i="11"/>
  <c r="AH63" s="1"/>
  <c r="AH65"/>
  <c r="AH56" s="1"/>
  <c r="AQ72"/>
  <c r="AQ63" s="1"/>
  <c r="AQ65"/>
  <c r="AQ56" s="1"/>
  <c r="AQ72" i="4"/>
  <c r="AQ63" s="1"/>
  <c r="AQ65"/>
  <c r="AM65" i="9"/>
  <c r="AM56" s="1"/>
  <c r="AM72"/>
  <c r="AM63" s="1"/>
  <c r="AT72" i="5"/>
  <c r="AT63" s="1"/>
  <c r="AT65"/>
  <c r="AT56" s="1"/>
  <c r="AU72"/>
  <c r="AU63" s="1"/>
  <c r="AU65"/>
  <c r="AU56" s="1"/>
  <c r="AK72" i="12"/>
  <c r="AK63" s="1"/>
  <c r="AK65"/>
  <c r="AK56" s="1"/>
  <c r="AV72"/>
  <c r="AV63" s="1"/>
  <c r="AV65"/>
  <c r="AV56" s="1"/>
  <c r="AG72"/>
  <c r="AG63" s="1"/>
  <c r="AG65"/>
  <c r="AG56" s="1"/>
  <c r="O66" i="9"/>
  <c r="O57" s="1"/>
  <c r="R71"/>
  <c r="R62" s="1"/>
  <c r="J66"/>
  <c r="AA69"/>
  <c r="AA60" s="1"/>
  <c r="P71"/>
  <c r="P62" s="1"/>
  <c r="L68"/>
  <c r="L59" s="1"/>
  <c r="Q69"/>
  <c r="Q60" s="1"/>
  <c r="P69"/>
  <c r="P60" s="1"/>
  <c r="M71"/>
  <c r="M62" s="1"/>
  <c r="V66"/>
  <c r="V57" s="1"/>
  <c r="Q68"/>
  <c r="Q59" s="1"/>
  <c r="L67"/>
  <c r="L58" s="1"/>
  <c r="L66"/>
  <c r="L57" s="1"/>
  <c r="M69"/>
  <c r="M60" s="1"/>
  <c r="J71"/>
  <c r="S66"/>
  <c r="S57" s="1"/>
  <c r="N68"/>
  <c r="N59" s="1"/>
  <c r="K70"/>
  <c r="K61" s="1"/>
  <c r="S69" i="10"/>
  <c r="S60" s="1"/>
  <c r="Y66"/>
  <c r="Y57" s="1"/>
  <c r="V67"/>
  <c r="V58" s="1"/>
  <c r="N66"/>
  <c r="N57" s="1"/>
  <c r="AC70"/>
  <c r="AC61" s="1"/>
  <c r="AA67"/>
  <c r="AA58" s="1"/>
  <c r="K66"/>
  <c r="K57" s="1"/>
  <c r="S70" i="13"/>
  <c r="S61" s="1"/>
  <c r="R71"/>
  <c r="R62" s="1"/>
  <c r="T66"/>
  <c r="T67"/>
  <c r="T58" s="1"/>
  <c r="Y68"/>
  <c r="X69"/>
  <c r="J70"/>
  <c r="V71"/>
  <c r="V62" s="1"/>
  <c r="P67"/>
  <c r="P58" s="1"/>
  <c r="AC68"/>
  <c r="AC59" s="1"/>
  <c r="T69"/>
  <c r="T60" s="1"/>
  <c r="L70"/>
  <c r="L61" s="1"/>
  <c r="AA71"/>
  <c r="AA62" s="1"/>
  <c r="M66"/>
  <c r="M57" s="1"/>
  <c r="U67"/>
  <c r="U58" s="1"/>
  <c r="Z68"/>
  <c r="Z59" s="1"/>
  <c r="Y71"/>
  <c r="Y62" s="1"/>
  <c r="S67"/>
  <c r="S58" s="1"/>
  <c r="X66"/>
  <c r="X57" s="1"/>
  <c r="K66"/>
  <c r="K57" s="1"/>
  <c r="AA67"/>
  <c r="AA58" s="1"/>
  <c r="AA69"/>
  <c r="AA60" s="1"/>
  <c r="AL71" i="8"/>
  <c r="AL62" s="1"/>
  <c r="AT69"/>
  <c r="AT60" s="1"/>
  <c r="AI70"/>
  <c r="AI61" s="1"/>
  <c r="AQ68"/>
  <c r="AJ66"/>
  <c r="AJ57" s="1"/>
  <c r="AF69"/>
  <c r="AF60" s="1"/>
  <c r="AN67"/>
  <c r="AN58" s="1"/>
  <c r="AW71"/>
  <c r="AW62" s="1"/>
  <c r="AL70"/>
  <c r="AL61" s="1"/>
  <c r="AT68"/>
  <c r="AT59" s="1"/>
  <c r="AO66"/>
  <c r="AO57" s="1"/>
  <c r="AI67"/>
  <c r="AI58" s="1"/>
  <c r="AR71"/>
  <c r="AR62" s="1"/>
  <c r="AO70"/>
  <c r="AO61" s="1"/>
  <c r="AW68"/>
  <c r="AW59" s="1"/>
  <c r="AR66"/>
  <c r="AR57" s="1"/>
  <c r="AV70" i="11"/>
  <c r="AV61" s="1"/>
  <c r="AS70"/>
  <c r="AS61" s="1"/>
  <c r="AK70"/>
  <c r="AK61" s="1"/>
  <c r="AM67"/>
  <c r="AM58" s="1"/>
  <c r="AK67"/>
  <c r="AK58" s="1"/>
  <c r="AH68"/>
  <c r="AH59" s="1"/>
  <c r="AP66"/>
  <c r="AP57" s="1"/>
  <c r="AG67"/>
  <c r="AG58" s="1"/>
  <c r="AP67"/>
  <c r="AP58" s="1"/>
  <c r="AJ67"/>
  <c r="AJ58" s="1"/>
  <c r="AH70" i="4"/>
  <c r="AH61" s="1"/>
  <c r="AP68"/>
  <c r="AP59" s="1"/>
  <c r="AM71"/>
  <c r="AM62" s="1"/>
  <c r="AU69"/>
  <c r="AU60" s="1"/>
  <c r="AF67"/>
  <c r="AF58" s="1"/>
  <c r="AK68"/>
  <c r="AK59" s="1"/>
  <c r="AS66"/>
  <c r="AS57" s="1"/>
  <c r="AH69"/>
  <c r="AH60" s="1"/>
  <c r="AP67"/>
  <c r="AP58" s="1"/>
  <c r="AE70"/>
  <c r="AE61" s="1"/>
  <c r="AM68"/>
  <c r="AM59" s="1"/>
  <c r="AU66"/>
  <c r="AU57" s="1"/>
  <c r="AJ69"/>
  <c r="AJ60" s="1"/>
  <c r="AR67"/>
  <c r="AR58" s="1"/>
  <c r="AG70"/>
  <c r="AG61" s="1"/>
  <c r="AO68"/>
  <c r="AO59" s="1"/>
  <c r="AW66"/>
  <c r="AW57" s="1"/>
  <c r="AH66"/>
  <c r="AH57" s="1"/>
  <c r="AH71" i="9"/>
  <c r="AH62" s="1"/>
  <c r="AT71"/>
  <c r="AT62" s="1"/>
  <c r="AT70"/>
  <c r="AT61" s="1"/>
  <c r="AI69"/>
  <c r="AI60" s="1"/>
  <c r="AS71"/>
  <c r="AS62" s="1"/>
  <c r="AG66"/>
  <c r="AG57" s="1"/>
  <c r="AH66"/>
  <c r="AH57" s="1"/>
  <c r="AE71"/>
  <c r="AE62" s="1"/>
  <c r="AM69"/>
  <c r="AM60" s="1"/>
  <c r="AU67"/>
  <c r="AU58" s="1"/>
  <c r="AJ68"/>
  <c r="AJ59" s="1"/>
  <c r="AR66"/>
  <c r="AR57" s="1"/>
  <c r="AK68"/>
  <c r="AK59" s="1"/>
  <c r="AS66"/>
  <c r="AS57" s="1"/>
  <c r="AL68"/>
  <c r="AL59" s="1"/>
  <c r="AT66"/>
  <c r="AT57" s="1"/>
  <c r="AI67"/>
  <c r="AI58" s="1"/>
  <c r="AJ67"/>
  <c r="AJ58" s="1"/>
  <c r="AL67" i="5"/>
  <c r="AL58" s="1"/>
  <c r="AQ69"/>
  <c r="AK71"/>
  <c r="AK62" s="1"/>
  <c r="AH70"/>
  <c r="AH61" s="1"/>
  <c r="AV69"/>
  <c r="AV60" s="1"/>
  <c r="AG68"/>
  <c r="AG59" s="1"/>
  <c r="AO71"/>
  <c r="AO62" s="1"/>
  <c r="AE67"/>
  <c r="AE58" s="1"/>
  <c r="AT70"/>
  <c r="AT61" s="1"/>
  <c r="AU68"/>
  <c r="AU59" s="1"/>
  <c r="AR71"/>
  <c r="AR62" s="1"/>
  <c r="AF66"/>
  <c r="AF57" s="1"/>
  <c r="AG66"/>
  <c r="AG57" s="1"/>
  <c r="AJ66"/>
  <c r="AJ57" s="1"/>
  <c r="AK66"/>
  <c r="AK57" s="1"/>
  <c r="AK69" i="12"/>
  <c r="AK60" s="1"/>
  <c r="AS67"/>
  <c r="AS58" s="1"/>
  <c r="AP70"/>
  <c r="AP61" s="1"/>
  <c r="AI68"/>
  <c r="AI59" s="1"/>
  <c r="AQ66"/>
  <c r="AN71"/>
  <c r="AN62" s="1"/>
  <c r="AV69"/>
  <c r="AV60" s="1"/>
  <c r="AG69"/>
  <c r="AG60" s="1"/>
  <c r="AO67"/>
  <c r="AO58" s="1"/>
  <c r="AL70"/>
  <c r="AL61" s="1"/>
  <c r="AT68"/>
  <c r="AT59" s="1"/>
  <c r="AQ71"/>
  <c r="AE66"/>
  <c r="AE57" s="1"/>
  <c r="AJ67"/>
  <c r="AJ58" s="1"/>
  <c r="AP70" i="13"/>
  <c r="AP61" s="1"/>
  <c r="AI68"/>
  <c r="AI59" s="1"/>
  <c r="AQ66"/>
  <c r="AQ57" s="1"/>
  <c r="AN71"/>
  <c r="AN62" s="1"/>
  <c r="Y72" i="9"/>
  <c r="Y63" s="1"/>
  <c r="Y65"/>
  <c r="Y56" s="1"/>
  <c r="L72" i="10"/>
  <c r="L63" s="1"/>
  <c r="L65"/>
  <c r="L56" s="1"/>
  <c r="AA72"/>
  <c r="AA63" s="1"/>
  <c r="AA65"/>
  <c r="AA56" s="1"/>
  <c r="Q72"/>
  <c r="Q63" s="1"/>
  <c r="Q65"/>
  <c r="Q56" s="1"/>
  <c r="X72"/>
  <c r="X63" s="1"/>
  <c r="X65"/>
  <c r="X56" s="1"/>
  <c r="N72" i="13"/>
  <c r="N63" s="1"/>
  <c r="N65"/>
  <c r="N56" s="1"/>
  <c r="L72"/>
  <c r="L63" s="1"/>
  <c r="L65"/>
  <c r="L56" s="1"/>
  <c r="T72"/>
  <c r="T63" s="1"/>
  <c r="T65"/>
  <c r="T56" s="1"/>
  <c r="AG72" i="8"/>
  <c r="AG63" s="1"/>
  <c r="AG65"/>
  <c r="AG56" s="1"/>
  <c r="AV72"/>
  <c r="AV63" s="1"/>
  <c r="AV65"/>
  <c r="AV56" s="1"/>
  <c r="AO72"/>
  <c r="AO63" s="1"/>
  <c r="AO65"/>
  <c r="AO56" s="1"/>
  <c r="AR65"/>
  <c r="AR56" s="1"/>
  <c r="AR72"/>
  <c r="AR63" s="1"/>
  <c r="AK72" i="11"/>
  <c r="AK63" s="1"/>
  <c r="AK65"/>
  <c r="AK56" s="1"/>
  <c r="AG72"/>
  <c r="AG63" s="1"/>
  <c r="AG65"/>
  <c r="AG56" s="1"/>
  <c r="AP72"/>
  <c r="AP63" s="1"/>
  <c r="AP65"/>
  <c r="AP56" s="1"/>
  <c r="AJ72"/>
  <c r="AJ63" s="1"/>
  <c r="AJ65"/>
  <c r="AJ56" s="1"/>
  <c r="AK65" i="4"/>
  <c r="AK56" s="1"/>
  <c r="AK72"/>
  <c r="AK63" s="1"/>
  <c r="AN72"/>
  <c r="AN63" s="1"/>
  <c r="AN65"/>
  <c r="AN56" s="1"/>
  <c r="AJ65"/>
  <c r="AJ56" s="1"/>
  <c r="AJ72"/>
  <c r="AJ63" s="1"/>
  <c r="AU65" i="9"/>
  <c r="AU56" s="1"/>
  <c r="AU72"/>
  <c r="AU63" s="1"/>
  <c r="AI72"/>
  <c r="AI63" s="1"/>
  <c r="AI65"/>
  <c r="AI56" s="1"/>
  <c r="AJ65"/>
  <c r="AJ56" s="1"/>
  <c r="AJ72"/>
  <c r="AJ63" s="1"/>
  <c r="AS72" i="12"/>
  <c r="AS63" s="1"/>
  <c r="AS65"/>
  <c r="AS56" s="1"/>
  <c r="AO65"/>
  <c r="AO56" s="1"/>
  <c r="AO72"/>
  <c r="AO63" s="1"/>
  <c r="AJ72"/>
  <c r="AJ63" s="1"/>
  <c r="AJ65"/>
  <c r="AJ56" s="1"/>
  <c r="AO65" i="13"/>
  <c r="AO56" s="1"/>
  <c r="AO72"/>
  <c r="AO63" s="1"/>
  <c r="AJ72"/>
  <c r="AJ63" s="1"/>
  <c r="AJ65"/>
  <c r="AJ56" s="1"/>
  <c r="N69" i="9"/>
  <c r="N60" s="1"/>
  <c r="U69"/>
  <c r="U60" s="1"/>
  <c r="AA66"/>
  <c r="AA57" s="1"/>
  <c r="S70"/>
  <c r="S61" s="1"/>
  <c r="S69"/>
  <c r="S60" s="1"/>
  <c r="V67"/>
  <c r="V58" s="1"/>
  <c r="AA67"/>
  <c r="AA58" s="1"/>
  <c r="Z69" i="10"/>
  <c r="Z60" s="1"/>
  <c r="W71"/>
  <c r="W62" s="1"/>
  <c r="X66"/>
  <c r="X57" s="1"/>
  <c r="AA68"/>
  <c r="AA59" s="1"/>
  <c r="N67"/>
  <c r="N58" s="1"/>
  <c r="AB71"/>
  <c r="AB62" s="1"/>
  <c r="AC66"/>
  <c r="AC57" s="1"/>
  <c r="U70"/>
  <c r="U61" s="1"/>
  <c r="S67"/>
  <c r="S58" s="1"/>
  <c r="AB70"/>
  <c r="AB61" s="1"/>
  <c r="Y71"/>
  <c r="Y62" s="1"/>
  <c r="AC69" i="13"/>
  <c r="AC60" s="1"/>
  <c r="K69"/>
  <c r="K60" s="1"/>
  <c r="S69"/>
  <c r="S60" s="1"/>
  <c r="L68"/>
  <c r="L59" s="1"/>
  <c r="N68" i="12"/>
  <c r="N59" s="1"/>
  <c r="AU66" i="8"/>
  <c r="AU57" s="1"/>
  <c r="AT70"/>
  <c r="AT61" s="1"/>
  <c r="AH71" i="11"/>
  <c r="AH62" s="1"/>
  <c r="AT70"/>
  <c r="AT61" s="1"/>
  <c r="AL70"/>
  <c r="AL61" s="1"/>
  <c r="AS67"/>
  <c r="AS58" s="1"/>
  <c r="AF67"/>
  <c r="AF58" s="1"/>
  <c r="AE66"/>
  <c r="AE57" s="1"/>
  <c r="AJ69"/>
  <c r="AJ60" s="1"/>
  <c r="AR67"/>
  <c r="AR58" s="1"/>
  <c r="AH71" i="4"/>
  <c r="AH62" s="1"/>
  <c r="AP69"/>
  <c r="AP60" s="1"/>
  <c r="AJ71"/>
  <c r="AJ62" s="1"/>
  <c r="AR69"/>
  <c r="AR60" s="1"/>
  <c r="AO70"/>
  <c r="AO61" s="1"/>
  <c r="AW68"/>
  <c r="AW59" s="1"/>
  <c r="AS70" i="9"/>
  <c r="AS61" s="1"/>
  <c r="AH69"/>
  <c r="AH60" s="1"/>
  <c r="AO66"/>
  <c r="AO57" s="1"/>
  <c r="AH68"/>
  <c r="AH59" s="1"/>
  <c r="AP66"/>
  <c r="AP57" s="1"/>
  <c r="AM71"/>
  <c r="AM62" s="1"/>
  <c r="AU69"/>
  <c r="AU60" s="1"/>
  <c r="AS68"/>
  <c r="AS59" s="1"/>
  <c r="AT68"/>
  <c r="AT59" s="1"/>
  <c r="AQ67"/>
  <c r="AJ69"/>
  <c r="AJ60" s="1"/>
  <c r="AR67"/>
  <c r="AR58" s="1"/>
  <c r="AM70" i="5"/>
  <c r="AM61" s="1"/>
  <c r="AU71"/>
  <c r="AU62" s="1"/>
  <c r="AK69"/>
  <c r="AK60" s="1"/>
  <c r="AD71"/>
  <c r="AD62" s="1"/>
  <c r="AR70"/>
  <c r="AR61" s="1"/>
  <c r="AW68"/>
  <c r="AW59" s="1"/>
  <c r="AH67"/>
  <c r="AH58" s="1"/>
  <c r="AF68"/>
  <c r="AF59" s="1"/>
  <c r="AH66"/>
  <c r="AH57" s="1"/>
  <c r="AI66"/>
  <c r="AI57" s="1"/>
  <c r="AR66"/>
  <c r="AR57" s="1"/>
  <c r="AK68"/>
  <c r="AK59" s="1"/>
  <c r="AS66"/>
  <c r="AS57" s="1"/>
  <c r="AE68" i="12"/>
  <c r="AE59" s="1"/>
  <c r="AM66"/>
  <c r="AM57" s="1"/>
  <c r="AJ69"/>
  <c r="AJ60" s="1"/>
  <c r="AR67"/>
  <c r="AR58" s="1"/>
  <c r="AE68" i="13"/>
  <c r="AE59" s="1"/>
  <c r="AM66"/>
  <c r="AM57" s="1"/>
  <c r="AJ69"/>
  <c r="AJ60" s="1"/>
  <c r="AR67"/>
  <c r="AR58" s="1"/>
  <c r="AO70"/>
  <c r="AO61" s="1"/>
  <c r="AW68"/>
  <c r="AW59" s="1"/>
  <c r="J72" i="9"/>
  <c r="J65"/>
  <c r="T65"/>
  <c r="T56" s="1"/>
  <c r="T72"/>
  <c r="T63" s="1"/>
  <c r="O72" i="10"/>
  <c r="O63" s="1"/>
  <c r="O65"/>
  <c r="O56" s="1"/>
  <c r="O65" i="9"/>
  <c r="O56" s="1"/>
  <c r="O72"/>
  <c r="O63" s="1"/>
  <c r="L65"/>
  <c r="L56" s="1"/>
  <c r="L72"/>
  <c r="L63" s="1"/>
  <c r="AA72"/>
  <c r="AA63" s="1"/>
  <c r="AA65"/>
  <c r="AA56" s="1"/>
  <c r="Q72"/>
  <c r="Q63" s="1"/>
  <c r="Q65"/>
  <c r="Q56" s="1"/>
  <c r="X72"/>
  <c r="X63" s="1"/>
  <c r="X65"/>
  <c r="X56" s="1"/>
  <c r="V72" i="10"/>
  <c r="V63" s="1"/>
  <c r="V65"/>
  <c r="V56" s="1"/>
  <c r="S72"/>
  <c r="S63" s="1"/>
  <c r="S65"/>
  <c r="S56" s="1"/>
  <c r="P72"/>
  <c r="P63" s="1"/>
  <c r="P65"/>
  <c r="P56" s="1"/>
  <c r="R65" i="13"/>
  <c r="R56" s="1"/>
  <c r="R72"/>
  <c r="R63" s="1"/>
  <c r="S72"/>
  <c r="S63" s="1"/>
  <c r="S65"/>
  <c r="S56" s="1"/>
  <c r="AS65" i="8"/>
  <c r="AS56" s="1"/>
  <c r="AS72"/>
  <c r="AS63" s="1"/>
  <c r="AH65"/>
  <c r="AH56" s="1"/>
  <c r="AH72"/>
  <c r="AH63" s="1"/>
  <c r="AS72" i="11"/>
  <c r="AS63" s="1"/>
  <c r="AS65"/>
  <c r="AS56" s="1"/>
  <c r="AF72"/>
  <c r="AF63" s="1"/>
  <c r="AF65"/>
  <c r="AF56" s="1"/>
  <c r="AO72"/>
  <c r="AO63" s="1"/>
  <c r="AO65"/>
  <c r="AO56" s="1"/>
  <c r="AR72"/>
  <c r="AR63" s="1"/>
  <c r="AR65"/>
  <c r="AR56" s="1"/>
  <c r="AH72" i="4"/>
  <c r="AH63" s="1"/>
  <c r="AH65"/>
  <c r="AH56" s="1"/>
  <c r="AV72"/>
  <c r="AV63" s="1"/>
  <c r="AV65"/>
  <c r="AV56" s="1"/>
  <c r="AR65"/>
  <c r="AR56" s="1"/>
  <c r="AR72"/>
  <c r="AR63" s="1"/>
  <c r="AQ72" i="9"/>
  <c r="AQ63" s="1"/>
  <c r="AQ65"/>
  <c r="AR65"/>
  <c r="AR56" s="1"/>
  <c r="AR72"/>
  <c r="AR63" s="1"/>
  <c r="AH65" i="5"/>
  <c r="AH56" s="1"/>
  <c r="AH72"/>
  <c r="AH63" s="1"/>
  <c r="AD72" i="12"/>
  <c r="AD63" s="1"/>
  <c r="AD65"/>
  <c r="AD56" s="1"/>
  <c r="AW72"/>
  <c r="AW63" s="1"/>
  <c r="AW65"/>
  <c r="AW56" s="1"/>
  <c r="AR72"/>
  <c r="AR63" s="1"/>
  <c r="AR65"/>
  <c r="AR56" s="1"/>
  <c r="T66" i="9"/>
  <c r="N66"/>
  <c r="N57" s="1"/>
  <c r="AC70"/>
  <c r="AC61" s="1"/>
  <c r="K66"/>
  <c r="K57" s="1"/>
  <c r="K69" i="10"/>
  <c r="K60" s="1"/>
  <c r="Y67" i="9"/>
  <c r="Y58" s="1"/>
  <c r="K69"/>
  <c r="K60" s="1"/>
  <c r="Q66"/>
  <c r="Q57" s="1"/>
  <c r="Z69"/>
  <c r="Z60" s="1"/>
  <c r="W71"/>
  <c r="W62" s="1"/>
  <c r="X66"/>
  <c r="X57" s="1"/>
  <c r="AA68"/>
  <c r="AA59" s="1"/>
  <c r="X70"/>
  <c r="X61" s="1"/>
  <c r="N67"/>
  <c r="N58" s="1"/>
  <c r="AB71"/>
  <c r="AB62" s="1"/>
  <c r="AC66"/>
  <c r="AC57" s="1"/>
  <c r="U70"/>
  <c r="U61" s="1"/>
  <c r="S67"/>
  <c r="S58" s="1"/>
  <c r="AB70"/>
  <c r="AB61" s="1"/>
  <c r="Y71"/>
  <c r="Y62" s="1"/>
  <c r="Q67" i="10"/>
  <c r="Q58" s="1"/>
  <c r="R69"/>
  <c r="R60" s="1"/>
  <c r="O71"/>
  <c r="O62" s="1"/>
  <c r="P66"/>
  <c r="P57" s="1"/>
  <c r="S68"/>
  <c r="S59" s="1"/>
  <c r="P70"/>
  <c r="P61" s="1"/>
  <c r="W70"/>
  <c r="W61" s="1"/>
  <c r="AC67"/>
  <c r="AC58" s="1"/>
  <c r="W69"/>
  <c r="W60" s="1"/>
  <c r="T71"/>
  <c r="T62" s="1"/>
  <c r="U66"/>
  <c r="U57" s="1"/>
  <c r="X68"/>
  <c r="X59" s="1"/>
  <c r="M70"/>
  <c r="M61" s="1"/>
  <c r="K67"/>
  <c r="K58" s="1"/>
  <c r="T70"/>
  <c r="T61" s="1"/>
  <c r="Z67"/>
  <c r="Z58" s="1"/>
  <c r="AB69"/>
  <c r="AB60" s="1"/>
  <c r="Q71"/>
  <c r="AA66" i="13"/>
  <c r="AA57" s="1"/>
  <c r="K71"/>
  <c r="K62" s="1"/>
  <c r="J68"/>
  <c r="Y70"/>
  <c r="Y61" s="1"/>
  <c r="Z66"/>
  <c r="Z57" s="1"/>
  <c r="J67"/>
  <c r="O68"/>
  <c r="O59" s="1"/>
  <c r="M70"/>
  <c r="M61" s="1"/>
  <c r="T71"/>
  <c r="T62" s="1"/>
  <c r="S68"/>
  <c r="S59" s="1"/>
  <c r="R69"/>
  <c r="R60" s="1"/>
  <c r="P69"/>
  <c r="P60" s="1"/>
  <c r="S70" i="12"/>
  <c r="S61" s="1"/>
  <c r="AH68" i="8"/>
  <c r="AH59" s="1"/>
  <c r="AE67"/>
  <c r="AE58" s="1"/>
  <c r="AN71"/>
  <c r="AN62" s="1"/>
  <c r="AV69"/>
  <c r="AV60" s="1"/>
  <c r="AK70"/>
  <c r="AK61" s="1"/>
  <c r="AS68"/>
  <c r="AS59" s="1"/>
  <c r="AM66"/>
  <c r="AM57" s="1"/>
  <c r="AH67"/>
  <c r="AH58" s="1"/>
  <c r="AI71"/>
  <c r="AI62" s="1"/>
  <c r="AQ69"/>
  <c r="AF70"/>
  <c r="AF61" s="1"/>
  <c r="AN68"/>
  <c r="AN59" s="1"/>
  <c r="AG66"/>
  <c r="AG57" s="1"/>
  <c r="AK67"/>
  <c r="AK58" s="1"/>
  <c r="AF66"/>
  <c r="AF57" s="1"/>
  <c r="AN71" i="11"/>
  <c r="AN62" s="1"/>
  <c r="AO71"/>
  <c r="AO62" s="1"/>
  <c r="AP71"/>
  <c r="AP62" s="1"/>
  <c r="AQ71"/>
  <c r="AR71"/>
  <c r="AR62" s="1"/>
  <c r="AJ71"/>
  <c r="AJ62" s="1"/>
  <c r="AU70"/>
  <c r="AU61" s="1"/>
  <c r="AK71"/>
  <c r="AK62" s="1"/>
  <c r="AS69"/>
  <c r="AS60" s="1"/>
  <c r="AN67"/>
  <c r="AN58" s="1"/>
  <c r="AD66"/>
  <c r="AD57" s="1"/>
  <c r="AM66"/>
  <c r="AM57" s="1"/>
  <c r="AR69"/>
  <c r="AR60" s="1"/>
  <c r="AD67" i="4"/>
  <c r="AD58" s="1"/>
  <c r="AI68"/>
  <c r="AI59" s="1"/>
  <c r="AQ66"/>
  <c r="AF71"/>
  <c r="AF62" s="1"/>
  <c r="AN69"/>
  <c r="AN60" s="1"/>
  <c r="AV67"/>
  <c r="AV58" s="1"/>
  <c r="AS70"/>
  <c r="AS61" s="1"/>
  <c r="AP71"/>
  <c r="AP62" s="1"/>
  <c r="AU70"/>
  <c r="AU61" s="1"/>
  <c r="AR71"/>
  <c r="AR62" s="1"/>
  <c r="AD66"/>
  <c r="AD57" s="1"/>
  <c r="AW70"/>
  <c r="AW61" s="1"/>
  <c r="AQ71" i="9"/>
  <c r="AR70"/>
  <c r="AR61" s="1"/>
  <c r="AG69"/>
  <c r="AG60" s="1"/>
  <c r="AD71"/>
  <c r="AD62" s="1"/>
  <c r="AG70"/>
  <c r="AG61" s="1"/>
  <c r="AO68"/>
  <c r="AO59" s="1"/>
  <c r="AW66"/>
  <c r="AW57" s="1"/>
  <c r="AH70"/>
  <c r="AH61" s="1"/>
  <c r="AP68"/>
  <c r="AP59" s="1"/>
  <c r="AU71"/>
  <c r="AU62" s="1"/>
  <c r="AI66"/>
  <c r="AI57" s="1"/>
  <c r="AR69"/>
  <c r="AR60" s="1"/>
  <c r="AO69" i="5"/>
  <c r="AO60" s="1"/>
  <c r="AI71"/>
  <c r="AI62" s="1"/>
  <c r="AG70"/>
  <c r="AG61" s="1"/>
  <c r="AU69"/>
  <c r="AU60" s="1"/>
  <c r="AN71"/>
  <c r="AN62" s="1"/>
  <c r="AD67"/>
  <c r="AD58" s="1"/>
  <c r="AH69"/>
  <c r="AH60" s="1"/>
  <c r="AP67"/>
  <c r="AP58" s="1"/>
  <c r="AI67"/>
  <c r="AI58" s="1"/>
  <c r="AF70"/>
  <c r="AF61" s="1"/>
  <c r="AN68"/>
  <c r="AN59" s="1"/>
  <c r="AV66"/>
  <c r="AV57" s="1"/>
  <c r="AW66"/>
  <c r="AW57" s="1"/>
  <c r="AP66"/>
  <c r="AP57" s="1"/>
  <c r="AQ66"/>
  <c r="AS68"/>
  <c r="AS59" s="1"/>
  <c r="AS71" i="12"/>
  <c r="AS62" s="1"/>
  <c r="AG66"/>
  <c r="AG57" s="1"/>
  <c r="AD69"/>
  <c r="AD60" s="1"/>
  <c r="AL67"/>
  <c r="AL58" s="1"/>
  <c r="AQ70"/>
  <c r="AJ68"/>
  <c r="AJ59" s="1"/>
  <c r="AR66"/>
  <c r="AR57" s="1"/>
  <c r="AO71"/>
  <c r="AO62" s="1"/>
  <c r="AW69"/>
  <c r="AW60" s="1"/>
  <c r="AH67"/>
  <c r="AH58" s="1"/>
  <c r="AE70"/>
  <c r="AE61" s="1"/>
  <c r="AM68"/>
  <c r="AM59" s="1"/>
  <c r="AU66"/>
  <c r="AU57" s="1"/>
  <c r="AJ71"/>
  <c r="AJ62" s="1"/>
  <c r="AR69"/>
  <c r="AR60" s="1"/>
  <c r="AD69" i="13"/>
  <c r="AD60" s="1"/>
  <c r="W65" i="9"/>
  <c r="W56" s="1"/>
  <c r="W72"/>
  <c r="W63" s="1"/>
  <c r="V65"/>
  <c r="V56" s="1"/>
  <c r="V72"/>
  <c r="V63" s="1"/>
  <c r="S72"/>
  <c r="S63" s="1"/>
  <c r="S65"/>
  <c r="S56" s="1"/>
  <c r="P72"/>
  <c r="P63" s="1"/>
  <c r="P65"/>
  <c r="P56" s="1"/>
  <c r="N72" i="10"/>
  <c r="N63" s="1"/>
  <c r="N65"/>
  <c r="N56" s="1"/>
  <c r="AC72"/>
  <c r="AC63" s="1"/>
  <c r="AC65"/>
  <c r="AC56" s="1"/>
  <c r="K72"/>
  <c r="K63" s="1"/>
  <c r="K65"/>
  <c r="K56" s="1"/>
  <c r="AC72" i="13"/>
  <c r="AC63" s="1"/>
  <c r="AC65"/>
  <c r="AC56" s="1"/>
  <c r="AA72"/>
  <c r="AA63" s="1"/>
  <c r="AA65"/>
  <c r="AA56" s="1"/>
  <c r="AK65" i="8"/>
  <c r="AK56" s="1"/>
  <c r="AK72"/>
  <c r="AK63" s="1"/>
  <c r="AD72"/>
  <c r="AD63" s="1"/>
  <c r="AD65"/>
  <c r="AD56" s="1"/>
  <c r="AP65"/>
  <c r="AP56" s="1"/>
  <c r="AP72"/>
  <c r="AP63" s="1"/>
  <c r="AE72" i="11"/>
  <c r="AE63" s="1"/>
  <c r="AE65"/>
  <c r="AN72"/>
  <c r="AN63" s="1"/>
  <c r="AN65"/>
  <c r="AN56" s="1"/>
  <c r="AW72"/>
  <c r="AW63" s="1"/>
  <c r="AW65"/>
  <c r="AW56" s="1"/>
  <c r="AS65" i="4"/>
  <c r="AS56" s="1"/>
  <c r="AS72"/>
  <c r="AS63" s="1"/>
  <c r="AP65" i="5"/>
  <c r="AP56" s="1"/>
  <c r="AP72"/>
  <c r="AP63" s="1"/>
  <c r="AI65"/>
  <c r="AI56" s="1"/>
  <c r="AI72"/>
  <c r="AI63" s="1"/>
  <c r="AL72" i="12"/>
  <c r="AL63" s="1"/>
  <c r="AL65"/>
  <c r="AL56" s="1"/>
  <c r="AH72"/>
  <c r="AH63" s="1"/>
  <c r="AH65"/>
  <c r="AH56" s="1"/>
  <c r="AL72" i="13"/>
  <c r="AL63" s="1"/>
  <c r="AL65"/>
  <c r="AL56" s="1"/>
  <c r="Y69" i="9"/>
  <c r="Y60" s="1"/>
  <c r="X69"/>
  <c r="Q67"/>
  <c r="Q58" s="1"/>
  <c r="R69"/>
  <c r="R60" s="1"/>
  <c r="O71"/>
  <c r="O62" s="1"/>
  <c r="P66"/>
  <c r="P57" s="1"/>
  <c r="S68"/>
  <c r="S59" s="1"/>
  <c r="P70"/>
  <c r="P61" s="1"/>
  <c r="W70"/>
  <c r="W61" s="1"/>
  <c r="AC67"/>
  <c r="AC58" s="1"/>
  <c r="W69"/>
  <c r="W60" s="1"/>
  <c r="T71"/>
  <c r="T62" s="1"/>
  <c r="U66"/>
  <c r="U57" s="1"/>
  <c r="X68"/>
  <c r="X59" s="1"/>
  <c r="M70"/>
  <c r="M61" s="1"/>
  <c r="K67"/>
  <c r="K58" s="1"/>
  <c r="T70"/>
  <c r="T61" s="1"/>
  <c r="Z67"/>
  <c r="Z58" s="1"/>
  <c r="AB69"/>
  <c r="AB60" s="1"/>
  <c r="Q71"/>
  <c r="J69" i="10"/>
  <c r="K68"/>
  <c r="K59" s="1"/>
  <c r="Z68"/>
  <c r="Z59" s="1"/>
  <c r="O70"/>
  <c r="O61" s="1"/>
  <c r="U67"/>
  <c r="U58" s="1"/>
  <c r="O69"/>
  <c r="O60" s="1"/>
  <c r="L71"/>
  <c r="L62" s="1"/>
  <c r="M66"/>
  <c r="M57" s="1"/>
  <c r="P68"/>
  <c r="P59" s="1"/>
  <c r="AA71"/>
  <c r="AA62" s="1"/>
  <c r="W68"/>
  <c r="W59" s="1"/>
  <c r="L70"/>
  <c r="L61" s="1"/>
  <c r="R67"/>
  <c r="R58" s="1"/>
  <c r="T69"/>
  <c r="T60" s="1"/>
  <c r="N70" i="13"/>
  <c r="N61" s="1"/>
  <c r="U71"/>
  <c r="U62" s="1"/>
  <c r="O66"/>
  <c r="O57" s="1"/>
  <c r="O67"/>
  <c r="O58" s="1"/>
  <c r="T68"/>
  <c r="T59" s="1"/>
  <c r="M71"/>
  <c r="M62" s="1"/>
  <c r="R70"/>
  <c r="R61" s="1"/>
  <c r="P68"/>
  <c r="P59" s="1"/>
  <c r="O69"/>
  <c r="O60" s="1"/>
  <c r="O70"/>
  <c r="O61" s="1"/>
  <c r="X67"/>
  <c r="J71"/>
  <c r="L67"/>
  <c r="L58" s="1"/>
  <c r="U70"/>
  <c r="U61" s="1"/>
  <c r="AB71"/>
  <c r="AB62" s="1"/>
  <c r="N67"/>
  <c r="N58" s="1"/>
  <c r="AA68"/>
  <c r="AA59" s="1"/>
  <c r="Z69"/>
  <c r="Z60" s="1"/>
  <c r="AC70"/>
  <c r="AC61" s="1"/>
  <c r="N66"/>
  <c r="N57" s="1"/>
  <c r="V67"/>
  <c r="V58" s="1"/>
  <c r="J66"/>
  <c r="AB66" i="12"/>
  <c r="AB57" s="1"/>
  <c r="AH70" i="8"/>
  <c r="AH61" s="1"/>
  <c r="AP68"/>
  <c r="AP59" s="1"/>
  <c r="AI66"/>
  <c r="AI57" s="1"/>
  <c r="AE69"/>
  <c r="AE60" s="1"/>
  <c r="AM67"/>
  <c r="AM58" s="1"/>
  <c r="AV71"/>
  <c r="AV62" s="1"/>
  <c r="AS70"/>
  <c r="AS61" s="1"/>
  <c r="AH69"/>
  <c r="AH60" s="1"/>
  <c r="AP67"/>
  <c r="AP58" s="1"/>
  <c r="AQ71"/>
  <c r="AN70"/>
  <c r="AN61" s="1"/>
  <c r="AV68"/>
  <c r="AV59" s="1"/>
  <c r="AQ66"/>
  <c r="AK69"/>
  <c r="AK60" s="1"/>
  <c r="AS67"/>
  <c r="AS58" s="1"/>
  <c r="AN66"/>
  <c r="AN57" s="1"/>
  <c r="AW71" i="11"/>
  <c r="AW62" s="1"/>
  <c r="AJ68"/>
  <c r="AJ59" s="1"/>
  <c r="AK68"/>
  <c r="AK59" s="1"/>
  <c r="AL68"/>
  <c r="AL59" s="1"/>
  <c r="AM68"/>
  <c r="AM59" s="1"/>
  <c r="AP68"/>
  <c r="AP59" s="1"/>
  <c r="AT71"/>
  <c r="AT62" s="1"/>
  <c r="AD68"/>
  <c r="AD59" s="1"/>
  <c r="AL71"/>
  <c r="AL62" s="1"/>
  <c r="AD71"/>
  <c r="AD62" s="1"/>
  <c r="AS71"/>
  <c r="AS62" s="1"/>
  <c r="AG66"/>
  <c r="AG57" s="1"/>
  <c r="AD67"/>
  <c r="AD58" s="1"/>
  <c r="AV67"/>
  <c r="AV58" s="1"/>
  <c r="AL66"/>
  <c r="AL57" s="1"/>
  <c r="AU66"/>
  <c r="AU57" s="1"/>
  <c r="AF66"/>
  <c r="AF57" s="1"/>
  <c r="AD69" i="4"/>
  <c r="AD60" s="1"/>
  <c r="AL67"/>
  <c r="AL58" s="1"/>
  <c r="AI70"/>
  <c r="AI61" s="1"/>
  <c r="AQ68"/>
  <c r="AN71"/>
  <c r="AN62" s="1"/>
  <c r="AV69"/>
  <c r="AV60" s="1"/>
  <c r="AG67"/>
  <c r="AG58" s="1"/>
  <c r="AD68"/>
  <c r="AD59" s="1"/>
  <c r="AL66"/>
  <c r="AL57" s="1"/>
  <c r="AI67"/>
  <c r="AI58" s="1"/>
  <c r="AF68"/>
  <c r="AF59" s="1"/>
  <c r="AN66"/>
  <c r="AN57" s="1"/>
  <c r="AK67"/>
  <c r="AK58" s="1"/>
  <c r="AF66"/>
  <c r="AF57" s="1"/>
  <c r="AF71" i="9"/>
  <c r="AF62" s="1"/>
  <c r="AM70"/>
  <c r="AM61" s="1"/>
  <c r="AF69"/>
  <c r="AF60" s="1"/>
  <c r="AW69"/>
  <c r="AW60" s="1"/>
  <c r="AO71"/>
  <c r="AO62" s="1"/>
  <c r="AO70"/>
  <c r="AO61" s="1"/>
  <c r="AW68"/>
  <c r="AW59" s="1"/>
  <c r="AP70"/>
  <c r="AP61" s="1"/>
  <c r="AI68"/>
  <c r="AI59" s="1"/>
  <c r="AQ66"/>
  <c r="AF67"/>
  <c r="AF58" s="1"/>
  <c r="AG67"/>
  <c r="AG58" s="1"/>
  <c r="AH67"/>
  <c r="AH58" s="1"/>
  <c r="AE66"/>
  <c r="AE57" s="1"/>
  <c r="AF66"/>
  <c r="AF57" s="1"/>
  <c r="AJ68" i="5"/>
  <c r="AJ59" s="1"/>
  <c r="AT71"/>
  <c r="AT62" s="1"/>
  <c r="AS67"/>
  <c r="AS58" s="1"/>
  <c r="AI69"/>
  <c r="AI60" s="1"/>
  <c r="AQ70"/>
  <c r="AR68"/>
  <c r="AR59" s="1"/>
  <c r="AH71"/>
  <c r="AH62" s="1"/>
  <c r="AP69"/>
  <c r="AP60" s="1"/>
  <c r="AQ67"/>
  <c r="AN70"/>
  <c r="AN61" s="1"/>
  <c r="AV68"/>
  <c r="AV59" s="1"/>
  <c r="AG68" i="12"/>
  <c r="AG59" s="1"/>
  <c r="AO66"/>
  <c r="AO57" s="1"/>
  <c r="AD71"/>
  <c r="AD62" s="1"/>
  <c r="AL69"/>
  <c r="AL60" s="1"/>
  <c r="AT67"/>
  <c r="AT58" s="1"/>
  <c r="AE67"/>
  <c r="AE58" s="1"/>
  <c r="AJ70"/>
  <c r="AJ61" s="1"/>
  <c r="AR68"/>
  <c r="AR59" s="1"/>
  <c r="AW71"/>
  <c r="AW62" s="1"/>
  <c r="AK66"/>
  <c r="AK57" s="1"/>
  <c r="AH69"/>
  <c r="AH60" s="1"/>
  <c r="AP67"/>
  <c r="AP58" s="1"/>
  <c r="AM70"/>
  <c r="AM61" s="1"/>
  <c r="AU68"/>
  <c r="AU59" s="1"/>
  <c r="AR71"/>
  <c r="AR62" s="1"/>
  <c r="AF66"/>
  <c r="AF57" s="1"/>
  <c r="AD71" i="13"/>
  <c r="AD62" s="1"/>
  <c r="AL69"/>
  <c r="AL60" s="1"/>
  <c r="AT67"/>
  <c r="AT58" s="1"/>
  <c r="AE67"/>
  <c r="AE58" s="1"/>
  <c r="AJ70"/>
  <c r="AJ61" s="1"/>
  <c r="N65" i="9"/>
  <c r="N56" s="1"/>
  <c r="N72"/>
  <c r="N63" s="1"/>
  <c r="AC65"/>
  <c r="AC56" s="1"/>
  <c r="AC72"/>
  <c r="AC63" s="1"/>
  <c r="K72"/>
  <c r="K63" s="1"/>
  <c r="K65"/>
  <c r="K56" s="1"/>
  <c r="U72" i="10"/>
  <c r="U63" s="1"/>
  <c r="U65"/>
  <c r="U56" s="1"/>
  <c r="Z72"/>
  <c r="Z63" s="1"/>
  <c r="Z65"/>
  <c r="Z56" s="1"/>
  <c r="O65" i="13"/>
  <c r="O56" s="1"/>
  <c r="O72"/>
  <c r="O63" s="1"/>
  <c r="W65"/>
  <c r="W56" s="1"/>
  <c r="W72"/>
  <c r="W63" s="1"/>
  <c r="P72" i="12"/>
  <c r="P63" s="1"/>
  <c r="P65"/>
  <c r="P56" s="1"/>
  <c r="AU72" i="8"/>
  <c r="AU63" s="1"/>
  <c r="AU65"/>
  <c r="AU56" s="1"/>
  <c r="AN72"/>
  <c r="AN63" s="1"/>
  <c r="AN65"/>
  <c r="AN56" s="1"/>
  <c r="AD72" i="11"/>
  <c r="AD63" s="1"/>
  <c r="AD65"/>
  <c r="AD56" s="1"/>
  <c r="AM72"/>
  <c r="AM63" s="1"/>
  <c r="AM65"/>
  <c r="AM56" s="1"/>
  <c r="AV72"/>
  <c r="AV63" s="1"/>
  <c r="AV65"/>
  <c r="AV56" s="1"/>
  <c r="AF72" i="4"/>
  <c r="AF63" s="1"/>
  <c r="AF65"/>
  <c r="AF56" s="1"/>
  <c r="AE65"/>
  <c r="AE72"/>
  <c r="AE63" s="1"/>
  <c r="AF72" i="9"/>
  <c r="AF63" s="1"/>
  <c r="AF65"/>
  <c r="AF56" s="1"/>
  <c r="AG72"/>
  <c r="AG63" s="1"/>
  <c r="AG65"/>
  <c r="AG56" s="1"/>
  <c r="AH72"/>
  <c r="AH63" s="1"/>
  <c r="AH65"/>
  <c r="AH56" s="1"/>
  <c r="AQ65" i="5"/>
  <c r="AQ72"/>
  <c r="AQ63" s="1"/>
  <c r="AT72" i="12"/>
  <c r="AT63" s="1"/>
  <c r="AT65"/>
  <c r="AT56" s="1"/>
  <c r="AE72"/>
  <c r="AE63" s="1"/>
  <c r="AE65"/>
  <c r="AP72"/>
  <c r="AP63" s="1"/>
  <c r="AP65"/>
  <c r="AP56" s="1"/>
  <c r="AT72" i="13"/>
  <c r="AT63" s="1"/>
  <c r="AT65"/>
  <c r="AT56" s="1"/>
  <c r="AE65"/>
  <c r="AE72"/>
  <c r="AE63" s="1"/>
  <c r="AP65"/>
  <c r="AP56" s="1"/>
  <c r="AP72"/>
  <c r="AP63" s="1"/>
  <c r="O70" i="9"/>
  <c r="O61" s="1"/>
  <c r="U67"/>
  <c r="U58" s="1"/>
  <c r="L71"/>
  <c r="L62" s="1"/>
  <c r="M66"/>
  <c r="M57" s="1"/>
  <c r="P68"/>
  <c r="P59" s="1"/>
  <c r="AA71"/>
  <c r="AA62" s="1"/>
  <c r="W68"/>
  <c r="W59" s="1"/>
  <c r="L70"/>
  <c r="L61" s="1"/>
  <c r="R67"/>
  <c r="R58" s="1"/>
  <c r="T69"/>
  <c r="T60" s="1"/>
  <c r="R70" i="10"/>
  <c r="R61" s="1"/>
  <c r="P67"/>
  <c r="P58" s="1"/>
  <c r="V71"/>
  <c r="V62" s="1"/>
  <c r="M67"/>
  <c r="M58" s="1"/>
  <c r="S71"/>
  <c r="S62" s="1"/>
  <c r="O68"/>
  <c r="O59" s="1"/>
  <c r="J67"/>
  <c r="L69"/>
  <c r="L60" s="1"/>
  <c r="V66" i="13"/>
  <c r="V57" s="1"/>
  <c r="AA70"/>
  <c r="AA61" s="1"/>
  <c r="AB66"/>
  <c r="AB57" s="1"/>
  <c r="AB67"/>
  <c r="AB58" s="1"/>
  <c r="S66"/>
  <c r="S57" s="1"/>
  <c r="T70"/>
  <c r="T61" s="1"/>
  <c r="U66"/>
  <c r="U57" s="1"/>
  <c r="AC67"/>
  <c r="AC58" s="1"/>
  <c r="K70" i="12"/>
  <c r="K61" s="1"/>
  <c r="AP70" i="8"/>
  <c r="AP61" s="1"/>
  <c r="AE71"/>
  <c r="AE62" s="1"/>
  <c r="AM69"/>
  <c r="AM60" s="1"/>
  <c r="AU67"/>
  <c r="AU58" s="1"/>
  <c r="AJ68"/>
  <c r="AJ59" s="1"/>
  <c r="AG67"/>
  <c r="AG58" s="1"/>
  <c r="AH71"/>
  <c r="AH62" s="1"/>
  <c r="AP69"/>
  <c r="AP60" s="1"/>
  <c r="AE68"/>
  <c r="AE59" s="1"/>
  <c r="AV70"/>
  <c r="AV61" s="1"/>
  <c r="AK71"/>
  <c r="AK62" s="1"/>
  <c r="AS69"/>
  <c r="AS60" s="1"/>
  <c r="AD66"/>
  <c r="AD57" s="1"/>
  <c r="AV66"/>
  <c r="AV57" s="1"/>
  <c r="AF69" i="11"/>
  <c r="AF60" s="1"/>
  <c r="AT68"/>
  <c r="AT59" s="1"/>
  <c r="AG69"/>
  <c r="AG60" s="1"/>
  <c r="AH69"/>
  <c r="AH60" s="1"/>
  <c r="AI69"/>
  <c r="AI60" s="1"/>
  <c r="AL69"/>
  <c r="AL60" s="1"/>
  <c r="AQ68"/>
  <c r="AU71"/>
  <c r="AU62" s="1"/>
  <c r="AE68"/>
  <c r="AE59" s="1"/>
  <c r="AM71"/>
  <c r="AM62" s="1"/>
  <c r="AG68"/>
  <c r="AG59" s="1"/>
  <c r="AO66"/>
  <c r="AO57" s="1"/>
  <c r="AL67"/>
  <c r="AL58" s="1"/>
  <c r="AK66"/>
  <c r="AK57" s="1"/>
  <c r="AT66"/>
  <c r="AT57" s="1"/>
  <c r="AF68"/>
  <c r="AF59" s="1"/>
  <c r="AN66"/>
  <c r="AN57" s="1"/>
  <c r="AD71" i="4"/>
  <c r="AD62" s="1"/>
  <c r="AL69"/>
  <c r="AL60" s="1"/>
  <c r="AT67"/>
  <c r="AT58" s="1"/>
  <c r="AQ70"/>
  <c r="AV71"/>
  <c r="AV62" s="1"/>
  <c r="AJ66"/>
  <c r="AJ57" s="1"/>
  <c r="AG69"/>
  <c r="AG60" s="1"/>
  <c r="AO67"/>
  <c r="AO58" s="1"/>
  <c r="AD70"/>
  <c r="AD61" s="1"/>
  <c r="AL68"/>
  <c r="AL59" s="1"/>
  <c r="AT66"/>
  <c r="AT57" s="1"/>
  <c r="AI69"/>
  <c r="AI60" s="1"/>
  <c r="AQ67"/>
  <c r="AF70"/>
  <c r="AF61" s="1"/>
  <c r="AN68"/>
  <c r="AN59" s="1"/>
  <c r="AV66"/>
  <c r="AV57" s="1"/>
  <c r="AK69"/>
  <c r="AK60" s="1"/>
  <c r="AS67"/>
  <c r="AS58" s="1"/>
  <c r="AP71" i="9"/>
  <c r="AP62" s="1"/>
  <c r="AV69"/>
  <c r="AV60" s="1"/>
  <c r="AN71"/>
  <c r="AN62" s="1"/>
  <c r="AK70"/>
  <c r="AK61" s="1"/>
  <c r="AW70"/>
  <c r="AW61" s="1"/>
  <c r="AD67"/>
  <c r="AD58" s="1"/>
  <c r="AI70"/>
  <c r="AI61" s="1"/>
  <c r="AQ68"/>
  <c r="AN67"/>
  <c r="AN58" s="1"/>
  <c r="AO67"/>
  <c r="AO58" s="1"/>
  <c r="AP67"/>
  <c r="AP58" s="1"/>
  <c r="AE68"/>
  <c r="AE59" s="1"/>
  <c r="AM66"/>
  <c r="AM57" s="1"/>
  <c r="AF68"/>
  <c r="AF59" s="1"/>
  <c r="AN66"/>
  <c r="AN57" s="1"/>
  <c r="AG71" i="5"/>
  <c r="AG62" s="1"/>
  <c r="AW70"/>
  <c r="AW61" s="1"/>
  <c r="AE70"/>
  <c r="AE61" s="1"/>
  <c r="AT69"/>
  <c r="AT60" s="1"/>
  <c r="AM71"/>
  <c r="AM62" s="1"/>
  <c r="AP71"/>
  <c r="AP62" s="1"/>
  <c r="AD66"/>
  <c r="AD57" s="1"/>
  <c r="AV70"/>
  <c r="AV61" s="1"/>
  <c r="AF67"/>
  <c r="AF58" s="1"/>
  <c r="AG67"/>
  <c r="AG58" s="1"/>
  <c r="AG70" i="12"/>
  <c r="AG61" s="1"/>
  <c r="AO68"/>
  <c r="AO59" s="1"/>
  <c r="AW66"/>
  <c r="AW57" s="1"/>
  <c r="AL71"/>
  <c r="AL62" s="1"/>
  <c r="AT69"/>
  <c r="AT60" s="1"/>
  <c r="AE69"/>
  <c r="AE60" s="1"/>
  <c r="AM67"/>
  <c r="AM58" s="1"/>
  <c r="AR70"/>
  <c r="AR61" s="1"/>
  <c r="AK68"/>
  <c r="AK59" s="1"/>
  <c r="AS66"/>
  <c r="AS57" s="1"/>
  <c r="AH71"/>
  <c r="AH62" s="1"/>
  <c r="AP69"/>
  <c r="AP60" s="1"/>
  <c r="AU70"/>
  <c r="AU61" s="1"/>
  <c r="AF68"/>
  <c r="AF59" s="1"/>
  <c r="AN66"/>
  <c r="AN57" s="1"/>
  <c r="AL71" i="13"/>
  <c r="AL62" s="1"/>
  <c r="AT69"/>
  <c r="AT60" s="1"/>
  <c r="AE69"/>
  <c r="AE60" s="1"/>
  <c r="AM67"/>
  <c r="AM58" s="1"/>
  <c r="AR70"/>
  <c r="AR61" s="1"/>
  <c r="AK68"/>
  <c r="AK59" s="1"/>
  <c r="AS66"/>
  <c r="AS57" s="1"/>
  <c r="AH71"/>
  <c r="AH62" s="1"/>
  <c r="AP69"/>
  <c r="AP60" s="1"/>
  <c r="AU70"/>
  <c r="AU61" s="1"/>
  <c r="U65" i="9"/>
  <c r="U56" s="1"/>
  <c r="U72"/>
  <c r="U63" s="1"/>
  <c r="M72" i="13"/>
  <c r="M63" s="1"/>
  <c r="M65"/>
  <c r="M56" s="1"/>
  <c r="Z65"/>
  <c r="Z56" s="1"/>
  <c r="Z72"/>
  <c r="Z63" s="1"/>
  <c r="V72"/>
  <c r="V63" s="1"/>
  <c r="V65"/>
  <c r="V56" s="1"/>
  <c r="AF72" i="8"/>
  <c r="AF63" s="1"/>
  <c r="AF65"/>
  <c r="AF56" s="1"/>
  <c r="AL72" i="11"/>
  <c r="AL63" s="1"/>
  <c r="AL65"/>
  <c r="AL56" s="1"/>
  <c r="AU72"/>
  <c r="AU63" s="1"/>
  <c r="AU65"/>
  <c r="AU56" s="1"/>
  <c r="AP72" i="4"/>
  <c r="AP63" s="1"/>
  <c r="AP65"/>
  <c r="AP56" s="1"/>
  <c r="AI72"/>
  <c r="AI63" s="1"/>
  <c r="AI65"/>
  <c r="AI56" s="1"/>
  <c r="AM65"/>
  <c r="AM56" s="1"/>
  <c r="AM72"/>
  <c r="AM63" s="1"/>
  <c r="AO72"/>
  <c r="AO63" s="1"/>
  <c r="AO65"/>
  <c r="AO56" s="1"/>
  <c r="AD65"/>
  <c r="AD56" s="1"/>
  <c r="AD72"/>
  <c r="AD63" s="1"/>
  <c r="AD65" i="9"/>
  <c r="AD56" s="1"/>
  <c r="AD72"/>
  <c r="AD63" s="1"/>
  <c r="AN72"/>
  <c r="AN63" s="1"/>
  <c r="AN65"/>
  <c r="AN56" s="1"/>
  <c r="AO72"/>
  <c r="AO63" s="1"/>
  <c r="AO65"/>
  <c r="AO56" s="1"/>
  <c r="AP72"/>
  <c r="AP63" s="1"/>
  <c r="AP65"/>
  <c r="AP56" s="1"/>
  <c r="AF65" i="5"/>
  <c r="AF56" s="1"/>
  <c r="AF72"/>
  <c r="AF63" s="1"/>
  <c r="AG65"/>
  <c r="AG56" s="1"/>
  <c r="AG72"/>
  <c r="AG63" s="1"/>
  <c r="AM65" i="12"/>
  <c r="AM56" s="1"/>
  <c r="AM72"/>
  <c r="AM63" s="1"/>
  <c r="AM65" i="13"/>
  <c r="AM56" s="1"/>
  <c r="AM72"/>
  <c r="AM63" s="1"/>
  <c r="AS72"/>
  <c r="AS63" s="1"/>
  <c r="AS65"/>
  <c r="AS56" s="1"/>
  <c r="P67" i="9"/>
  <c r="P58" s="1"/>
  <c r="V71"/>
  <c r="V62" s="1"/>
  <c r="S71"/>
  <c r="S62" s="1"/>
  <c r="L69"/>
  <c r="L60" s="1"/>
  <c r="N71" i="10"/>
  <c r="N62" s="1"/>
  <c r="V69"/>
  <c r="V60" s="1"/>
  <c r="K71"/>
  <c r="K62" s="1"/>
  <c r="AB66"/>
  <c r="AB57" s="1"/>
  <c r="M67" i="13"/>
  <c r="M58" s="1"/>
  <c r="R67"/>
  <c r="W68"/>
  <c r="W59" s="1"/>
  <c r="P70"/>
  <c r="P61" s="1"/>
  <c r="AB70"/>
  <c r="AB61" s="1"/>
  <c r="AC66"/>
  <c r="AC57" s="1"/>
  <c r="AD67" i="8"/>
  <c r="AD58" s="1"/>
  <c r="AM71"/>
  <c r="AM62" s="1"/>
  <c r="AU69"/>
  <c r="AU60" s="1"/>
  <c r="AJ70"/>
  <c r="AJ61" s="1"/>
  <c r="AR68"/>
  <c r="AR59" s="1"/>
  <c r="AK66"/>
  <c r="AK57" s="1"/>
  <c r="AG69"/>
  <c r="AG60" s="1"/>
  <c r="AO67"/>
  <c r="AO58" s="1"/>
  <c r="AP71"/>
  <c r="AP62" s="1"/>
  <c r="AE70"/>
  <c r="AE61" s="1"/>
  <c r="AM68"/>
  <c r="AM59" s="1"/>
  <c r="AE66"/>
  <c r="AE57" s="1"/>
  <c r="AJ67"/>
  <c r="AJ58" s="1"/>
  <c r="AS71"/>
  <c r="AS62" s="1"/>
  <c r="AL66"/>
  <c r="AL57" s="1"/>
  <c r="AT69" i="11"/>
  <c r="AT60" s="1"/>
  <c r="AU69"/>
  <c r="AU60" s="1"/>
  <c r="AM69"/>
  <c r="AM60" s="1"/>
  <c r="AD69"/>
  <c r="AD60" s="1"/>
  <c r="AR68"/>
  <c r="AR59" s="1"/>
  <c r="AV71"/>
  <c r="AV62" s="1"/>
  <c r="AI68"/>
  <c r="AI59" s="1"/>
  <c r="AG70"/>
  <c r="AG61" s="1"/>
  <c r="AO68"/>
  <c r="AO59" s="1"/>
  <c r="AW66"/>
  <c r="AW57" s="1"/>
  <c r="AT67"/>
  <c r="AT58" s="1"/>
  <c r="AJ66"/>
  <c r="AJ57" s="1"/>
  <c r="AS66"/>
  <c r="AS57" s="1"/>
  <c r="AN68"/>
  <c r="AN59" s="1"/>
  <c r="AV66"/>
  <c r="AV57" s="1"/>
  <c r="AL71" i="4"/>
  <c r="AL62" s="1"/>
  <c r="AT69"/>
  <c r="AT60" s="1"/>
  <c r="AE67"/>
  <c r="AE58" s="1"/>
  <c r="AJ68"/>
  <c r="AJ59" s="1"/>
  <c r="AR66"/>
  <c r="AR57" s="1"/>
  <c r="AG71"/>
  <c r="AG62" s="1"/>
  <c r="AO69"/>
  <c r="AO60" s="1"/>
  <c r="AW67"/>
  <c r="AW58" s="1"/>
  <c r="AL70"/>
  <c r="AL61" s="1"/>
  <c r="AT68"/>
  <c r="AT59" s="1"/>
  <c r="AI71"/>
  <c r="AI62" s="1"/>
  <c r="AQ69"/>
  <c r="AN70"/>
  <c r="AN61" s="1"/>
  <c r="AV68"/>
  <c r="AV59" s="1"/>
  <c r="AK71"/>
  <c r="AK62" s="1"/>
  <c r="AS69"/>
  <c r="AS60" s="1"/>
  <c r="AL71" i="9"/>
  <c r="AL62" s="1"/>
  <c r="AK67"/>
  <c r="AK58" s="1"/>
  <c r="AD69"/>
  <c r="AD60" s="1"/>
  <c r="AL67"/>
  <c r="AL58" s="1"/>
  <c r="AQ70"/>
  <c r="AV67"/>
  <c r="AV58" s="1"/>
  <c r="AW67"/>
  <c r="AW58" s="1"/>
  <c r="AM68"/>
  <c r="AM59" s="1"/>
  <c r="AU66"/>
  <c r="AU57" s="1"/>
  <c r="AF70"/>
  <c r="AF61" s="1"/>
  <c r="AN68"/>
  <c r="AN59" s="1"/>
  <c r="AV66"/>
  <c r="AV57" s="1"/>
  <c r="AS71" i="5"/>
  <c r="AS62" s="1"/>
  <c r="AM67"/>
  <c r="AM58" s="1"/>
  <c r="AG69"/>
  <c r="AG60" s="1"/>
  <c r="AP70"/>
  <c r="AP61" s="1"/>
  <c r="AQ68"/>
  <c r="AW71"/>
  <c r="AW62" s="1"/>
  <c r="AM69"/>
  <c r="AM60" s="1"/>
  <c r="AD68"/>
  <c r="AD59" s="1"/>
  <c r="AL66"/>
  <c r="AL57" s="1"/>
  <c r="AE66"/>
  <c r="AE57" s="1"/>
  <c r="AJ67"/>
  <c r="AJ58" s="1"/>
  <c r="AK67"/>
  <c r="AK58" s="1"/>
  <c r="AN67"/>
  <c r="AN58" s="1"/>
  <c r="AO67"/>
  <c r="AO58" s="1"/>
  <c r="AO70" i="12"/>
  <c r="AO61" s="1"/>
  <c r="AW68"/>
  <c r="AW59" s="1"/>
  <c r="AT71"/>
  <c r="AT62" s="1"/>
  <c r="AH66"/>
  <c r="AH57" s="1"/>
  <c r="AE71"/>
  <c r="AE62" s="1"/>
  <c r="AM69"/>
  <c r="AM60" s="1"/>
  <c r="AU67"/>
  <c r="AU58" s="1"/>
  <c r="AF67"/>
  <c r="AF58" s="1"/>
  <c r="AK70"/>
  <c r="AK61" s="1"/>
  <c r="AS68"/>
  <c r="AS59" s="1"/>
  <c r="AP71"/>
  <c r="AP62" s="1"/>
  <c r="AD66"/>
  <c r="AD57" s="1"/>
  <c r="AI67"/>
  <c r="AI58" s="1"/>
  <c r="AF70"/>
  <c r="AF61" s="1"/>
  <c r="AN68"/>
  <c r="AN59" s="1"/>
  <c r="AV66"/>
  <c r="AV57" s="1"/>
  <c r="AT71" i="13"/>
  <c r="AT62" s="1"/>
  <c r="AH66"/>
  <c r="AH57" s="1"/>
  <c r="AE71"/>
  <c r="AE62" s="1"/>
  <c r="AM69"/>
  <c r="AM60" s="1"/>
  <c r="AU67"/>
  <c r="AU58" s="1"/>
  <c r="AF67"/>
  <c r="AF58" s="1"/>
  <c r="AK70"/>
  <c r="AK61" s="1"/>
  <c r="AS68"/>
  <c r="AS59" s="1"/>
  <c r="AP71"/>
  <c r="AP62" s="1"/>
  <c r="AD66"/>
  <c r="AD57" s="1"/>
  <c r="AI67"/>
  <c r="AI58" s="1"/>
  <c r="AF70"/>
  <c r="AF61" s="1"/>
  <c r="AN68"/>
  <c r="AN59" s="1"/>
  <c r="AV66"/>
  <c r="AV57" s="1"/>
  <c r="AK71"/>
  <c r="AK62" s="1"/>
  <c r="AS69"/>
  <c r="AS60" s="1"/>
  <c r="AH67" i="7"/>
  <c r="AH58" s="1"/>
  <c r="AE70"/>
  <c r="AE61" s="1"/>
  <c r="AM68"/>
  <c r="AM59" s="1"/>
  <c r="AU65" i="13"/>
  <c r="AU56" s="1"/>
  <c r="AU72"/>
  <c r="AU63" s="1"/>
  <c r="AF65"/>
  <c r="AF56" s="1"/>
  <c r="AF72"/>
  <c r="AF63" s="1"/>
  <c r="AI72"/>
  <c r="AI63" s="1"/>
  <c r="AI65"/>
  <c r="AI56" s="1"/>
  <c r="AH72" i="7"/>
  <c r="AH63" s="1"/>
  <c r="AH65"/>
  <c r="AH56" s="1"/>
  <c r="AN65"/>
  <c r="AN56" s="1"/>
  <c r="AN72"/>
  <c r="AN63" s="1"/>
  <c r="AD72" i="10"/>
  <c r="AD63" s="1"/>
  <c r="AD65"/>
  <c r="AD56" s="1"/>
  <c r="AW72"/>
  <c r="AW63" s="1"/>
  <c r="AW65"/>
  <c r="AW56" s="1"/>
  <c r="AR72"/>
  <c r="AR63" s="1"/>
  <c r="AR65"/>
  <c r="AR56" s="1"/>
  <c r="R72" i="12"/>
  <c r="R63" s="1"/>
  <c r="R65"/>
  <c r="R56" s="1"/>
  <c r="S65"/>
  <c r="S56" s="1"/>
  <c r="S72"/>
  <c r="S63" s="1"/>
  <c r="BG65" i="5"/>
  <c r="BG56" s="1"/>
  <c r="BG72"/>
  <c r="BG63" s="1"/>
  <c r="AZ72"/>
  <c r="AZ63" s="1"/>
  <c r="AZ65"/>
  <c r="AZ56" s="1"/>
  <c r="BA72" i="11"/>
  <c r="BA63" s="1"/>
  <c r="BA65"/>
  <c r="BA56" s="1"/>
  <c r="BD72" i="4"/>
  <c r="BD63" s="1"/>
  <c r="BD65"/>
  <c r="BD56" s="1"/>
  <c r="BC72" i="12"/>
  <c r="BC63" s="1"/>
  <c r="BC65"/>
  <c r="BC56" s="1"/>
  <c r="BA72"/>
  <c r="BA63" s="1"/>
  <c r="BA65"/>
  <c r="BA56" s="1"/>
  <c r="BC65" i="9"/>
  <c r="BC56" s="1"/>
  <c r="BC72"/>
  <c r="BC63" s="1"/>
  <c r="BA65"/>
  <c r="BA56" s="1"/>
  <c r="BA72"/>
  <c r="BA63" s="1"/>
  <c r="BF72" i="7"/>
  <c r="BF63" s="1"/>
  <c r="BF65"/>
  <c r="BF56" s="1"/>
  <c r="AY72"/>
  <c r="AY63" s="1"/>
  <c r="AY65"/>
  <c r="AY56" s="1"/>
  <c r="BB72" i="13"/>
  <c r="BB63" s="1"/>
  <c r="BB65"/>
  <c r="BB56" s="1"/>
  <c r="BC72" i="8"/>
  <c r="BC63" s="1"/>
  <c r="BC65"/>
  <c r="BC56" s="1"/>
  <c r="BG65"/>
  <c r="BG56" s="1"/>
  <c r="BG72"/>
  <c r="BG63" s="1"/>
  <c r="AZ65"/>
  <c r="AZ56" s="1"/>
  <c r="AZ72"/>
  <c r="AZ63" s="1"/>
  <c r="BE72" i="10"/>
  <c r="BE63" s="1"/>
  <c r="BE65"/>
  <c r="BE56" s="1"/>
  <c r="L65" i="8"/>
  <c r="L56" s="1"/>
  <c r="L72"/>
  <c r="L63" s="1"/>
  <c r="K65"/>
  <c r="K56" s="1"/>
  <c r="K72"/>
  <c r="K63" s="1"/>
  <c r="X72" i="11"/>
  <c r="X63" s="1"/>
  <c r="X65"/>
  <c r="X56" s="1"/>
  <c r="L72"/>
  <c r="L63" s="1"/>
  <c r="L65"/>
  <c r="L56" s="1"/>
  <c r="T72"/>
  <c r="T63" s="1"/>
  <c r="T65"/>
  <c r="T56" s="1"/>
  <c r="BL72" i="8"/>
  <c r="BL63" s="1"/>
  <c r="BL65"/>
  <c r="BL56" s="1"/>
  <c r="DA72"/>
  <c r="DA63" s="1"/>
  <c r="DA65"/>
  <c r="DA56" s="1"/>
  <c r="DB65"/>
  <c r="DB56" s="1"/>
  <c r="DB72"/>
  <c r="DB63" s="1"/>
  <c r="BW65"/>
  <c r="BW56" s="1"/>
  <c r="BW72"/>
  <c r="BW63" s="1"/>
  <c r="CF65"/>
  <c r="CF56" s="1"/>
  <c r="CF72"/>
  <c r="CF63" s="1"/>
  <c r="BI65"/>
  <c r="BI56" s="1"/>
  <c r="BI72"/>
  <c r="BI63" s="1"/>
  <c r="CX72"/>
  <c r="CX63" s="1"/>
  <c r="CX65"/>
  <c r="CX56" s="1"/>
  <c r="BL72" i="9"/>
  <c r="BL63" s="1"/>
  <c r="BL65"/>
  <c r="BL56" s="1"/>
  <c r="CC72"/>
  <c r="CC63" s="1"/>
  <c r="CC65"/>
  <c r="CC56" s="1"/>
  <c r="CL72"/>
  <c r="CL63" s="1"/>
  <c r="CL65"/>
  <c r="CL56" s="1"/>
  <c r="CU72"/>
  <c r="CU63" s="1"/>
  <c r="CU65"/>
  <c r="CU56" s="1"/>
  <c r="DD65"/>
  <c r="DD56" s="1"/>
  <c r="DD72"/>
  <c r="DD63" s="1"/>
  <c r="BI65"/>
  <c r="BI56" s="1"/>
  <c r="BI72"/>
  <c r="BI63" s="1"/>
  <c r="BZ65"/>
  <c r="BZ56" s="1"/>
  <c r="BZ72"/>
  <c r="BZ63" s="1"/>
  <c r="CQ65"/>
  <c r="CQ56" s="1"/>
  <c r="CQ72"/>
  <c r="CQ63" s="1"/>
  <c r="DB65" i="5"/>
  <c r="DB56" s="1"/>
  <c r="DB72"/>
  <c r="DB63" s="1"/>
  <c r="CM65"/>
  <c r="CM56" s="1"/>
  <c r="CM72"/>
  <c r="CM63" s="1"/>
  <c r="CP72"/>
  <c r="CP63" s="1"/>
  <c r="CP65"/>
  <c r="CP56" s="1"/>
  <c r="CA72"/>
  <c r="CA63" s="1"/>
  <c r="CA65"/>
  <c r="CA56" s="1"/>
  <c r="CC65"/>
  <c r="CC56" s="1"/>
  <c r="CC72"/>
  <c r="CC63" s="1"/>
  <c r="CZ72" i="11"/>
  <c r="CZ63" s="1"/>
  <c r="CZ65"/>
  <c r="CZ56" s="1"/>
  <c r="BL72"/>
  <c r="BL63" s="1"/>
  <c r="BL65"/>
  <c r="BL56" s="1"/>
  <c r="DC72"/>
  <c r="DC63" s="1"/>
  <c r="DC65"/>
  <c r="DC56" s="1"/>
  <c r="BQ72"/>
  <c r="BQ63" s="1"/>
  <c r="BQ65"/>
  <c r="BQ56" s="1"/>
  <c r="CM72"/>
  <c r="CM63" s="1"/>
  <c r="CM65"/>
  <c r="CM56" s="1"/>
  <c r="BM72"/>
  <c r="BM63" s="1"/>
  <c r="BM65"/>
  <c r="BM56" s="1"/>
  <c r="BV72"/>
  <c r="BV63" s="1"/>
  <c r="BV65"/>
  <c r="BV56" s="1"/>
  <c r="CP72"/>
  <c r="CP63" s="1"/>
  <c r="CP65"/>
  <c r="CP56" s="1"/>
  <c r="CI65" i="4"/>
  <c r="CI56" s="1"/>
  <c r="CI72"/>
  <c r="CI63" s="1"/>
  <c r="CZ72"/>
  <c r="CZ63" s="1"/>
  <c r="CZ65"/>
  <c r="CZ56" s="1"/>
  <c r="BN72"/>
  <c r="BN63" s="1"/>
  <c r="BN65"/>
  <c r="BN56" s="1"/>
  <c r="BW72"/>
  <c r="BW63" s="1"/>
  <c r="BW65"/>
  <c r="BW56" s="1"/>
  <c r="CF65"/>
  <c r="CF56" s="1"/>
  <c r="CF72"/>
  <c r="CF63" s="1"/>
  <c r="CW65"/>
  <c r="CW56" s="1"/>
  <c r="CW72"/>
  <c r="CW63" s="1"/>
  <c r="DB72" i="12"/>
  <c r="DB63" s="1"/>
  <c r="DB65"/>
  <c r="DB56" s="1"/>
  <c r="BM72"/>
  <c r="BM63" s="1"/>
  <c r="BM65"/>
  <c r="BM56" s="1"/>
  <c r="CV72"/>
  <c r="CV63" s="1"/>
  <c r="CV65"/>
  <c r="CV56" s="1"/>
  <c r="CN72"/>
  <c r="CN63" s="1"/>
  <c r="CN65"/>
  <c r="CN56" s="1"/>
  <c r="CL72"/>
  <c r="CL63" s="1"/>
  <c r="CL65"/>
  <c r="CL56" s="1"/>
  <c r="BO65"/>
  <c r="BO56" s="1"/>
  <c r="BO72"/>
  <c r="BO63" s="1"/>
  <c r="BM65" i="7"/>
  <c r="BM56" s="1"/>
  <c r="BM72"/>
  <c r="BM63" s="1"/>
  <c r="BV72"/>
  <c r="BV63" s="1"/>
  <c r="BV65"/>
  <c r="BV56" s="1"/>
  <c r="CE72"/>
  <c r="CE63" s="1"/>
  <c r="CE65"/>
  <c r="CE56" s="1"/>
  <c r="CN72"/>
  <c r="CN63" s="1"/>
  <c r="CN65"/>
  <c r="CN56" s="1"/>
  <c r="DE72"/>
  <c r="DE63" s="1"/>
  <c r="DE65"/>
  <c r="DE56" s="1"/>
  <c r="BJ65"/>
  <c r="BJ56" s="1"/>
  <c r="BJ72"/>
  <c r="BJ63" s="1"/>
  <c r="CA65"/>
  <c r="CA56" s="1"/>
  <c r="CA72"/>
  <c r="CA63" s="1"/>
  <c r="CR65"/>
  <c r="CR56" s="1"/>
  <c r="CR72"/>
  <c r="CR63" s="1"/>
  <c r="DB65" i="13"/>
  <c r="DB56" s="1"/>
  <c r="DB72"/>
  <c r="DB63" s="1"/>
  <c r="BH72"/>
  <c r="BH63" s="1"/>
  <c r="BH65"/>
  <c r="BH56" s="1"/>
  <c r="BY72"/>
  <c r="BY63" s="1"/>
  <c r="BY65"/>
  <c r="BY56" s="1"/>
  <c r="CP72"/>
  <c r="CP63" s="1"/>
  <c r="CP65"/>
  <c r="CP56" s="1"/>
  <c r="BL65"/>
  <c r="BL56" s="1"/>
  <c r="BL72"/>
  <c r="BL63" s="1"/>
  <c r="CC65"/>
  <c r="CC56" s="1"/>
  <c r="CC72"/>
  <c r="CC63" s="1"/>
  <c r="CS72" i="10"/>
  <c r="CS63" s="1"/>
  <c r="CS65"/>
  <c r="CS56" s="1"/>
  <c r="DB72"/>
  <c r="DB63" s="1"/>
  <c r="DB65"/>
  <c r="DB56" s="1"/>
  <c r="CE72"/>
  <c r="CE63" s="1"/>
  <c r="CE65"/>
  <c r="CE56" s="1"/>
  <c r="CN72"/>
  <c r="CN63" s="1"/>
  <c r="CN65"/>
  <c r="CN56" s="1"/>
  <c r="DE72"/>
  <c r="DE63" s="1"/>
  <c r="DE65"/>
  <c r="DE56" s="1"/>
  <c r="BJ72"/>
  <c r="BJ63" s="1"/>
  <c r="BJ65"/>
  <c r="BJ56" s="1"/>
  <c r="CA72"/>
  <c r="CA63" s="1"/>
  <c r="CA65"/>
  <c r="CA56" s="1"/>
  <c r="BL72"/>
  <c r="BL63" s="1"/>
  <c r="BL65"/>
  <c r="BL56" s="1"/>
  <c r="AH68" i="13"/>
  <c r="AH59" s="1"/>
  <c r="AP66"/>
  <c r="AP57" s="1"/>
  <c r="AM71"/>
  <c r="AM62" s="1"/>
  <c r="AU69"/>
  <c r="AU60" s="1"/>
  <c r="AF69"/>
  <c r="AF60" s="1"/>
  <c r="AN67"/>
  <c r="AN58" s="1"/>
  <c r="AS70"/>
  <c r="AS61" s="1"/>
  <c r="AD68"/>
  <c r="AD59" s="1"/>
  <c r="AL66"/>
  <c r="AL57" s="1"/>
  <c r="AI69"/>
  <c r="AI60" s="1"/>
  <c r="AQ67"/>
  <c r="AN70"/>
  <c r="AN61" s="1"/>
  <c r="AV68"/>
  <c r="AV59" s="1"/>
  <c r="AS71"/>
  <c r="AS62" s="1"/>
  <c r="AG66"/>
  <c r="AG57" s="1"/>
  <c r="AH69" i="7"/>
  <c r="AH60" s="1"/>
  <c r="AP67"/>
  <c r="AP58" s="1"/>
  <c r="AM70"/>
  <c r="AM61" s="1"/>
  <c r="AU68"/>
  <c r="AU59" s="1"/>
  <c r="AR71"/>
  <c r="AR62" s="1"/>
  <c r="AF66"/>
  <c r="AF57" s="1"/>
  <c r="AK67"/>
  <c r="AK58" s="1"/>
  <c r="AH70"/>
  <c r="AH61" s="1"/>
  <c r="AP68"/>
  <c r="AP59" s="1"/>
  <c r="AU71"/>
  <c r="AU62" s="1"/>
  <c r="AI66"/>
  <c r="AI57" s="1"/>
  <c r="AF71"/>
  <c r="AF62" s="1"/>
  <c r="AN69"/>
  <c r="AN60" s="1"/>
  <c r="AV67"/>
  <c r="AV58" s="1"/>
  <c r="AG67"/>
  <c r="AG58" s="1"/>
  <c r="AS71" i="10"/>
  <c r="AS62" s="1"/>
  <c r="AG66"/>
  <c r="AG57" s="1"/>
  <c r="AD69"/>
  <c r="AD60" s="1"/>
  <c r="AL67"/>
  <c r="AL58" s="1"/>
  <c r="AQ70"/>
  <c r="AJ68"/>
  <c r="AJ59" s="1"/>
  <c r="AR66"/>
  <c r="AR57" s="1"/>
  <c r="AO71"/>
  <c r="AO62" s="1"/>
  <c r="AW69"/>
  <c r="AW60" s="1"/>
  <c r="AH67"/>
  <c r="AH58" s="1"/>
  <c r="AE70"/>
  <c r="AE61" s="1"/>
  <c r="AM68"/>
  <c r="AM59" s="1"/>
  <c r="AU66"/>
  <c r="AU57" s="1"/>
  <c r="AJ71"/>
  <c r="AJ62" s="1"/>
  <c r="AR69"/>
  <c r="AR60" s="1"/>
  <c r="X68" i="12"/>
  <c r="X59" s="1"/>
  <c r="J71"/>
  <c r="K71"/>
  <c r="K62" s="1"/>
  <c r="J68"/>
  <c r="U70"/>
  <c r="U61" s="1"/>
  <c r="Q68"/>
  <c r="Q59" s="1"/>
  <c r="T66"/>
  <c r="X69"/>
  <c r="AC66"/>
  <c r="AC57" s="1"/>
  <c r="Y66"/>
  <c r="Y57" s="1"/>
  <c r="AY67" i="5"/>
  <c r="AY58" s="1"/>
  <c r="AX68"/>
  <c r="AX59" s="1"/>
  <c r="BD66"/>
  <c r="BD57" s="1"/>
  <c r="BC71"/>
  <c r="BC62" s="1"/>
  <c r="BD67"/>
  <c r="BD58" s="1"/>
  <c r="BD68"/>
  <c r="BD59" s="1"/>
  <c r="BE69" i="11"/>
  <c r="BE60" s="1"/>
  <c r="BD70"/>
  <c r="BD61" s="1"/>
  <c r="BE66"/>
  <c r="BE57" s="1"/>
  <c r="BD71"/>
  <c r="BD62" s="1"/>
  <c r="AX66"/>
  <c r="AX57" s="1"/>
  <c r="BE67"/>
  <c r="BE58" s="1"/>
  <c r="AX67"/>
  <c r="AX58" s="1"/>
  <c r="BE68"/>
  <c r="BE59" s="1"/>
  <c r="BD69"/>
  <c r="BD60" s="1"/>
  <c r="BA70" i="4"/>
  <c r="BA61" s="1"/>
  <c r="AZ71"/>
  <c r="AZ62" s="1"/>
  <c r="BG68"/>
  <c r="BG59" s="1"/>
  <c r="BF69"/>
  <c r="BF60" s="1"/>
  <c r="AY69"/>
  <c r="AY60" s="1"/>
  <c r="BF70"/>
  <c r="BF61" s="1"/>
  <c r="AY70"/>
  <c r="AY61" s="1"/>
  <c r="BG66"/>
  <c r="BG57" s="1"/>
  <c r="BF71" i="12"/>
  <c r="BF62" s="1"/>
  <c r="AZ66"/>
  <c r="AZ57" s="1"/>
  <c r="AY71"/>
  <c r="AY62" s="1"/>
  <c r="BG67"/>
  <c r="BG58" s="1"/>
  <c r="BF68"/>
  <c r="BF59" s="1"/>
  <c r="BE69"/>
  <c r="BE60" s="1"/>
  <c r="BD70"/>
  <c r="BD61" s="1"/>
  <c r="BE66"/>
  <c r="BE57" s="1"/>
  <c r="BD71"/>
  <c r="BD62" s="1"/>
  <c r="AX66"/>
  <c r="AX57" s="1"/>
  <c r="BE67"/>
  <c r="BE58" s="1"/>
  <c r="AY71" i="9"/>
  <c r="AY62" s="1"/>
  <c r="BG67"/>
  <c r="BG58" s="1"/>
  <c r="BF68"/>
  <c r="BF59" s="1"/>
  <c r="BE69"/>
  <c r="BE60" s="1"/>
  <c r="BD70"/>
  <c r="BD61" s="1"/>
  <c r="BE66"/>
  <c r="BE57" s="1"/>
  <c r="BD71"/>
  <c r="BD62" s="1"/>
  <c r="AX66"/>
  <c r="AX57" s="1"/>
  <c r="BE67"/>
  <c r="BE58" s="1"/>
  <c r="AX67"/>
  <c r="AX58" s="1"/>
  <c r="BE68" i="7"/>
  <c r="BE59" s="1"/>
  <c r="BD69"/>
  <c r="BD60" s="1"/>
  <c r="BC70"/>
  <c r="BC61" s="1"/>
  <c r="BB71"/>
  <c r="BB62" s="1"/>
  <c r="BC67"/>
  <c r="BC58" s="1"/>
  <c r="BC68"/>
  <c r="BC59" s="1"/>
  <c r="AX69" i="13"/>
  <c r="AX60" s="1"/>
  <c r="BE70"/>
  <c r="BE61" s="1"/>
  <c r="AX70"/>
  <c r="AX61" s="1"/>
  <c r="BF66"/>
  <c r="BF57" s="1"/>
  <c r="BE71"/>
  <c r="BE62" s="1"/>
  <c r="AY66"/>
  <c r="AY57" s="1"/>
  <c r="AX71"/>
  <c r="AX62" s="1"/>
  <c r="BF67"/>
  <c r="BF58" s="1"/>
  <c r="AY67"/>
  <c r="AY58" s="1"/>
  <c r="AX68"/>
  <c r="AX59" s="1"/>
  <c r="AZ71" i="8"/>
  <c r="AZ62" s="1"/>
  <c r="BC70"/>
  <c r="BC61" s="1"/>
  <c r="BG67"/>
  <c r="BG58" s="1"/>
  <c r="BF68"/>
  <c r="BF59" s="1"/>
  <c r="BE69"/>
  <c r="BE60" s="1"/>
  <c r="BD66"/>
  <c r="BD57" s="1"/>
  <c r="BD67"/>
  <c r="BD58" s="1"/>
  <c r="BB69"/>
  <c r="BB60" s="1"/>
  <c r="BB70" i="10"/>
  <c r="BB61" s="1"/>
  <c r="BA71"/>
  <c r="BA62" s="1"/>
  <c r="BA68"/>
  <c r="BA59" s="1"/>
  <c r="BA69"/>
  <c r="BA60" s="1"/>
  <c r="BA70"/>
  <c r="BA61" s="1"/>
  <c r="O67" i="12"/>
  <c r="O58" s="1"/>
  <c r="Q70"/>
  <c r="Q61" s="1"/>
  <c r="AC68"/>
  <c r="AC59" s="1"/>
  <c r="AA70" i="11"/>
  <c r="AA61" s="1"/>
  <c r="K69" i="8"/>
  <c r="K60" s="1"/>
  <c r="V68"/>
  <c r="V59" s="1"/>
  <c r="U69"/>
  <c r="U60" s="1"/>
  <c r="L71"/>
  <c r="L62" s="1"/>
  <c r="K68"/>
  <c r="K59" s="1"/>
  <c r="J69"/>
  <c r="Z70"/>
  <c r="Q71"/>
  <c r="AB69" i="11"/>
  <c r="AB60" s="1"/>
  <c r="T71" i="8"/>
  <c r="T62" s="1"/>
  <c r="N69" i="11"/>
  <c r="N60" s="1"/>
  <c r="N70"/>
  <c r="N61" s="1"/>
  <c r="U71"/>
  <c r="U62" s="1"/>
  <c r="O66"/>
  <c r="O57" s="1"/>
  <c r="O67"/>
  <c r="O58" s="1"/>
  <c r="T68"/>
  <c r="T59" s="1"/>
  <c r="V70"/>
  <c r="V61" s="1"/>
  <c r="AC71"/>
  <c r="AC62" s="1"/>
  <c r="W66"/>
  <c r="W57" s="1"/>
  <c r="W67"/>
  <c r="W58" s="1"/>
  <c r="AB68"/>
  <c r="AB59" s="1"/>
  <c r="M69"/>
  <c r="M60" s="1"/>
  <c r="W68"/>
  <c r="W59" s="1"/>
  <c r="K69"/>
  <c r="K60" s="1"/>
  <c r="S69"/>
  <c r="S60" s="1"/>
  <c r="CZ70" i="8"/>
  <c r="CZ61" s="1"/>
  <c r="CT69"/>
  <c r="CT60" s="1"/>
  <c r="CN68"/>
  <c r="CN59" s="1"/>
  <c r="CH67"/>
  <c r="CH58" s="1"/>
  <c r="BS71"/>
  <c r="BS62" s="1"/>
  <c r="BM70"/>
  <c r="BM61" s="1"/>
  <c r="CR71"/>
  <c r="CR62" s="1"/>
  <c r="CL70"/>
  <c r="CL61" s="1"/>
  <c r="CF69"/>
  <c r="CF60" s="1"/>
  <c r="BZ68"/>
  <c r="BZ59" s="1"/>
  <c r="BQ67"/>
  <c r="BQ58" s="1"/>
  <c r="CP66"/>
  <c r="CP57" s="1"/>
  <c r="DE69"/>
  <c r="DE60" s="1"/>
  <c r="CY68"/>
  <c r="CY59" s="1"/>
  <c r="CS67"/>
  <c r="CS58" s="1"/>
  <c r="CD71"/>
  <c r="CD62" s="1"/>
  <c r="BX70"/>
  <c r="BX61" s="1"/>
  <c r="BR69"/>
  <c r="BR60" s="1"/>
  <c r="BL68"/>
  <c r="BL59" s="1"/>
  <c r="DC71"/>
  <c r="DC62" s="1"/>
  <c r="CW70"/>
  <c r="CW61" s="1"/>
  <c r="CQ69"/>
  <c r="CQ60" s="1"/>
  <c r="CK68"/>
  <c r="CK59" s="1"/>
  <c r="CE67"/>
  <c r="CE58" s="1"/>
  <c r="BP71"/>
  <c r="BP62" s="1"/>
  <c r="BJ70"/>
  <c r="BJ61" s="1"/>
  <c r="DD67"/>
  <c r="DD58" s="1"/>
  <c r="CO71"/>
  <c r="CO62" s="1"/>
  <c r="CI70"/>
  <c r="CI61" s="1"/>
  <c r="CC69"/>
  <c r="CC60" s="1"/>
  <c r="BW68"/>
  <c r="BW59" s="1"/>
  <c r="BM67"/>
  <c r="BM58" s="1"/>
  <c r="BW67"/>
  <c r="BW58" s="1"/>
  <c r="BQ66"/>
  <c r="BQ57" s="1"/>
  <c r="BZ66"/>
  <c r="BZ57" s="1"/>
  <c r="BJ67"/>
  <c r="BJ58" s="1"/>
  <c r="CK66"/>
  <c r="CK57" s="1"/>
  <c r="BW66"/>
  <c r="BW57" s="1"/>
  <c r="DD71" i="9"/>
  <c r="DD62" s="1"/>
  <c r="CX70"/>
  <c r="CX61" s="1"/>
  <c r="CR69"/>
  <c r="CR60" s="1"/>
  <c r="CL68"/>
  <c r="CL59" s="1"/>
  <c r="CF67"/>
  <c r="CF58" s="1"/>
  <c r="BZ66"/>
  <c r="BZ57" s="1"/>
  <c r="BI71"/>
  <c r="BI62" s="1"/>
  <c r="DC68"/>
  <c r="DC59" s="1"/>
  <c r="CW67"/>
  <c r="CW58" s="1"/>
  <c r="CQ66"/>
  <c r="CQ57" s="1"/>
  <c r="BR71"/>
  <c r="BR62" s="1"/>
  <c r="BL70"/>
  <c r="BL61" s="1"/>
  <c r="CZ66"/>
  <c r="CZ57" s="1"/>
  <c r="CA71"/>
  <c r="CA62" s="1"/>
  <c r="BU70"/>
  <c r="BU61" s="1"/>
  <c r="BO69"/>
  <c r="BO60" s="1"/>
  <c r="BI68"/>
  <c r="BI59" s="1"/>
  <c r="CJ71"/>
  <c r="CJ62" s="1"/>
  <c r="CD70"/>
  <c r="CD61" s="1"/>
  <c r="BX69"/>
  <c r="BX60" s="1"/>
  <c r="BR68"/>
  <c r="BR59" s="1"/>
  <c r="BL67"/>
  <c r="BL58" s="1"/>
  <c r="DA71"/>
  <c r="DA62" s="1"/>
  <c r="CU70"/>
  <c r="CU61" s="1"/>
  <c r="CO69"/>
  <c r="CO60" s="1"/>
  <c r="CI68"/>
  <c r="CI59" s="1"/>
  <c r="CC67"/>
  <c r="CC58" s="1"/>
  <c r="BW66"/>
  <c r="BW57" s="1"/>
  <c r="CZ68"/>
  <c r="CZ59" s="1"/>
  <c r="CT67"/>
  <c r="CT58" s="1"/>
  <c r="CN66"/>
  <c r="CN57" s="1"/>
  <c r="BW71"/>
  <c r="BW62" s="1"/>
  <c r="BQ70"/>
  <c r="BQ61" s="1"/>
  <c r="BK69"/>
  <c r="BK60" s="1"/>
  <c r="DE66"/>
  <c r="DE57" s="1"/>
  <c r="CN71" i="5"/>
  <c r="CN62" s="1"/>
  <c r="CH70"/>
  <c r="CH61" s="1"/>
  <c r="CB69"/>
  <c r="CB60" s="1"/>
  <c r="BV68"/>
  <c r="BV59" s="1"/>
  <c r="CG71"/>
  <c r="CG62" s="1"/>
  <c r="CA70"/>
  <c r="CA61" s="1"/>
  <c r="BU69"/>
  <c r="BU60" s="1"/>
  <c r="BO68"/>
  <c r="BO59" s="1"/>
  <c r="BR71"/>
  <c r="BR62" s="1"/>
  <c r="BL70"/>
  <c r="BL61" s="1"/>
  <c r="CV67"/>
  <c r="CV58" s="1"/>
  <c r="DC69"/>
  <c r="DC60" s="1"/>
  <c r="CW68"/>
  <c r="CW59" s="1"/>
  <c r="CB67"/>
  <c r="CB58" s="1"/>
  <c r="CZ71"/>
  <c r="CZ62" s="1"/>
  <c r="CT70"/>
  <c r="CT61" s="1"/>
  <c r="CN69"/>
  <c r="CN60" s="1"/>
  <c r="CH68"/>
  <c r="CH59" s="1"/>
  <c r="BH67"/>
  <c r="BH58" s="1"/>
  <c r="CK71"/>
  <c r="CK62" s="1"/>
  <c r="CE70"/>
  <c r="CE61" s="1"/>
  <c r="BY69"/>
  <c r="BY60" s="1"/>
  <c r="BS68"/>
  <c r="BS59" s="1"/>
  <c r="BV71"/>
  <c r="BV62" s="1"/>
  <c r="BP70"/>
  <c r="BP61" s="1"/>
  <c r="BJ69"/>
  <c r="BJ60" s="1"/>
  <c r="DB67"/>
  <c r="DB58" s="1"/>
  <c r="DA68"/>
  <c r="DA59" s="1"/>
  <c r="CG67"/>
  <c r="CG58" s="1"/>
  <c r="BJ67"/>
  <c r="BJ58" s="1"/>
  <c r="DA66"/>
  <c r="DA57" s="1"/>
  <c r="BN66"/>
  <c r="BN57" s="1"/>
  <c r="BU67"/>
  <c r="BU58" s="1"/>
  <c r="BO66"/>
  <c r="BO57" s="1"/>
  <c r="DD66"/>
  <c r="DD57" s="1"/>
  <c r="CO66"/>
  <c r="CO57" s="1"/>
  <c r="BJ66"/>
  <c r="BJ57" s="1"/>
  <c r="CQ66"/>
  <c r="CQ57" s="1"/>
  <c r="BQ71" i="11"/>
  <c r="BQ62" s="1"/>
  <c r="CV68"/>
  <c r="CV59" s="1"/>
  <c r="CK67"/>
  <c r="CK58" s="1"/>
  <c r="BZ66"/>
  <c r="BZ57" s="1"/>
  <c r="CU70"/>
  <c r="CU61" s="1"/>
  <c r="CJ69"/>
  <c r="CJ60" s="1"/>
  <c r="BY68"/>
  <c r="BY59" s="1"/>
  <c r="BN67"/>
  <c r="BN58" s="1"/>
  <c r="BT71"/>
  <c r="BT62" s="1"/>
  <c r="BI70"/>
  <c r="BI61" s="1"/>
  <c r="CY68"/>
  <c r="CY59" s="1"/>
  <c r="CN67"/>
  <c r="CN58" s="1"/>
  <c r="CC66"/>
  <c r="CC57" s="1"/>
  <c r="CX70"/>
  <c r="CX61" s="1"/>
  <c r="CM69"/>
  <c r="CM60" s="1"/>
  <c r="CB68"/>
  <c r="CB59" s="1"/>
  <c r="BQ67"/>
  <c r="BQ58" s="1"/>
  <c r="CL71"/>
  <c r="CL62" s="1"/>
  <c r="CA70"/>
  <c r="CA61" s="1"/>
  <c r="BP69"/>
  <c r="BP60" s="1"/>
  <c r="CU66"/>
  <c r="CU57" s="1"/>
  <c r="BO71"/>
  <c r="BO62" s="1"/>
  <c r="CT68"/>
  <c r="CT59" s="1"/>
  <c r="CI67"/>
  <c r="CI58" s="1"/>
  <c r="BX66"/>
  <c r="BX57" s="1"/>
  <c r="CV71"/>
  <c r="CV62" s="1"/>
  <c r="CK70"/>
  <c r="CK61" s="1"/>
  <c r="BZ69"/>
  <c r="BZ60" s="1"/>
  <c r="BO68"/>
  <c r="BO59" s="1"/>
  <c r="BO71" i="4"/>
  <c r="BO62" s="1"/>
  <c r="BI70"/>
  <c r="BI61" s="1"/>
  <c r="DC67"/>
  <c r="DC58" s="1"/>
  <c r="CW66"/>
  <c r="CW57" s="1"/>
  <c r="CF71"/>
  <c r="CF62" s="1"/>
  <c r="BZ70"/>
  <c r="BZ61" s="1"/>
  <c r="BT69"/>
  <c r="BT60" s="1"/>
  <c r="BN68"/>
  <c r="BN59" s="1"/>
  <c r="BH67"/>
  <c r="BH58" s="1"/>
  <c r="CW71"/>
  <c r="CW62" s="1"/>
  <c r="CQ70"/>
  <c r="CQ61" s="1"/>
  <c r="CK69"/>
  <c r="CK60" s="1"/>
  <c r="CE68"/>
  <c r="CE59" s="1"/>
  <c r="BY67"/>
  <c r="BY58" s="1"/>
  <c r="BS66"/>
  <c r="BS57" s="1"/>
  <c r="CZ70"/>
  <c r="CZ61" s="1"/>
  <c r="CT69"/>
  <c r="CT60" s="1"/>
  <c r="CN68"/>
  <c r="CN59" s="1"/>
  <c r="CH67"/>
  <c r="CH58" s="1"/>
  <c r="CB66"/>
  <c r="CB57" s="1"/>
  <c r="DC69"/>
  <c r="DC60" s="1"/>
  <c r="CW68"/>
  <c r="CW59" s="1"/>
  <c r="CQ67"/>
  <c r="CQ58" s="1"/>
  <c r="CK66"/>
  <c r="CK57" s="1"/>
  <c r="BL71"/>
  <c r="BL62" s="1"/>
  <c r="CZ67"/>
  <c r="CZ58" s="1"/>
  <c r="CT66"/>
  <c r="CT57" s="1"/>
  <c r="CC71"/>
  <c r="CC62" s="1"/>
  <c r="BW70"/>
  <c r="BW61" s="1"/>
  <c r="BQ69"/>
  <c r="BQ60" s="1"/>
  <c r="BK68"/>
  <c r="BK59" s="1"/>
  <c r="CT71"/>
  <c r="CT62" s="1"/>
  <c r="CN70"/>
  <c r="CN61" s="1"/>
  <c r="CH69"/>
  <c r="CH60" s="1"/>
  <c r="CB68"/>
  <c r="CB59" s="1"/>
  <c r="BV67"/>
  <c r="BV58" s="1"/>
  <c r="BP66"/>
  <c r="BP57" s="1"/>
  <c r="CZ69" i="12"/>
  <c r="CZ60" s="1"/>
  <c r="CT68"/>
  <c r="CT59" s="1"/>
  <c r="CN67"/>
  <c r="CN58" s="1"/>
  <c r="BX66"/>
  <c r="BX57" s="1"/>
  <c r="CW71"/>
  <c r="CW62" s="1"/>
  <c r="CQ70"/>
  <c r="CQ61" s="1"/>
  <c r="CK69"/>
  <c r="CK60" s="1"/>
  <c r="CE68"/>
  <c r="CE59" s="1"/>
  <c r="BY67"/>
  <c r="BY58" s="1"/>
  <c r="BZ71"/>
  <c r="BZ62" s="1"/>
  <c r="BT70"/>
  <c r="BT61" s="1"/>
  <c r="BN69"/>
  <c r="BN60" s="1"/>
  <c r="BH68"/>
  <c r="BH59" s="1"/>
  <c r="DC69"/>
  <c r="DC60" s="1"/>
  <c r="CW68"/>
  <c r="CW59" s="1"/>
  <c r="CQ67"/>
  <c r="CQ58" s="1"/>
  <c r="CB66"/>
  <c r="CB57" s="1"/>
  <c r="CR71"/>
  <c r="CR62" s="1"/>
  <c r="CL70"/>
  <c r="CL61" s="1"/>
  <c r="CF69"/>
  <c r="CF60" s="1"/>
  <c r="BZ68"/>
  <c r="BZ59" s="1"/>
  <c r="BT67"/>
  <c r="BT58" s="1"/>
  <c r="BU71"/>
  <c r="BU62" s="1"/>
  <c r="BO70"/>
  <c r="BO61" s="1"/>
  <c r="BI69"/>
  <c r="BI60" s="1"/>
  <c r="CZ66"/>
  <c r="CZ57" s="1"/>
  <c r="DD70"/>
  <c r="DD61" s="1"/>
  <c r="CX69"/>
  <c r="CX60" s="1"/>
  <c r="CR68"/>
  <c r="CR59" s="1"/>
  <c r="CL67"/>
  <c r="CL58" s="1"/>
  <c r="BV66"/>
  <c r="BV57" s="1"/>
  <c r="CM71"/>
  <c r="CM62" s="1"/>
  <c r="CG70"/>
  <c r="CG61" s="1"/>
  <c r="CA69"/>
  <c r="CA60" s="1"/>
  <c r="BU68"/>
  <c r="BU59" s="1"/>
  <c r="BO67"/>
  <c r="BO58" s="1"/>
  <c r="BR66"/>
  <c r="BR57" s="1"/>
  <c r="CC66"/>
  <c r="CC57" s="1"/>
  <c r="DE71" i="7"/>
  <c r="DE62" s="1"/>
  <c r="CY70"/>
  <c r="CY61" s="1"/>
  <c r="CS69"/>
  <c r="CS60" s="1"/>
  <c r="CM68"/>
  <c r="CM59" s="1"/>
  <c r="CG67"/>
  <c r="CG58" s="1"/>
  <c r="CA66"/>
  <c r="CA57" s="1"/>
  <c r="DB69"/>
  <c r="DB60" s="1"/>
  <c r="CV68"/>
  <c r="CV59" s="1"/>
  <c r="CP67"/>
  <c r="CP58" s="1"/>
  <c r="CJ66"/>
  <c r="CJ57" s="1"/>
  <c r="BK71"/>
  <c r="BK62" s="1"/>
  <c r="DE68"/>
  <c r="DE59" s="1"/>
  <c r="CY67"/>
  <c r="CY58" s="1"/>
  <c r="CS66"/>
  <c r="CS57" s="1"/>
  <c r="BT71"/>
  <c r="BT62" s="1"/>
  <c r="BN70"/>
  <c r="BN61" s="1"/>
  <c r="BH69"/>
  <c r="BH60" s="1"/>
  <c r="DB66"/>
  <c r="DB57" s="1"/>
  <c r="CK71"/>
  <c r="CK62" s="1"/>
  <c r="CE70"/>
  <c r="CE61" s="1"/>
  <c r="BY69"/>
  <c r="BY60" s="1"/>
  <c r="BS68"/>
  <c r="BS59" s="1"/>
  <c r="BM67"/>
  <c r="BM58" s="1"/>
  <c r="DB71"/>
  <c r="DB62" s="1"/>
  <c r="CV70"/>
  <c r="CV61" s="1"/>
  <c r="CP69"/>
  <c r="CP60" s="1"/>
  <c r="CJ68"/>
  <c r="CJ59" s="1"/>
  <c r="CD67"/>
  <c r="CD58" s="1"/>
  <c r="BX66"/>
  <c r="BX57" s="1"/>
  <c r="DA68"/>
  <c r="DA59" s="1"/>
  <c r="CU67"/>
  <c r="CU58" s="1"/>
  <c r="CO66"/>
  <c r="CO57" s="1"/>
  <c r="BX71"/>
  <c r="BX62" s="1"/>
  <c r="BR70"/>
  <c r="BR61" s="1"/>
  <c r="BL69"/>
  <c r="BL60" s="1"/>
  <c r="CH71" i="13"/>
  <c r="CH62" s="1"/>
  <c r="CB70"/>
  <c r="CB61" s="1"/>
  <c r="BV69"/>
  <c r="BV60" s="1"/>
  <c r="BP68"/>
  <c r="BP59" s="1"/>
  <c r="BJ67"/>
  <c r="BJ58" s="1"/>
  <c r="CQ71"/>
  <c r="CQ62" s="1"/>
  <c r="CK70"/>
  <c r="CK61" s="1"/>
  <c r="CE69"/>
  <c r="CE60" s="1"/>
  <c r="BY68"/>
  <c r="BY59" s="1"/>
  <c r="BS67"/>
  <c r="BS58" s="1"/>
  <c r="BM66"/>
  <c r="BM57" s="1"/>
  <c r="CZ71"/>
  <c r="CZ62" s="1"/>
  <c r="CT70"/>
  <c r="CT61" s="1"/>
  <c r="CN69"/>
  <c r="CN60" s="1"/>
  <c r="CH68"/>
  <c r="CH59" s="1"/>
  <c r="CB67"/>
  <c r="CB58" s="1"/>
  <c r="BV66"/>
  <c r="BV57" s="1"/>
  <c r="DE69"/>
  <c r="DE60" s="1"/>
  <c r="CY68"/>
  <c r="CY59" s="1"/>
  <c r="CS67"/>
  <c r="CS58" s="1"/>
  <c r="CM66"/>
  <c r="CM57" s="1"/>
  <c r="BV71"/>
  <c r="BV62" s="1"/>
  <c r="BP70"/>
  <c r="BP61" s="1"/>
  <c r="BJ69"/>
  <c r="BJ60" s="1"/>
  <c r="DD66"/>
  <c r="DD57" s="1"/>
  <c r="CM71"/>
  <c r="CM62" s="1"/>
  <c r="CG70"/>
  <c r="CG61" s="1"/>
  <c r="CA69"/>
  <c r="CA60" s="1"/>
  <c r="BU68"/>
  <c r="BU59" s="1"/>
  <c r="BO67"/>
  <c r="BO58" s="1"/>
  <c r="BI66"/>
  <c r="BI57" s="1"/>
  <c r="DD71"/>
  <c r="DD62" s="1"/>
  <c r="CX70"/>
  <c r="CX61" s="1"/>
  <c r="CR69"/>
  <c r="CR60" s="1"/>
  <c r="CL68"/>
  <c r="CL59" s="1"/>
  <c r="CF67"/>
  <c r="CF58" s="1"/>
  <c r="BZ66"/>
  <c r="BZ57" s="1"/>
  <c r="BI71"/>
  <c r="BI62" s="1"/>
  <c r="DC68"/>
  <c r="DC59" s="1"/>
  <c r="CW67"/>
  <c r="CW58" s="1"/>
  <c r="CQ66"/>
  <c r="CQ57" s="1"/>
  <c r="BY71" i="10"/>
  <c r="BY62" s="1"/>
  <c r="BS70"/>
  <c r="BS61" s="1"/>
  <c r="BM69"/>
  <c r="BM60" s="1"/>
  <c r="DA67"/>
  <c r="DA58" s="1"/>
  <c r="CX71"/>
  <c r="CX62" s="1"/>
  <c r="CR70"/>
  <c r="CR61" s="1"/>
  <c r="CL69"/>
  <c r="CL60" s="1"/>
  <c r="CF68"/>
  <c r="CF59" s="1"/>
  <c r="BK71"/>
  <c r="BK62" s="1"/>
  <c r="DE68"/>
  <c r="DE59" s="1"/>
  <c r="CH67"/>
  <c r="CH58" s="1"/>
  <c r="CJ71"/>
  <c r="CJ62" s="1"/>
  <c r="CD70"/>
  <c r="CD61" s="1"/>
  <c r="BX69"/>
  <c r="BX60" s="1"/>
  <c r="BR68"/>
  <c r="BR59" s="1"/>
  <c r="DC70"/>
  <c r="DC61" s="1"/>
  <c r="CW69"/>
  <c r="CW60" s="1"/>
  <c r="CQ68"/>
  <c r="CQ59" s="1"/>
  <c r="BO67"/>
  <c r="BO58" s="1"/>
  <c r="BV71"/>
  <c r="BV62" s="1"/>
  <c r="BP70"/>
  <c r="BP61" s="1"/>
  <c r="BJ69"/>
  <c r="BJ60" s="1"/>
  <c r="CV67"/>
  <c r="CV58" s="1"/>
  <c r="CU71"/>
  <c r="CU62" s="1"/>
  <c r="CO70"/>
  <c r="CO61" s="1"/>
  <c r="CI69"/>
  <c r="CI60" s="1"/>
  <c r="CC68"/>
  <c r="CC59" s="1"/>
  <c r="CV66"/>
  <c r="CV57" s="1"/>
  <c r="BH71"/>
  <c r="BH62" s="1"/>
  <c r="DB68"/>
  <c r="DB59" s="1"/>
  <c r="CD67"/>
  <c r="CD58" s="1"/>
  <c r="CS66"/>
  <c r="CS57" s="1"/>
  <c r="DB66"/>
  <c r="DB57" s="1"/>
  <c r="BX66"/>
  <c r="BX57" s="1"/>
  <c r="BZ66"/>
  <c r="BZ57" s="1"/>
  <c r="AK72" i="7"/>
  <c r="AK63" s="1"/>
  <c r="AK65"/>
  <c r="AK56" s="1"/>
  <c r="AV65"/>
  <c r="AV56" s="1"/>
  <c r="AV72"/>
  <c r="AV63" s="1"/>
  <c r="AG65"/>
  <c r="AG56" s="1"/>
  <c r="AG72"/>
  <c r="AG63" s="1"/>
  <c r="AL72" i="10"/>
  <c r="AL63" s="1"/>
  <c r="AL65"/>
  <c r="AL56" s="1"/>
  <c r="AH72"/>
  <c r="AH63" s="1"/>
  <c r="AH65"/>
  <c r="AH56" s="1"/>
  <c r="X72" i="12"/>
  <c r="X63" s="1"/>
  <c r="X65"/>
  <c r="X56" s="1"/>
  <c r="AB72"/>
  <c r="AB63" s="1"/>
  <c r="AB65"/>
  <c r="AB56" s="1"/>
  <c r="AA65"/>
  <c r="AA56" s="1"/>
  <c r="AA72"/>
  <c r="AA63" s="1"/>
  <c r="BC72" i="5"/>
  <c r="BC63" s="1"/>
  <c r="BC65"/>
  <c r="BC56" s="1"/>
  <c r="BA72"/>
  <c r="BA63" s="1"/>
  <c r="BA65"/>
  <c r="BA56" s="1"/>
  <c r="BB72" i="11"/>
  <c r="BB63" s="1"/>
  <c r="BB65"/>
  <c r="BB56" s="1"/>
  <c r="BB65" i="9"/>
  <c r="BB56" s="1"/>
  <c r="BB72"/>
  <c r="BB63" s="1"/>
  <c r="BG72" i="7"/>
  <c r="BG63" s="1"/>
  <c r="BG65"/>
  <c r="BG56" s="1"/>
  <c r="AZ72"/>
  <c r="AZ63" s="1"/>
  <c r="AZ65"/>
  <c r="AZ56" s="1"/>
  <c r="BC65" i="13"/>
  <c r="BC56" s="1"/>
  <c r="BC72"/>
  <c r="BC63" s="1"/>
  <c r="AX72" i="10"/>
  <c r="AX63" s="1"/>
  <c r="AX65"/>
  <c r="AX56" s="1"/>
  <c r="T72" i="12"/>
  <c r="T63" s="1"/>
  <c r="T65"/>
  <c r="T56" s="1"/>
  <c r="J65" i="8"/>
  <c r="J72"/>
  <c r="S65"/>
  <c r="S56" s="1"/>
  <c r="S72"/>
  <c r="S63" s="1"/>
  <c r="K72" i="11"/>
  <c r="K63" s="1"/>
  <c r="K65"/>
  <c r="K56" s="1"/>
  <c r="S72"/>
  <c r="S63" s="1"/>
  <c r="S65"/>
  <c r="S56" s="1"/>
  <c r="BK72" i="8"/>
  <c r="BK63" s="1"/>
  <c r="BK65"/>
  <c r="BK56" s="1"/>
  <c r="BT72"/>
  <c r="BT63" s="1"/>
  <c r="BT65"/>
  <c r="BT56" s="1"/>
  <c r="CE65"/>
  <c r="CE56" s="1"/>
  <c r="CE72"/>
  <c r="CE63" s="1"/>
  <c r="CN65"/>
  <c r="CN56" s="1"/>
  <c r="CN72"/>
  <c r="CN63" s="1"/>
  <c r="BQ65"/>
  <c r="BQ56" s="1"/>
  <c r="BQ72"/>
  <c r="BQ63" s="1"/>
  <c r="BT72" i="9"/>
  <c r="BT63" s="1"/>
  <c r="BT65"/>
  <c r="BT56" s="1"/>
  <c r="CK72"/>
  <c r="CK63" s="1"/>
  <c r="CK65"/>
  <c r="CK56" s="1"/>
  <c r="CT72"/>
  <c r="CT63" s="1"/>
  <c r="CT65"/>
  <c r="CT56" s="1"/>
  <c r="DC72"/>
  <c r="DC63" s="1"/>
  <c r="DC65"/>
  <c r="DC56" s="1"/>
  <c r="BQ65"/>
  <c r="BQ56" s="1"/>
  <c r="BQ72"/>
  <c r="BQ63" s="1"/>
  <c r="CH65"/>
  <c r="CH56" s="1"/>
  <c r="CH72"/>
  <c r="CH63" s="1"/>
  <c r="CY65"/>
  <c r="CY56" s="1"/>
  <c r="CY72"/>
  <c r="CY63" s="1"/>
  <c r="CU65" i="5"/>
  <c r="CU56" s="1"/>
  <c r="CU72"/>
  <c r="CU63" s="1"/>
  <c r="BH72"/>
  <c r="BH63" s="1"/>
  <c r="BH65"/>
  <c r="BH56" s="1"/>
  <c r="BI72"/>
  <c r="BI63" s="1"/>
  <c r="BI65"/>
  <c r="BI56" s="1"/>
  <c r="CX72"/>
  <c r="CX63" s="1"/>
  <c r="CX65"/>
  <c r="CX56" s="1"/>
  <c r="CI72"/>
  <c r="CI63" s="1"/>
  <c r="CI65"/>
  <c r="CI56" s="1"/>
  <c r="CK65"/>
  <c r="CK56" s="1"/>
  <c r="CK72"/>
  <c r="CK63" s="1"/>
  <c r="CB72" i="11"/>
  <c r="CB63" s="1"/>
  <c r="CB65"/>
  <c r="CB56" s="1"/>
  <c r="CG72"/>
  <c r="CG63" s="1"/>
  <c r="CG65"/>
  <c r="CG56" s="1"/>
  <c r="CX72"/>
  <c r="CX63" s="1"/>
  <c r="CX65"/>
  <c r="CX56" s="1"/>
  <c r="BK72"/>
  <c r="BK63" s="1"/>
  <c r="BK65"/>
  <c r="BK56" s="1"/>
  <c r="BU72"/>
  <c r="BU63" s="1"/>
  <c r="BU65"/>
  <c r="BU56" s="1"/>
  <c r="CD72"/>
  <c r="CD63" s="1"/>
  <c r="CD65"/>
  <c r="CD56" s="1"/>
  <c r="CQ65" i="4"/>
  <c r="CQ56" s="1"/>
  <c r="CQ72"/>
  <c r="CQ63" s="1"/>
  <c r="BM72"/>
  <c r="BM63" s="1"/>
  <c r="BM65"/>
  <c r="BM56" s="1"/>
  <c r="BV72"/>
  <c r="BV63" s="1"/>
  <c r="BV65"/>
  <c r="BV56" s="1"/>
  <c r="CE72"/>
  <c r="CE63" s="1"/>
  <c r="CE65"/>
  <c r="CE56" s="1"/>
  <c r="CN65"/>
  <c r="CN56" s="1"/>
  <c r="CN72"/>
  <c r="CN63" s="1"/>
  <c r="DE65"/>
  <c r="DE56" s="1"/>
  <c r="DE72"/>
  <c r="DE63" s="1"/>
  <c r="BJ65"/>
  <c r="BJ56" s="1"/>
  <c r="BJ72"/>
  <c r="BJ63" s="1"/>
  <c r="CC72" i="12"/>
  <c r="CC63" s="1"/>
  <c r="CC65"/>
  <c r="CC56" s="1"/>
  <c r="BR72"/>
  <c r="BR63" s="1"/>
  <c r="BR65"/>
  <c r="BR56" s="1"/>
  <c r="CY72"/>
  <c r="CY63" s="1"/>
  <c r="CY65"/>
  <c r="CY56" s="1"/>
  <c r="BL72"/>
  <c r="BL63" s="1"/>
  <c r="BL65"/>
  <c r="BL56" s="1"/>
  <c r="BW72"/>
  <c r="BW63" s="1"/>
  <c r="BW65"/>
  <c r="BW56" s="1"/>
  <c r="BU65" i="7"/>
  <c r="BU56" s="1"/>
  <c r="BU72"/>
  <c r="BU63" s="1"/>
  <c r="CD72"/>
  <c r="CD63" s="1"/>
  <c r="CD65"/>
  <c r="CD56" s="1"/>
  <c r="CM72"/>
  <c r="CM63" s="1"/>
  <c r="CM65"/>
  <c r="CM56" s="1"/>
  <c r="CV72"/>
  <c r="CV63" s="1"/>
  <c r="CV65"/>
  <c r="CV56" s="1"/>
  <c r="BR65"/>
  <c r="BR56" s="1"/>
  <c r="BR72"/>
  <c r="BR63" s="1"/>
  <c r="CI65"/>
  <c r="CI56" s="1"/>
  <c r="CI72"/>
  <c r="CI63" s="1"/>
  <c r="CZ65"/>
  <c r="CZ56" s="1"/>
  <c r="CZ72"/>
  <c r="CZ63" s="1"/>
  <c r="BP72" i="13"/>
  <c r="BP63" s="1"/>
  <c r="BP65"/>
  <c r="BP56" s="1"/>
  <c r="CG72"/>
  <c r="CG63" s="1"/>
  <c r="CG65"/>
  <c r="CG56" s="1"/>
  <c r="CX72"/>
  <c r="CX63" s="1"/>
  <c r="CX65"/>
  <c r="CX56" s="1"/>
  <c r="BT65"/>
  <c r="BT56" s="1"/>
  <c r="BT72"/>
  <c r="BT63" s="1"/>
  <c r="CK65"/>
  <c r="CK56" s="1"/>
  <c r="CK72"/>
  <c r="CK63" s="1"/>
  <c r="DA72" i="10"/>
  <c r="DA63" s="1"/>
  <c r="DA65"/>
  <c r="DA56" s="1"/>
  <c r="CM72"/>
  <c r="CM63" s="1"/>
  <c r="CM65"/>
  <c r="CM56" s="1"/>
  <c r="CV72"/>
  <c r="CV63" s="1"/>
  <c r="CV65"/>
  <c r="CV56" s="1"/>
  <c r="BR72"/>
  <c r="BR63" s="1"/>
  <c r="BR65"/>
  <c r="BR56" s="1"/>
  <c r="CI72"/>
  <c r="CI63" s="1"/>
  <c r="CI65"/>
  <c r="CI56" s="1"/>
  <c r="BT72"/>
  <c r="BT63" s="1"/>
  <c r="BT65"/>
  <c r="BT56" s="1"/>
  <c r="AI68" i="7"/>
  <c r="AI59" s="1"/>
  <c r="AQ66"/>
  <c r="AN71"/>
  <c r="AN62" s="1"/>
  <c r="AV69"/>
  <c r="AV60" s="1"/>
  <c r="AG69"/>
  <c r="AG60" s="1"/>
  <c r="AO67"/>
  <c r="AO58" s="1"/>
  <c r="AW71" i="10"/>
  <c r="AW62" s="1"/>
  <c r="AK66"/>
  <c r="AK57" s="1"/>
  <c r="AH69"/>
  <c r="AH60" s="1"/>
  <c r="AP67"/>
  <c r="AP58" s="1"/>
  <c r="AM70"/>
  <c r="AM61" s="1"/>
  <c r="AU68"/>
  <c r="AU59" s="1"/>
  <c r="AR71"/>
  <c r="AR62" s="1"/>
  <c r="AF66"/>
  <c r="AF57" s="1"/>
  <c r="AC67" i="12"/>
  <c r="AC58" s="1"/>
  <c r="AC70"/>
  <c r="AC61" s="1"/>
  <c r="P66"/>
  <c r="P57" s="1"/>
  <c r="BE69" i="5"/>
  <c r="BE60" s="1"/>
  <c r="BD70"/>
  <c r="BD61" s="1"/>
  <c r="BE67"/>
  <c r="BE58" s="1"/>
  <c r="BE71" i="11"/>
  <c r="BE62" s="1"/>
  <c r="AY66"/>
  <c r="AY57" s="1"/>
  <c r="AX68"/>
  <c r="AX59" s="1"/>
  <c r="BA67" i="4"/>
  <c r="BA58" s="1"/>
  <c r="AZ68"/>
  <c r="AZ59" s="1"/>
  <c r="BG70"/>
  <c r="BG61" s="1"/>
  <c r="AY68" i="12"/>
  <c r="AY59" s="1"/>
  <c r="AX69"/>
  <c r="AX60" s="1"/>
  <c r="BE71"/>
  <c r="BE62" s="1"/>
  <c r="AY66"/>
  <c r="AY57" s="1"/>
  <c r="AY68" i="9"/>
  <c r="AY59" s="1"/>
  <c r="AX69"/>
  <c r="AX60" s="1"/>
  <c r="BE71"/>
  <c r="BE62" s="1"/>
  <c r="AY66"/>
  <c r="AY57" s="1"/>
  <c r="AX71"/>
  <c r="AX62" s="1"/>
  <c r="BF67"/>
  <c r="BF58" s="1"/>
  <c r="BD66" i="7"/>
  <c r="BD57" s="1"/>
  <c r="BD68"/>
  <c r="BD59" s="1"/>
  <c r="BF68" i="13"/>
  <c r="BF59" s="1"/>
  <c r="BE69"/>
  <c r="BE60" s="1"/>
  <c r="AY68" i="8"/>
  <c r="AY59" s="1"/>
  <c r="BE66"/>
  <c r="BE57" s="1"/>
  <c r="BB67" i="10"/>
  <c r="BB58" s="1"/>
  <c r="BB68"/>
  <c r="BB59" s="1"/>
  <c r="BB69"/>
  <c r="BB60" s="1"/>
  <c r="Q66" i="12"/>
  <c r="Q57" s="1"/>
  <c r="R70"/>
  <c r="R61" s="1"/>
  <c r="Y67"/>
  <c r="Y58" s="1"/>
  <c r="R66"/>
  <c r="R57" s="1"/>
  <c r="J71" i="8"/>
  <c r="L67"/>
  <c r="L58" s="1"/>
  <c r="Q70"/>
  <c r="Q61" s="1"/>
  <c r="X71"/>
  <c r="X62" s="1"/>
  <c r="R66"/>
  <c r="R57" s="1"/>
  <c r="V69"/>
  <c r="V60" s="1"/>
  <c r="V70"/>
  <c r="V61" s="1"/>
  <c r="AC71"/>
  <c r="AC62" s="1"/>
  <c r="W66"/>
  <c r="W57" s="1"/>
  <c r="W67"/>
  <c r="W58" s="1"/>
  <c r="AB68"/>
  <c r="AB59" s="1"/>
  <c r="P66"/>
  <c r="P57" s="1"/>
  <c r="L71" i="11"/>
  <c r="L62" s="1"/>
  <c r="J69"/>
  <c r="M70"/>
  <c r="M61" s="1"/>
  <c r="T71"/>
  <c r="T62" s="1"/>
  <c r="S68"/>
  <c r="S59" s="1"/>
  <c r="R69"/>
  <c r="R60" s="1"/>
  <c r="L70"/>
  <c r="L61" s="1"/>
  <c r="CL71" i="8"/>
  <c r="CL62" s="1"/>
  <c r="CF70"/>
  <c r="CF61" s="1"/>
  <c r="BZ69"/>
  <c r="BZ60" s="1"/>
  <c r="BT68"/>
  <c r="BT59" s="1"/>
  <c r="BI67"/>
  <c r="BI58" s="1"/>
  <c r="DE70"/>
  <c r="DE61" s="1"/>
  <c r="CY69"/>
  <c r="CY60" s="1"/>
  <c r="CS68"/>
  <c r="CS59" s="1"/>
  <c r="CM67"/>
  <c r="CM58" s="1"/>
  <c r="BX71"/>
  <c r="BX62" s="1"/>
  <c r="BR70"/>
  <c r="BR61" s="1"/>
  <c r="BL69"/>
  <c r="BL60" s="1"/>
  <c r="CW71"/>
  <c r="CW62" s="1"/>
  <c r="CQ70"/>
  <c r="CQ61" s="1"/>
  <c r="CK69"/>
  <c r="CK60" s="1"/>
  <c r="CE68"/>
  <c r="CE59" s="1"/>
  <c r="BX67"/>
  <c r="BX58" s="1"/>
  <c r="BY66"/>
  <c r="BY57" s="1"/>
  <c r="BK66"/>
  <c r="BK57" s="1"/>
  <c r="BR67"/>
  <c r="BR58" s="1"/>
  <c r="BL66"/>
  <c r="BL57" s="1"/>
  <c r="CS66"/>
  <c r="CS57" s="1"/>
  <c r="CE66"/>
  <c r="CE57" s="1"/>
  <c r="BH66"/>
  <c r="BH57" s="1"/>
  <c r="BZ71" i="9"/>
  <c r="BZ62" s="1"/>
  <c r="BT70"/>
  <c r="BT61" s="1"/>
  <c r="BN69"/>
  <c r="BN60" s="1"/>
  <c r="BH68"/>
  <c r="BH59" s="1"/>
  <c r="CI71"/>
  <c r="CI62" s="1"/>
  <c r="CC70"/>
  <c r="CC61" s="1"/>
  <c r="BW69"/>
  <c r="BW60" s="1"/>
  <c r="BQ68"/>
  <c r="BQ59" s="1"/>
  <c r="BK67"/>
  <c r="BK58" s="1"/>
  <c r="CR71"/>
  <c r="CR62" s="1"/>
  <c r="CL70"/>
  <c r="CL61" s="1"/>
  <c r="CF69"/>
  <c r="CF60" s="1"/>
  <c r="BZ68"/>
  <c r="BZ59" s="1"/>
  <c r="BT67"/>
  <c r="BT58" s="1"/>
  <c r="BN66"/>
  <c r="BN57" s="1"/>
  <c r="DC70"/>
  <c r="DC61" s="1"/>
  <c r="CW69"/>
  <c r="CW60" s="1"/>
  <c r="CQ68"/>
  <c r="CQ59" s="1"/>
  <c r="CK67"/>
  <c r="CK58" s="1"/>
  <c r="CE66"/>
  <c r="CE57" s="1"/>
  <c r="BN71"/>
  <c r="BN62" s="1"/>
  <c r="BH70"/>
  <c r="BH61" s="1"/>
  <c r="DB67"/>
  <c r="DB58" s="1"/>
  <c r="CV66"/>
  <c r="CV57" s="1"/>
  <c r="CE71"/>
  <c r="CE62" s="1"/>
  <c r="BY70"/>
  <c r="BY61" s="1"/>
  <c r="BS69"/>
  <c r="BS60" s="1"/>
  <c r="BM68"/>
  <c r="BM59" s="1"/>
  <c r="BZ71" i="5"/>
  <c r="BZ62" s="1"/>
  <c r="BT70"/>
  <c r="BT61" s="1"/>
  <c r="BN69"/>
  <c r="BN60" s="1"/>
  <c r="BH68"/>
  <c r="BH59" s="1"/>
  <c r="DB70"/>
  <c r="DB61" s="1"/>
  <c r="CV69"/>
  <c r="CV60" s="1"/>
  <c r="CP68"/>
  <c r="CP59" s="1"/>
  <c r="BS67"/>
  <c r="BS58" s="1"/>
  <c r="CS71"/>
  <c r="CS62" s="1"/>
  <c r="CM70"/>
  <c r="CM61" s="1"/>
  <c r="CG69"/>
  <c r="CG60" s="1"/>
  <c r="CA68"/>
  <c r="CA59" s="1"/>
  <c r="CD71"/>
  <c r="CD62" s="1"/>
  <c r="BX70"/>
  <c r="BX61" s="1"/>
  <c r="BR69"/>
  <c r="BR60" s="1"/>
  <c r="BL68"/>
  <c r="BL59" s="1"/>
  <c r="BO71"/>
  <c r="BO62" s="1"/>
  <c r="BI70"/>
  <c r="BI61" s="1"/>
  <c r="CR67"/>
  <c r="CR58" s="1"/>
  <c r="BR67"/>
  <c r="BR58" s="1"/>
  <c r="CC67"/>
  <c r="CC58" s="1"/>
  <c r="BW66"/>
  <c r="BW57" s="1"/>
  <c r="CW66"/>
  <c r="CW57" s="1"/>
  <c r="BR66"/>
  <c r="BR57" s="1"/>
  <c r="CY66"/>
  <c r="CY57" s="1"/>
  <c r="CU69" i="11"/>
  <c r="CU60" s="1"/>
  <c r="CJ68"/>
  <c r="CJ59" s="1"/>
  <c r="BY67"/>
  <c r="BY58" s="1"/>
  <c r="BN66"/>
  <c r="BN57" s="1"/>
  <c r="CT71"/>
  <c r="CT62" s="1"/>
  <c r="CI70"/>
  <c r="CI61" s="1"/>
  <c r="BX69"/>
  <c r="BX60" s="1"/>
  <c r="BM68"/>
  <c r="BM59" s="1"/>
  <c r="DC66"/>
  <c r="DC57" s="1"/>
  <c r="BW71"/>
  <c r="BW62" s="1"/>
  <c r="BL70"/>
  <c r="BL61" s="1"/>
  <c r="DB68"/>
  <c r="DB59" s="1"/>
  <c r="CQ67"/>
  <c r="CQ58" s="1"/>
  <c r="CF66"/>
  <c r="CF57" s="1"/>
  <c r="DD71"/>
  <c r="DD62" s="1"/>
  <c r="CS70"/>
  <c r="CS61" s="1"/>
  <c r="CH69"/>
  <c r="CH60" s="1"/>
  <c r="BW68"/>
  <c r="BW59" s="1"/>
  <c r="BL67"/>
  <c r="BL58" s="1"/>
  <c r="DE71" i="4"/>
  <c r="DE62" s="1"/>
  <c r="CY70"/>
  <c r="CY61" s="1"/>
  <c r="CS69"/>
  <c r="CS60" s="1"/>
  <c r="CM68"/>
  <c r="CM59" s="1"/>
  <c r="CG67"/>
  <c r="CG58" s="1"/>
  <c r="CA66"/>
  <c r="CA57" s="1"/>
  <c r="DB69"/>
  <c r="DB60" s="1"/>
  <c r="CV68"/>
  <c r="CV59" s="1"/>
  <c r="CP67"/>
  <c r="CP58" s="1"/>
  <c r="CJ66"/>
  <c r="CJ57" s="1"/>
  <c r="BK71"/>
  <c r="BK62" s="1"/>
  <c r="DE68"/>
  <c r="DE59" s="1"/>
  <c r="CY67"/>
  <c r="CY58" s="1"/>
  <c r="CS66"/>
  <c r="CS57" s="1"/>
  <c r="BT71"/>
  <c r="BT62" s="1"/>
  <c r="BN70"/>
  <c r="BN61" s="1"/>
  <c r="BH69"/>
  <c r="BH60" s="1"/>
  <c r="DB66"/>
  <c r="DB57" s="1"/>
  <c r="CK71"/>
  <c r="CK62" s="1"/>
  <c r="CE70"/>
  <c r="CE61" s="1"/>
  <c r="BY69"/>
  <c r="BY60" s="1"/>
  <c r="BS68"/>
  <c r="BS59" s="1"/>
  <c r="BM67"/>
  <c r="BM58" s="1"/>
  <c r="DB71"/>
  <c r="DB62" s="1"/>
  <c r="CV70"/>
  <c r="CV61" s="1"/>
  <c r="CP69"/>
  <c r="CP60" s="1"/>
  <c r="CJ68"/>
  <c r="CJ59" s="1"/>
  <c r="CD67"/>
  <c r="CD58" s="1"/>
  <c r="BX66"/>
  <c r="BX57" s="1"/>
  <c r="CH71" i="12"/>
  <c r="CH62" s="1"/>
  <c r="CB70"/>
  <c r="CB61" s="1"/>
  <c r="BV69"/>
  <c r="BV60" s="1"/>
  <c r="BP68"/>
  <c r="BP59" s="1"/>
  <c r="BJ67"/>
  <c r="BJ58" s="1"/>
  <c r="BK71"/>
  <c r="BK62" s="1"/>
  <c r="DE68"/>
  <c r="DE59" s="1"/>
  <c r="CY67"/>
  <c r="CY58" s="1"/>
  <c r="CM66"/>
  <c r="CM57" s="1"/>
  <c r="CZ71"/>
  <c r="CZ62" s="1"/>
  <c r="CT70"/>
  <c r="CT61" s="1"/>
  <c r="CN69"/>
  <c r="CN60" s="1"/>
  <c r="CH68"/>
  <c r="CH59" s="1"/>
  <c r="CB67"/>
  <c r="CB58" s="1"/>
  <c r="BH66"/>
  <c r="BH57" s="1"/>
  <c r="CC71"/>
  <c r="CC62" s="1"/>
  <c r="BW70"/>
  <c r="BW61" s="1"/>
  <c r="BQ69"/>
  <c r="BQ60" s="1"/>
  <c r="BK68"/>
  <c r="BK59" s="1"/>
  <c r="CZ68"/>
  <c r="CZ59" s="1"/>
  <c r="CT67"/>
  <c r="CT58" s="1"/>
  <c r="CF66"/>
  <c r="CF57" s="1"/>
  <c r="CU71"/>
  <c r="CU62" s="1"/>
  <c r="CO70"/>
  <c r="CO61" s="1"/>
  <c r="CI69"/>
  <c r="CI60" s="1"/>
  <c r="CC68"/>
  <c r="CC59" s="1"/>
  <c r="BW67"/>
  <c r="BW58" s="1"/>
  <c r="BZ66"/>
  <c r="BZ57" s="1"/>
  <c r="CK66"/>
  <c r="CK57" s="1"/>
  <c r="BS71" i="7"/>
  <c r="BS62" s="1"/>
  <c r="BM70"/>
  <c r="BM61" s="1"/>
  <c r="DA66"/>
  <c r="DA57" s="1"/>
  <c r="CB71"/>
  <c r="CB62" s="1"/>
  <c r="BV70"/>
  <c r="BV61" s="1"/>
  <c r="BP69"/>
  <c r="BP60" s="1"/>
  <c r="BJ68"/>
  <c r="BJ59" s="1"/>
  <c r="CS71"/>
  <c r="CS62" s="1"/>
  <c r="CM70"/>
  <c r="CM61" s="1"/>
  <c r="CG69"/>
  <c r="CG60" s="1"/>
  <c r="CA68"/>
  <c r="CA59" s="1"/>
  <c r="BU67"/>
  <c r="BU58" s="1"/>
  <c r="BO66"/>
  <c r="BO57" s="1"/>
  <c r="DD70"/>
  <c r="DD61" s="1"/>
  <c r="CX69"/>
  <c r="CX60" s="1"/>
  <c r="CR68"/>
  <c r="CR59" s="1"/>
  <c r="CL67"/>
  <c r="CL58" s="1"/>
  <c r="CF66"/>
  <c r="CF57" s="1"/>
  <c r="BO71"/>
  <c r="BO62" s="1"/>
  <c r="BI70"/>
  <c r="BI61" s="1"/>
  <c r="DC67"/>
  <c r="DC58" s="1"/>
  <c r="CW66"/>
  <c r="CW57" s="1"/>
  <c r="CF71"/>
  <c r="CF62" s="1"/>
  <c r="BZ70"/>
  <c r="BZ61" s="1"/>
  <c r="BT69"/>
  <c r="BT60" s="1"/>
  <c r="BN68"/>
  <c r="BN59" s="1"/>
  <c r="BH67"/>
  <c r="BH58" s="1"/>
  <c r="DB70" i="13"/>
  <c r="DB61" s="1"/>
  <c r="CV69"/>
  <c r="CV60" s="1"/>
  <c r="CP68"/>
  <c r="CP59" s="1"/>
  <c r="CJ67"/>
  <c r="CJ58" s="1"/>
  <c r="CD66"/>
  <c r="CD57" s="1"/>
  <c r="BM71"/>
  <c r="BM62" s="1"/>
  <c r="DA67"/>
  <c r="DA58" s="1"/>
  <c r="CU66"/>
  <c r="CU57" s="1"/>
  <c r="CD71"/>
  <c r="CD62" s="1"/>
  <c r="BX70"/>
  <c r="BX61" s="1"/>
  <c r="BR69"/>
  <c r="BR60" s="1"/>
  <c r="BL68"/>
  <c r="BL59" s="1"/>
  <c r="CU71"/>
  <c r="CU62" s="1"/>
  <c r="CO70"/>
  <c r="CO61" s="1"/>
  <c r="CI69"/>
  <c r="CI60" s="1"/>
  <c r="CC68"/>
  <c r="CC59" s="1"/>
  <c r="BW67"/>
  <c r="BW58" s="1"/>
  <c r="BQ66"/>
  <c r="BQ57" s="1"/>
  <c r="CZ69"/>
  <c r="CZ60" s="1"/>
  <c r="CT68"/>
  <c r="CT59" s="1"/>
  <c r="CN67"/>
  <c r="CN58" s="1"/>
  <c r="CH66"/>
  <c r="CH57" s="1"/>
  <c r="BQ71"/>
  <c r="BQ62" s="1"/>
  <c r="BK70"/>
  <c r="BK61" s="1"/>
  <c r="DE67"/>
  <c r="DE58" s="1"/>
  <c r="CY66"/>
  <c r="CY57" s="1"/>
  <c r="BK67" i="10"/>
  <c r="BK58" s="1"/>
  <c r="BS71"/>
  <c r="BS62" s="1"/>
  <c r="BM70"/>
  <c r="BM61" s="1"/>
  <c r="CS67"/>
  <c r="CS58" s="1"/>
  <c r="CR71"/>
  <c r="CR62" s="1"/>
  <c r="CL70"/>
  <c r="CL61" s="1"/>
  <c r="CF69"/>
  <c r="CF60" s="1"/>
  <c r="BZ68"/>
  <c r="BZ59" s="1"/>
  <c r="CO66"/>
  <c r="CO57" s="1"/>
  <c r="DE69"/>
  <c r="DE60" s="1"/>
  <c r="CY68"/>
  <c r="CY59" s="1"/>
  <c r="BZ67"/>
  <c r="BZ58" s="1"/>
  <c r="CD71"/>
  <c r="CD62" s="1"/>
  <c r="BX70"/>
  <c r="BX61" s="1"/>
  <c r="BR69"/>
  <c r="BR60" s="1"/>
  <c r="BL68"/>
  <c r="BL59" s="1"/>
  <c r="DC71"/>
  <c r="DC62" s="1"/>
  <c r="CW70"/>
  <c r="CW61" s="1"/>
  <c r="CQ69"/>
  <c r="CQ60" s="1"/>
  <c r="CK68"/>
  <c r="CK59" s="1"/>
  <c r="BP71"/>
  <c r="BP62" s="1"/>
  <c r="BJ70"/>
  <c r="BJ61" s="1"/>
  <c r="CN67"/>
  <c r="CN58" s="1"/>
  <c r="BI67"/>
  <c r="BI58" s="1"/>
  <c r="BL66"/>
  <c r="BL57" s="1"/>
  <c r="DA66"/>
  <c r="DA57" s="1"/>
  <c r="BO66"/>
  <c r="BO57" s="1"/>
  <c r="CF66"/>
  <c r="CF57" s="1"/>
  <c r="CH66"/>
  <c r="CH57" s="1"/>
  <c r="AV65" i="13"/>
  <c r="AV56" s="1"/>
  <c r="AV72"/>
  <c r="AV63" s="1"/>
  <c r="AG65"/>
  <c r="AG56" s="1"/>
  <c r="AG72"/>
  <c r="AG63" s="1"/>
  <c r="AS72" i="7"/>
  <c r="AS63" s="1"/>
  <c r="AS65"/>
  <c r="AS56" s="1"/>
  <c r="AO65"/>
  <c r="AO56" s="1"/>
  <c r="AO72"/>
  <c r="AO63" s="1"/>
  <c r="AT72" i="10"/>
  <c r="AT63" s="1"/>
  <c r="AT65"/>
  <c r="AT56" s="1"/>
  <c r="AE72"/>
  <c r="AE63" s="1"/>
  <c r="AE65"/>
  <c r="AP72"/>
  <c r="AP63" s="1"/>
  <c r="AP65"/>
  <c r="AP56" s="1"/>
  <c r="Z72" i="12"/>
  <c r="Z63" s="1"/>
  <c r="Z65"/>
  <c r="Z56" s="1"/>
  <c r="BB72" i="5"/>
  <c r="BB63" s="1"/>
  <c r="BB65"/>
  <c r="BB56" s="1"/>
  <c r="BC72" i="11"/>
  <c r="BC63" s="1"/>
  <c r="BC65"/>
  <c r="BC56" s="1"/>
  <c r="BE72" i="4"/>
  <c r="BE63" s="1"/>
  <c r="BE65"/>
  <c r="BE56" s="1"/>
  <c r="BD72" i="12"/>
  <c r="BD63" s="1"/>
  <c r="BD65"/>
  <c r="BD56" s="1"/>
  <c r="BD72" i="9"/>
  <c r="BD63" s="1"/>
  <c r="BD65"/>
  <c r="BD56" s="1"/>
  <c r="BC65" i="7"/>
  <c r="BC56" s="1"/>
  <c r="BC72"/>
  <c r="BC63" s="1"/>
  <c r="BA72"/>
  <c r="BA63" s="1"/>
  <c r="BA65"/>
  <c r="BA56" s="1"/>
  <c r="BD72" i="8"/>
  <c r="BD63" s="1"/>
  <c r="BD65"/>
  <c r="BD56" s="1"/>
  <c r="BA65"/>
  <c r="BA56" s="1"/>
  <c r="BA72"/>
  <c r="BA63" s="1"/>
  <c r="BF72" i="10"/>
  <c r="BF63" s="1"/>
  <c r="BF65"/>
  <c r="BF56" s="1"/>
  <c r="AY72"/>
  <c r="AY63" s="1"/>
  <c r="AY65"/>
  <c r="AY56" s="1"/>
  <c r="AA65" i="8"/>
  <c r="AA56" s="1"/>
  <c r="AA72"/>
  <c r="AA63" s="1"/>
  <c r="T65"/>
  <c r="T56" s="1"/>
  <c r="T72"/>
  <c r="T63" s="1"/>
  <c r="U65"/>
  <c r="U56" s="1"/>
  <c r="U72"/>
  <c r="U63" s="1"/>
  <c r="AA72" i="11"/>
  <c r="AA63" s="1"/>
  <c r="AA65"/>
  <c r="AA56" s="1"/>
  <c r="BS72" i="8"/>
  <c r="BS63" s="1"/>
  <c r="BS65"/>
  <c r="BS56" s="1"/>
  <c r="CB72"/>
  <c r="CB63" s="1"/>
  <c r="CB65"/>
  <c r="CB56" s="1"/>
  <c r="CM65"/>
  <c r="CM56" s="1"/>
  <c r="CM72"/>
  <c r="CM63" s="1"/>
  <c r="CV65"/>
  <c r="CV56" s="1"/>
  <c r="CV72"/>
  <c r="CV63" s="1"/>
  <c r="BY65"/>
  <c r="BY56" s="1"/>
  <c r="BY72"/>
  <c r="BY63" s="1"/>
  <c r="CB72" i="9"/>
  <c r="CB63" s="1"/>
  <c r="CB65"/>
  <c r="CB56" s="1"/>
  <c r="CS72"/>
  <c r="CS63" s="1"/>
  <c r="CS65"/>
  <c r="CS56" s="1"/>
  <c r="DB72"/>
  <c r="DB63" s="1"/>
  <c r="DB65"/>
  <c r="DB56" s="1"/>
  <c r="BH65"/>
  <c r="BH56" s="1"/>
  <c r="BH72"/>
  <c r="BH63" s="1"/>
  <c r="BY65"/>
  <c r="BY56" s="1"/>
  <c r="BY72"/>
  <c r="BY63" s="1"/>
  <c r="CP65"/>
  <c r="CP56" s="1"/>
  <c r="CP72"/>
  <c r="CP63" s="1"/>
  <c r="DC65" i="5"/>
  <c r="DC56" s="1"/>
  <c r="DC72"/>
  <c r="DC63" s="1"/>
  <c r="BP72"/>
  <c r="BP63" s="1"/>
  <c r="BP65"/>
  <c r="BP56" s="1"/>
  <c r="BQ72"/>
  <c r="BQ63" s="1"/>
  <c r="BQ65"/>
  <c r="BQ56" s="1"/>
  <c r="CQ72"/>
  <c r="CQ63" s="1"/>
  <c r="CQ65"/>
  <c r="CQ56" s="1"/>
  <c r="BL65"/>
  <c r="BL56" s="1"/>
  <c r="BL72"/>
  <c r="BL63" s="1"/>
  <c r="CS65"/>
  <c r="CS56" s="1"/>
  <c r="CS72"/>
  <c r="CS63" s="1"/>
  <c r="BH72" i="11"/>
  <c r="BH63" s="1"/>
  <c r="BH65"/>
  <c r="BH56" s="1"/>
  <c r="CR72"/>
  <c r="CR63" s="1"/>
  <c r="CR65"/>
  <c r="CR56" s="1"/>
  <c r="BO72"/>
  <c r="BO63" s="1"/>
  <c r="BO65"/>
  <c r="BO56" s="1"/>
  <c r="CV72"/>
  <c r="CV63" s="1"/>
  <c r="CV65"/>
  <c r="CV56" s="1"/>
  <c r="BS72"/>
  <c r="BS63" s="1"/>
  <c r="BS65"/>
  <c r="BS56" s="1"/>
  <c r="CC72"/>
  <c r="CC63" s="1"/>
  <c r="CC65"/>
  <c r="CC56" s="1"/>
  <c r="CL72"/>
  <c r="CL63" s="1"/>
  <c r="CL65"/>
  <c r="CL56" s="1"/>
  <c r="CY65" i="4"/>
  <c r="CY56" s="1"/>
  <c r="CY72"/>
  <c r="CY63" s="1"/>
  <c r="BU72"/>
  <c r="BU63" s="1"/>
  <c r="BU65"/>
  <c r="BU56" s="1"/>
  <c r="CD72"/>
  <c r="CD63" s="1"/>
  <c r="CD65"/>
  <c r="CD56" s="1"/>
  <c r="CM72"/>
  <c r="CM63" s="1"/>
  <c r="CM65"/>
  <c r="CM56" s="1"/>
  <c r="CV65"/>
  <c r="CV56" s="1"/>
  <c r="CV72"/>
  <c r="CV63" s="1"/>
  <c r="BR65"/>
  <c r="BR56" s="1"/>
  <c r="BR72"/>
  <c r="BR63" s="1"/>
  <c r="CS72" i="12"/>
  <c r="CS63" s="1"/>
  <c r="CS65"/>
  <c r="CS56" s="1"/>
  <c r="CH72"/>
  <c r="CH63" s="1"/>
  <c r="CH65"/>
  <c r="CH56" s="1"/>
  <c r="BT72"/>
  <c r="BT63" s="1"/>
  <c r="BT65"/>
  <c r="BT56" s="1"/>
  <c r="CE65"/>
  <c r="CE56" s="1"/>
  <c r="CE72"/>
  <c r="CE63" s="1"/>
  <c r="CC65" i="7"/>
  <c r="CC56" s="1"/>
  <c r="CC72"/>
  <c r="CC63" s="1"/>
  <c r="CL72"/>
  <c r="CL63" s="1"/>
  <c r="CL65"/>
  <c r="CL56" s="1"/>
  <c r="CU72"/>
  <c r="CU63" s="1"/>
  <c r="CU65"/>
  <c r="CU56" s="1"/>
  <c r="DD72"/>
  <c r="DD63" s="1"/>
  <c r="DD65"/>
  <c r="DD56" s="1"/>
  <c r="BI72"/>
  <c r="BI63" s="1"/>
  <c r="BI65"/>
  <c r="BI56" s="1"/>
  <c r="BZ65"/>
  <c r="BZ56" s="1"/>
  <c r="BZ72"/>
  <c r="BZ63" s="1"/>
  <c r="CQ65"/>
  <c r="CQ56" s="1"/>
  <c r="CQ72"/>
  <c r="CQ63" s="1"/>
  <c r="BO72" i="13"/>
  <c r="BO63" s="1"/>
  <c r="BO65"/>
  <c r="BO56" s="1"/>
  <c r="BX72"/>
  <c r="BX63" s="1"/>
  <c r="BX65"/>
  <c r="BX56" s="1"/>
  <c r="CO72"/>
  <c r="CO63" s="1"/>
  <c r="CO65"/>
  <c r="CO56" s="1"/>
  <c r="BK65"/>
  <c r="BK56" s="1"/>
  <c r="BK72"/>
  <c r="BK63" s="1"/>
  <c r="CB65"/>
  <c r="CB56" s="1"/>
  <c r="CB72"/>
  <c r="CB63" s="1"/>
  <c r="CS65"/>
  <c r="CS56" s="1"/>
  <c r="CS72"/>
  <c r="CS63" s="1"/>
  <c r="CU72" i="10"/>
  <c r="CU63" s="1"/>
  <c r="CU65"/>
  <c r="CU56" s="1"/>
  <c r="DD72"/>
  <c r="DD63" s="1"/>
  <c r="DD65"/>
  <c r="DD56" s="1"/>
  <c r="BI72"/>
  <c r="BI63" s="1"/>
  <c r="BI65"/>
  <c r="BI56" s="1"/>
  <c r="BZ72"/>
  <c r="BZ63" s="1"/>
  <c r="BZ65"/>
  <c r="BZ56" s="1"/>
  <c r="CQ72"/>
  <c r="CQ63" s="1"/>
  <c r="CQ65"/>
  <c r="CQ56" s="1"/>
  <c r="CB72"/>
  <c r="CB63" s="1"/>
  <c r="CB65"/>
  <c r="CB56" s="1"/>
  <c r="AV69" i="13"/>
  <c r="AV60" s="1"/>
  <c r="AG69"/>
  <c r="AG60" s="1"/>
  <c r="AO67"/>
  <c r="AO58" s="1"/>
  <c r="AL70"/>
  <c r="AL61" s="1"/>
  <c r="AT68"/>
  <c r="AT59" s="1"/>
  <c r="AQ71"/>
  <c r="AE66"/>
  <c r="AE57" s="1"/>
  <c r="AJ67"/>
  <c r="AJ58" s="1"/>
  <c r="AG70"/>
  <c r="AG61" s="1"/>
  <c r="AO68"/>
  <c r="AO59" s="1"/>
  <c r="AW66"/>
  <c r="AW57" s="1"/>
  <c r="AP71" i="7"/>
  <c r="AP62" s="1"/>
  <c r="AD66"/>
  <c r="AD57" s="1"/>
  <c r="AI67"/>
  <c r="AI58" s="1"/>
  <c r="AF70"/>
  <c r="AF61" s="1"/>
  <c r="AN68"/>
  <c r="AN59" s="1"/>
  <c r="AV66"/>
  <c r="AV57" s="1"/>
  <c r="AK71"/>
  <c r="AK62" s="1"/>
  <c r="AS69"/>
  <c r="AS60" s="1"/>
  <c r="AD67"/>
  <c r="AD58" s="1"/>
  <c r="AI70"/>
  <c r="AI61" s="1"/>
  <c r="AQ68"/>
  <c r="AV71"/>
  <c r="AV62" s="1"/>
  <c r="AJ66"/>
  <c r="AJ57" s="1"/>
  <c r="AG71"/>
  <c r="AG62" s="1"/>
  <c r="AO69"/>
  <c r="AO60" s="1"/>
  <c r="AW67"/>
  <c r="AW58" s="1"/>
  <c r="AG70" i="10"/>
  <c r="AG61" s="1"/>
  <c r="AO68"/>
  <c r="AO59" s="1"/>
  <c r="AW66"/>
  <c r="AW57" s="1"/>
  <c r="AL71"/>
  <c r="AL62" s="1"/>
  <c r="AT69"/>
  <c r="AT60" s="1"/>
  <c r="AE69"/>
  <c r="AE60" s="1"/>
  <c r="AM67"/>
  <c r="AM58" s="1"/>
  <c r="AR70"/>
  <c r="AR61" s="1"/>
  <c r="AK68"/>
  <c r="AK59" s="1"/>
  <c r="AS66"/>
  <c r="AS57" s="1"/>
  <c r="AH71"/>
  <c r="AH62" s="1"/>
  <c r="AP69"/>
  <c r="AP60" s="1"/>
  <c r="AU70"/>
  <c r="AU61" s="1"/>
  <c r="AF68"/>
  <c r="AF59" s="1"/>
  <c r="AN66"/>
  <c r="AN57" s="1"/>
  <c r="AA70" i="12"/>
  <c r="AA61" s="1"/>
  <c r="AB67"/>
  <c r="AB58" s="1"/>
  <c r="S71"/>
  <c r="S62" s="1"/>
  <c r="AA67"/>
  <c r="AA58" s="1"/>
  <c r="P68"/>
  <c r="P59" s="1"/>
  <c r="O69"/>
  <c r="O60" s="1"/>
  <c r="O70"/>
  <c r="O61" s="1"/>
  <c r="M69"/>
  <c r="M60" s="1"/>
  <c r="O66"/>
  <c r="O57" s="1"/>
  <c r="U71"/>
  <c r="U62" s="1"/>
  <c r="V67"/>
  <c r="V58" s="1"/>
  <c r="P71"/>
  <c r="P62" s="1"/>
  <c r="J66"/>
  <c r="Y70"/>
  <c r="Y61" s="1"/>
  <c r="BG71" i="5"/>
  <c r="BG62" s="1"/>
  <c r="BA66"/>
  <c r="BA57" s="1"/>
  <c r="AZ67"/>
  <c r="AZ58" s="1"/>
  <c r="AY68"/>
  <c r="AY59" s="1"/>
  <c r="AX69"/>
  <c r="AX60" s="1"/>
  <c r="BE70"/>
  <c r="BE61" s="1"/>
  <c r="AX70"/>
  <c r="AX61" s="1"/>
  <c r="BF66"/>
  <c r="BF57" s="1"/>
  <c r="BE71"/>
  <c r="BE62" s="1"/>
  <c r="AY66"/>
  <c r="AY57" s="1"/>
  <c r="AX71"/>
  <c r="AX62" s="1"/>
  <c r="BF67"/>
  <c r="BF58" s="1"/>
  <c r="BG68" i="11"/>
  <c r="BG59" s="1"/>
  <c r="BF69"/>
  <c r="BF60" s="1"/>
  <c r="AY69"/>
  <c r="AY60" s="1"/>
  <c r="BF70"/>
  <c r="BF61" s="1"/>
  <c r="AY70"/>
  <c r="AY61" s="1"/>
  <c r="BG66"/>
  <c r="BG57" s="1"/>
  <c r="BF71"/>
  <c r="BF62" s="1"/>
  <c r="AZ66"/>
  <c r="AZ57" s="1"/>
  <c r="AY71"/>
  <c r="AY62" s="1"/>
  <c r="BG67"/>
  <c r="BG58" s="1"/>
  <c r="BF68"/>
  <c r="BF59" s="1"/>
  <c r="BC69" i="4"/>
  <c r="BC60" s="1"/>
  <c r="BB70"/>
  <c r="BB61" s="1"/>
  <c r="BA71"/>
  <c r="BA62" s="1"/>
  <c r="BA68"/>
  <c r="BA59" s="1"/>
  <c r="BA69"/>
  <c r="BA60" s="1"/>
  <c r="BA70" i="12"/>
  <c r="BA61" s="1"/>
  <c r="AZ71"/>
  <c r="AZ62" s="1"/>
  <c r="BG68"/>
  <c r="BG59" s="1"/>
  <c r="BF69"/>
  <c r="BF60" s="1"/>
  <c r="AY69"/>
  <c r="AY60" s="1"/>
  <c r="BF70"/>
  <c r="BF61" s="1"/>
  <c r="AY70"/>
  <c r="AY61" s="1"/>
  <c r="BG66"/>
  <c r="BG57" s="1"/>
  <c r="BA70" i="9"/>
  <c r="BA61" s="1"/>
  <c r="AZ71"/>
  <c r="AZ62" s="1"/>
  <c r="BG68"/>
  <c r="BG59" s="1"/>
  <c r="BF69"/>
  <c r="BF60" s="1"/>
  <c r="AY69"/>
  <c r="AY60" s="1"/>
  <c r="BF70"/>
  <c r="BF61" s="1"/>
  <c r="AY70"/>
  <c r="AY61" s="1"/>
  <c r="BG66"/>
  <c r="BG57" s="1"/>
  <c r="BF71"/>
  <c r="BF62" s="1"/>
  <c r="AZ66"/>
  <c r="AZ57" s="1"/>
  <c r="AY71" i="7"/>
  <c r="AY62" s="1"/>
  <c r="BG67"/>
  <c r="BG58" s="1"/>
  <c r="BF68"/>
  <c r="BF59" s="1"/>
  <c r="BE69"/>
  <c r="BE60" s="1"/>
  <c r="BD70"/>
  <c r="BD61" s="1"/>
  <c r="BE66"/>
  <c r="BE57" s="1"/>
  <c r="BD71"/>
  <c r="BD62" s="1"/>
  <c r="AX66"/>
  <c r="AX57" s="1"/>
  <c r="BE67"/>
  <c r="BE58" s="1"/>
  <c r="AX67"/>
  <c r="AX58" s="1"/>
  <c r="AZ68" i="13"/>
  <c r="AZ59" s="1"/>
  <c r="BG69"/>
  <c r="BG60" s="1"/>
  <c r="AZ69"/>
  <c r="AZ60" s="1"/>
  <c r="BG70"/>
  <c r="BG61" s="1"/>
  <c r="AZ70"/>
  <c r="AZ61" s="1"/>
  <c r="BG71"/>
  <c r="BG62" s="1"/>
  <c r="BA66"/>
  <c r="BA57" s="1"/>
  <c r="AZ67"/>
  <c r="AZ58" s="1"/>
  <c r="AY68"/>
  <c r="AY59" s="1"/>
  <c r="AY70" i="8"/>
  <c r="AY61" s="1"/>
  <c r="AY71"/>
  <c r="AY62" s="1"/>
  <c r="BB70"/>
  <c r="BB61" s="1"/>
  <c r="BC71"/>
  <c r="BC62" s="1"/>
  <c r="BG68"/>
  <c r="BG59" s="1"/>
  <c r="BF66"/>
  <c r="BF57" s="1"/>
  <c r="BE67"/>
  <c r="BE58" s="1"/>
  <c r="BD68"/>
  <c r="BD59" s="1"/>
  <c r="BD69" i="10"/>
  <c r="BD60" s="1"/>
  <c r="BC70"/>
  <c r="BC61" s="1"/>
  <c r="BB71"/>
  <c r="BB62" s="1"/>
  <c r="BC67"/>
  <c r="BC58" s="1"/>
  <c r="BC68"/>
  <c r="BC59" s="1"/>
  <c r="BC69"/>
  <c r="BC60" s="1"/>
  <c r="X67" i="12"/>
  <c r="W69"/>
  <c r="W60" s="1"/>
  <c r="M71"/>
  <c r="M62" s="1"/>
  <c r="T68"/>
  <c r="T59" s="1"/>
  <c r="Z66"/>
  <c r="Z57" s="1"/>
  <c r="U70" i="8"/>
  <c r="U61" s="1"/>
  <c r="AB71"/>
  <c r="AB62" s="1"/>
  <c r="N67"/>
  <c r="N58" s="1"/>
  <c r="AA68"/>
  <c r="AA59" s="1"/>
  <c r="Z69"/>
  <c r="Z60" s="1"/>
  <c r="S69"/>
  <c r="S60" s="1"/>
  <c r="J70"/>
  <c r="V71"/>
  <c r="V62" s="1"/>
  <c r="P67"/>
  <c r="P58" s="1"/>
  <c r="AC68"/>
  <c r="AC59" s="1"/>
  <c r="T69"/>
  <c r="T60" s="1"/>
  <c r="L70"/>
  <c r="L61" s="1"/>
  <c r="AA71"/>
  <c r="AA62" s="1"/>
  <c r="M66"/>
  <c r="M57" s="1"/>
  <c r="U67"/>
  <c r="U58" s="1"/>
  <c r="Z68"/>
  <c r="Z59" s="1"/>
  <c r="AC67"/>
  <c r="AC58" s="1"/>
  <c r="U69" i="11"/>
  <c r="U60" s="1"/>
  <c r="K70"/>
  <c r="K61" s="1"/>
  <c r="S70"/>
  <c r="S61" s="1"/>
  <c r="Z67"/>
  <c r="Z58" s="1"/>
  <c r="U70"/>
  <c r="U61" s="1"/>
  <c r="AB71"/>
  <c r="AB62" s="1"/>
  <c r="N67"/>
  <c r="N58" s="1"/>
  <c r="AA68"/>
  <c r="AA59" s="1"/>
  <c r="Z69"/>
  <c r="Z60" s="1"/>
  <c r="AC70"/>
  <c r="AC61" s="1"/>
  <c r="N66"/>
  <c r="N57" s="1"/>
  <c r="V67"/>
  <c r="V58" s="1"/>
  <c r="BJ71" i="8"/>
  <c r="BJ62" s="1"/>
  <c r="DD68"/>
  <c r="DD59" s="1"/>
  <c r="CX67"/>
  <c r="CX58" s="1"/>
  <c r="CI71"/>
  <c r="CI62" s="1"/>
  <c r="CC70"/>
  <c r="CC61" s="1"/>
  <c r="BW69"/>
  <c r="BW60" s="1"/>
  <c r="BQ68"/>
  <c r="BQ59" s="1"/>
  <c r="DB70"/>
  <c r="DB61" s="1"/>
  <c r="CV69"/>
  <c r="CV60" s="1"/>
  <c r="CP68"/>
  <c r="CP59" s="1"/>
  <c r="CJ67"/>
  <c r="CJ58" s="1"/>
  <c r="BU71"/>
  <c r="BU62" s="1"/>
  <c r="BO70"/>
  <c r="BO61" s="1"/>
  <c r="BI69"/>
  <c r="BI60" s="1"/>
  <c r="CT71"/>
  <c r="CT62" s="1"/>
  <c r="CN70"/>
  <c r="CN61" s="1"/>
  <c r="CH69"/>
  <c r="CH60" s="1"/>
  <c r="CB68"/>
  <c r="CB59" s="1"/>
  <c r="BT67"/>
  <c r="BT58" s="1"/>
  <c r="CX66"/>
  <c r="CX57" s="1"/>
  <c r="DA68"/>
  <c r="DA59" s="1"/>
  <c r="CU67"/>
  <c r="CU58" s="1"/>
  <c r="CF71"/>
  <c r="CF62" s="1"/>
  <c r="BZ70"/>
  <c r="BZ61" s="1"/>
  <c r="BT69"/>
  <c r="BT60" s="1"/>
  <c r="BN68"/>
  <c r="BN59" s="1"/>
  <c r="DE71"/>
  <c r="DE62" s="1"/>
  <c r="CY70"/>
  <c r="CY61" s="1"/>
  <c r="CS69"/>
  <c r="CS60" s="1"/>
  <c r="CM68"/>
  <c r="CM59" s="1"/>
  <c r="CG67"/>
  <c r="CG58" s="1"/>
  <c r="CG66"/>
  <c r="CG57" s="1"/>
  <c r="BS66"/>
  <c r="BS57" s="1"/>
  <c r="BZ67"/>
  <c r="BZ58" s="1"/>
  <c r="BT66"/>
  <c r="BT57" s="1"/>
  <c r="DA66"/>
  <c r="DA57" s="1"/>
  <c r="CM66"/>
  <c r="CM57" s="1"/>
  <c r="BP66"/>
  <c r="BP57" s="1"/>
  <c r="BH71" i="9"/>
  <c r="BH62" s="1"/>
  <c r="DB68"/>
  <c r="DB59" s="1"/>
  <c r="CV67"/>
  <c r="CV58" s="1"/>
  <c r="CP66"/>
  <c r="CP57" s="1"/>
  <c r="BY71"/>
  <c r="BY62" s="1"/>
  <c r="BS70"/>
  <c r="BS61" s="1"/>
  <c r="BM69"/>
  <c r="BM60" s="1"/>
  <c r="CH71"/>
  <c r="CH62" s="1"/>
  <c r="CB70"/>
  <c r="CB61" s="1"/>
  <c r="BV69"/>
  <c r="BV60" s="1"/>
  <c r="BP68"/>
  <c r="BP59" s="1"/>
  <c r="BJ67"/>
  <c r="BJ58" s="1"/>
  <c r="CQ71"/>
  <c r="CQ62" s="1"/>
  <c r="CK70"/>
  <c r="CK61" s="1"/>
  <c r="CE69"/>
  <c r="CE60" s="1"/>
  <c r="BY68"/>
  <c r="BY59" s="1"/>
  <c r="BS67"/>
  <c r="BS58" s="1"/>
  <c r="BM66"/>
  <c r="BM57" s="1"/>
  <c r="CZ71"/>
  <c r="CZ62" s="1"/>
  <c r="CT70"/>
  <c r="CT61" s="1"/>
  <c r="CN69"/>
  <c r="CN60" s="1"/>
  <c r="CH68"/>
  <c r="CH59" s="1"/>
  <c r="CB67"/>
  <c r="CB58" s="1"/>
  <c r="BV66"/>
  <c r="BV57" s="1"/>
  <c r="DE69"/>
  <c r="DE60" s="1"/>
  <c r="CY68"/>
  <c r="CY59" s="1"/>
  <c r="CS67"/>
  <c r="CS58" s="1"/>
  <c r="CM66"/>
  <c r="CM57" s="1"/>
  <c r="BV71"/>
  <c r="BV62" s="1"/>
  <c r="BP70"/>
  <c r="BP61" s="1"/>
  <c r="BJ69"/>
  <c r="BJ60" s="1"/>
  <c r="DD66"/>
  <c r="DD57" s="1"/>
  <c r="CM71"/>
  <c r="CM62" s="1"/>
  <c r="CG70"/>
  <c r="CG61" s="1"/>
  <c r="CA69"/>
  <c r="CA60" s="1"/>
  <c r="BU68"/>
  <c r="BU59" s="1"/>
  <c r="BO67"/>
  <c r="BO58" s="1"/>
  <c r="BI66"/>
  <c r="BI57" s="1"/>
  <c r="DD71" i="5"/>
  <c r="DD62" s="1"/>
  <c r="CX70"/>
  <c r="CX61" s="1"/>
  <c r="CR69"/>
  <c r="CR60" s="1"/>
  <c r="CL68"/>
  <c r="CL59" s="1"/>
  <c r="BN67"/>
  <c r="BN58" s="1"/>
  <c r="CW71"/>
  <c r="CW62" s="1"/>
  <c r="CQ70"/>
  <c r="CQ61" s="1"/>
  <c r="CK69"/>
  <c r="CK60" s="1"/>
  <c r="CE68"/>
  <c r="CE59" s="1"/>
  <c r="CH71"/>
  <c r="CH62" s="1"/>
  <c r="CB70"/>
  <c r="CB61" s="1"/>
  <c r="BV69"/>
  <c r="BV60" s="1"/>
  <c r="BP68"/>
  <c r="BP59" s="1"/>
  <c r="BS71"/>
  <c r="BS62" s="1"/>
  <c r="BM70"/>
  <c r="BM61" s="1"/>
  <c r="CW67"/>
  <c r="CW58" s="1"/>
  <c r="DD69"/>
  <c r="DD60" s="1"/>
  <c r="CX68"/>
  <c r="CX59" s="1"/>
  <c r="CD67"/>
  <c r="CD58" s="1"/>
  <c r="DA71"/>
  <c r="DA62" s="1"/>
  <c r="CU70"/>
  <c r="CU61" s="1"/>
  <c r="CO69"/>
  <c r="CO60" s="1"/>
  <c r="CI68"/>
  <c r="CI59" s="1"/>
  <c r="BI67"/>
  <c r="BI58" s="1"/>
  <c r="CL71"/>
  <c r="CL62" s="1"/>
  <c r="CF70"/>
  <c r="CF61" s="1"/>
  <c r="BZ69"/>
  <c r="BZ60" s="1"/>
  <c r="BT68"/>
  <c r="BT59" s="1"/>
  <c r="BW71"/>
  <c r="BW62" s="1"/>
  <c r="BQ70"/>
  <c r="BQ61" s="1"/>
  <c r="BK69"/>
  <c r="BK60" s="1"/>
  <c r="DC67"/>
  <c r="DC58" s="1"/>
  <c r="BZ67"/>
  <c r="BZ58" s="1"/>
  <c r="BT66"/>
  <c r="BT57" s="1"/>
  <c r="CD66"/>
  <c r="CD57" s="1"/>
  <c r="CK67"/>
  <c r="CK58" s="1"/>
  <c r="CE66"/>
  <c r="CE57" s="1"/>
  <c r="BH66"/>
  <c r="BH57" s="1"/>
  <c r="DE66"/>
  <c r="DE57" s="1"/>
  <c r="BZ66"/>
  <c r="BZ57" s="1"/>
  <c r="CG71" i="11"/>
  <c r="CG62" s="1"/>
  <c r="BV70"/>
  <c r="BV61" s="1"/>
  <c r="BK69"/>
  <c r="BK60" s="1"/>
  <c r="DA67"/>
  <c r="DA58" s="1"/>
  <c r="CP66"/>
  <c r="CP57" s="1"/>
  <c r="BJ71"/>
  <c r="BJ62" s="1"/>
  <c r="CZ69"/>
  <c r="CZ60" s="1"/>
  <c r="CO68"/>
  <c r="CO59" s="1"/>
  <c r="CD67"/>
  <c r="CD58" s="1"/>
  <c r="BS66"/>
  <c r="BS57" s="1"/>
  <c r="CJ71"/>
  <c r="CJ62" s="1"/>
  <c r="BY70"/>
  <c r="BY61" s="1"/>
  <c r="BN69"/>
  <c r="BN60" s="1"/>
  <c r="DD67"/>
  <c r="DD58" s="1"/>
  <c r="CS66"/>
  <c r="CS57" s="1"/>
  <c r="BM71"/>
  <c r="BM62" s="1"/>
  <c r="DC69"/>
  <c r="DC60" s="1"/>
  <c r="CR68"/>
  <c r="CR59" s="1"/>
  <c r="CG67"/>
  <c r="CG58" s="1"/>
  <c r="BV66"/>
  <c r="BV57" s="1"/>
  <c r="DB71"/>
  <c r="DB62" s="1"/>
  <c r="CQ70"/>
  <c r="CQ61" s="1"/>
  <c r="CF69"/>
  <c r="CF60" s="1"/>
  <c r="BU68"/>
  <c r="BU59" s="1"/>
  <c r="BJ67"/>
  <c r="BJ58" s="1"/>
  <c r="CE71"/>
  <c r="CE62" s="1"/>
  <c r="BT70"/>
  <c r="BT61" s="1"/>
  <c r="BI69"/>
  <c r="BI60" s="1"/>
  <c r="CY67"/>
  <c r="CY58" s="1"/>
  <c r="CN66"/>
  <c r="CN57" s="1"/>
  <c r="DA70"/>
  <c r="DA61" s="1"/>
  <c r="CP69"/>
  <c r="CP60" s="1"/>
  <c r="CE68"/>
  <c r="CE59" s="1"/>
  <c r="BT67"/>
  <c r="BT58" s="1"/>
  <c r="BI66"/>
  <c r="BI57" s="1"/>
  <c r="DE68"/>
  <c r="DE59" s="1"/>
  <c r="DE70"/>
  <c r="DE61" s="1"/>
  <c r="CE71" i="4"/>
  <c r="CE62" s="1"/>
  <c r="BY70"/>
  <c r="BY61" s="1"/>
  <c r="BS69"/>
  <c r="BS60" s="1"/>
  <c r="BM68"/>
  <c r="BM59" s="1"/>
  <c r="CV71"/>
  <c r="CV62" s="1"/>
  <c r="CP70"/>
  <c r="CP61" s="1"/>
  <c r="CJ69"/>
  <c r="CJ60" s="1"/>
  <c r="CD68"/>
  <c r="CD59" s="1"/>
  <c r="BX67"/>
  <c r="BX58" s="1"/>
  <c r="BR66"/>
  <c r="BR57" s="1"/>
  <c r="DA69"/>
  <c r="DA60" s="1"/>
  <c r="CU68"/>
  <c r="CU59" s="1"/>
  <c r="CO67"/>
  <c r="CO58" s="1"/>
  <c r="CI66"/>
  <c r="CI57" s="1"/>
  <c r="BJ71"/>
  <c r="BJ62" s="1"/>
  <c r="DD68"/>
  <c r="DD59" s="1"/>
  <c r="CX67"/>
  <c r="CX58" s="1"/>
  <c r="CR66"/>
  <c r="CR57" s="1"/>
  <c r="BS71"/>
  <c r="BS62" s="1"/>
  <c r="BM70"/>
  <c r="BM61" s="1"/>
  <c r="DA66"/>
  <c r="DA57" s="1"/>
  <c r="CB71"/>
  <c r="CB62" s="1"/>
  <c r="BV70"/>
  <c r="BV61" s="1"/>
  <c r="BP69"/>
  <c r="BP60" s="1"/>
  <c r="BJ68"/>
  <c r="BJ59" s="1"/>
  <c r="CS71"/>
  <c r="CS62" s="1"/>
  <c r="CM70"/>
  <c r="CM61" s="1"/>
  <c r="CG69"/>
  <c r="CG60" s="1"/>
  <c r="CA68"/>
  <c r="CA59" s="1"/>
  <c r="BU67"/>
  <c r="BU58" s="1"/>
  <c r="BO66"/>
  <c r="BO57" s="1"/>
  <c r="DD70"/>
  <c r="DD61" s="1"/>
  <c r="CX69"/>
  <c r="CX60" s="1"/>
  <c r="CR68"/>
  <c r="CR59" s="1"/>
  <c r="CL67"/>
  <c r="CL58" s="1"/>
  <c r="CF66"/>
  <c r="CF57" s="1"/>
  <c r="BP71" i="12"/>
  <c r="BP62" s="1"/>
  <c r="BJ70"/>
  <c r="BJ61" s="1"/>
  <c r="DD67"/>
  <c r="DD58" s="1"/>
  <c r="CT66"/>
  <c r="CT57" s="1"/>
  <c r="DA69"/>
  <c r="DA60" s="1"/>
  <c r="CU68"/>
  <c r="CU59" s="1"/>
  <c r="CO67"/>
  <c r="CO58" s="1"/>
  <c r="BY66"/>
  <c r="BY57" s="1"/>
  <c r="CP71"/>
  <c r="CP62" s="1"/>
  <c r="CJ70"/>
  <c r="CJ61" s="1"/>
  <c r="CD69"/>
  <c r="CD60" s="1"/>
  <c r="BX68"/>
  <c r="BX59" s="1"/>
  <c r="BR67"/>
  <c r="BR58" s="1"/>
  <c r="BS71"/>
  <c r="BS62" s="1"/>
  <c r="BM70"/>
  <c r="BM61" s="1"/>
  <c r="CW66"/>
  <c r="CW57" s="1"/>
  <c r="DB70"/>
  <c r="DB61" s="1"/>
  <c r="CV69"/>
  <c r="CV60" s="1"/>
  <c r="CP68"/>
  <c r="CP59" s="1"/>
  <c r="CJ67"/>
  <c r="CJ58" s="1"/>
  <c r="BS66"/>
  <c r="BS57" s="1"/>
  <c r="CK71"/>
  <c r="CK62" s="1"/>
  <c r="CE70"/>
  <c r="CE61" s="1"/>
  <c r="BY69"/>
  <c r="BY60" s="1"/>
  <c r="BS68"/>
  <c r="BS59" s="1"/>
  <c r="BM67"/>
  <c r="BM58" s="1"/>
  <c r="BN71"/>
  <c r="BN62" s="1"/>
  <c r="BH70"/>
  <c r="BH61" s="1"/>
  <c r="DB67"/>
  <c r="DB58" s="1"/>
  <c r="CQ66"/>
  <c r="CQ57" s="1"/>
  <c r="DC71"/>
  <c r="DC62" s="1"/>
  <c r="CW70"/>
  <c r="CW61" s="1"/>
  <c r="CQ69"/>
  <c r="CQ60" s="1"/>
  <c r="CK68"/>
  <c r="CK59" s="1"/>
  <c r="CE67"/>
  <c r="CE58" s="1"/>
  <c r="BL66"/>
  <c r="BL57" s="1"/>
  <c r="CH66"/>
  <c r="CH57" s="1"/>
  <c r="CS66"/>
  <c r="CS57" s="1"/>
  <c r="BI71" i="7"/>
  <c r="BI62" s="1"/>
  <c r="DC68"/>
  <c r="DC59" s="1"/>
  <c r="CW67"/>
  <c r="CW58" s="1"/>
  <c r="CQ66"/>
  <c r="CQ57" s="1"/>
  <c r="BR71"/>
  <c r="BR62" s="1"/>
  <c r="BL70"/>
  <c r="BL61" s="1"/>
  <c r="CZ66"/>
  <c r="CZ57" s="1"/>
  <c r="CA71"/>
  <c r="CA62" s="1"/>
  <c r="BU70"/>
  <c r="BU61" s="1"/>
  <c r="BO69"/>
  <c r="BO60" s="1"/>
  <c r="BI68"/>
  <c r="BI59" s="1"/>
  <c r="CJ71"/>
  <c r="CJ62" s="1"/>
  <c r="CD70"/>
  <c r="CD61" s="1"/>
  <c r="BX69"/>
  <c r="BX60" s="1"/>
  <c r="BR68"/>
  <c r="BR59" s="1"/>
  <c r="BL67"/>
  <c r="BL58" s="1"/>
  <c r="DA71"/>
  <c r="DA62" s="1"/>
  <c r="CU70"/>
  <c r="CU61" s="1"/>
  <c r="CO69"/>
  <c r="CO60" s="1"/>
  <c r="CI68"/>
  <c r="CI59" s="1"/>
  <c r="CC67"/>
  <c r="CC58" s="1"/>
  <c r="BW66"/>
  <c r="BW57" s="1"/>
  <c r="CZ68"/>
  <c r="CZ59" s="1"/>
  <c r="CT67"/>
  <c r="CT58" s="1"/>
  <c r="CN66"/>
  <c r="CN57" s="1"/>
  <c r="BW71"/>
  <c r="BW62" s="1"/>
  <c r="BQ70"/>
  <c r="BQ61" s="1"/>
  <c r="BK69"/>
  <c r="BK60" s="1"/>
  <c r="DE66"/>
  <c r="DE57" s="1"/>
  <c r="CN71"/>
  <c r="CN62" s="1"/>
  <c r="CH70"/>
  <c r="CH61" s="1"/>
  <c r="CB69"/>
  <c r="CB60" s="1"/>
  <c r="BV68"/>
  <c r="BV59" s="1"/>
  <c r="BP67"/>
  <c r="BP58" s="1"/>
  <c r="BJ66"/>
  <c r="BJ57" s="1"/>
  <c r="CX71" i="13"/>
  <c r="CX62" s="1"/>
  <c r="CR70"/>
  <c r="CR61" s="1"/>
  <c r="CL69"/>
  <c r="CL60" s="1"/>
  <c r="CF68"/>
  <c r="CF59" s="1"/>
  <c r="BZ67"/>
  <c r="BZ58" s="1"/>
  <c r="BT66"/>
  <c r="BT57" s="1"/>
  <c r="DA70"/>
  <c r="DA61" s="1"/>
  <c r="CU69"/>
  <c r="CU60" s="1"/>
  <c r="CO68"/>
  <c r="CO59" s="1"/>
  <c r="CI67"/>
  <c r="CI58" s="1"/>
  <c r="CC66"/>
  <c r="CC57" s="1"/>
  <c r="DD69"/>
  <c r="DD60" s="1"/>
  <c r="CX68"/>
  <c r="CX59" s="1"/>
  <c r="CR67"/>
  <c r="CR58" s="1"/>
  <c r="CL66"/>
  <c r="CL57" s="1"/>
  <c r="BU71"/>
  <c r="BU62" s="1"/>
  <c r="BO70"/>
  <c r="BO61" s="1"/>
  <c r="BI69"/>
  <c r="BI60" s="1"/>
  <c r="DC66"/>
  <c r="DC57" s="1"/>
  <c r="CL71"/>
  <c r="CL62" s="1"/>
  <c r="CF70"/>
  <c r="CF61" s="1"/>
  <c r="BZ69"/>
  <c r="BZ60" s="1"/>
  <c r="BT68"/>
  <c r="BT59" s="1"/>
  <c r="BN67"/>
  <c r="BN58" s="1"/>
  <c r="BH66"/>
  <c r="BH57" s="1"/>
  <c r="DC71"/>
  <c r="DC62" s="1"/>
  <c r="CW70"/>
  <c r="CW61" s="1"/>
  <c r="CQ69"/>
  <c r="CQ60" s="1"/>
  <c r="CK68"/>
  <c r="CK59" s="1"/>
  <c r="CE67"/>
  <c r="CE58" s="1"/>
  <c r="BY66"/>
  <c r="BY57" s="1"/>
  <c r="BH71"/>
  <c r="BH62" s="1"/>
  <c r="DB68"/>
  <c r="DB59" s="1"/>
  <c r="CV67"/>
  <c r="CV58" s="1"/>
  <c r="CP66"/>
  <c r="CP57" s="1"/>
  <c r="BY71"/>
  <c r="BY62" s="1"/>
  <c r="BS70"/>
  <c r="BS61" s="1"/>
  <c r="BM69"/>
  <c r="BM60" s="1"/>
  <c r="CO71" i="10"/>
  <c r="CO62" s="1"/>
  <c r="CI70"/>
  <c r="CI61" s="1"/>
  <c r="CC69"/>
  <c r="CC60" s="1"/>
  <c r="BW68"/>
  <c r="BW59" s="1"/>
  <c r="DB69"/>
  <c r="DB60" s="1"/>
  <c r="CV68"/>
  <c r="CV59" s="1"/>
  <c r="CA71"/>
  <c r="CA62" s="1"/>
  <c r="BU70"/>
  <c r="BU61" s="1"/>
  <c r="BO69"/>
  <c r="BO60" s="1"/>
  <c r="BI68"/>
  <c r="BI59" s="1"/>
  <c r="DC67"/>
  <c r="DC58" s="1"/>
  <c r="CZ71"/>
  <c r="CZ62" s="1"/>
  <c r="CT70"/>
  <c r="CT61" s="1"/>
  <c r="CN69"/>
  <c r="CN60" s="1"/>
  <c r="CH68"/>
  <c r="CH59" s="1"/>
  <c r="DE66"/>
  <c r="DE57" s="1"/>
  <c r="BM71"/>
  <c r="BM62" s="1"/>
  <c r="CK67"/>
  <c r="CK58" s="1"/>
  <c r="CL71"/>
  <c r="CL62" s="1"/>
  <c r="CF70"/>
  <c r="CF61" s="1"/>
  <c r="BZ69"/>
  <c r="BZ60" s="1"/>
  <c r="BT68"/>
  <c r="BT59" s="1"/>
  <c r="DE70"/>
  <c r="DE61" s="1"/>
  <c r="CY69"/>
  <c r="CY60" s="1"/>
  <c r="CS68"/>
  <c r="CS59" s="1"/>
  <c r="BR67"/>
  <c r="BR58" s="1"/>
  <c r="BX71"/>
  <c r="BX62" s="1"/>
  <c r="BR70"/>
  <c r="BR61" s="1"/>
  <c r="BL69"/>
  <c r="BL60" s="1"/>
  <c r="CY67"/>
  <c r="CY58" s="1"/>
  <c r="BQ67"/>
  <c r="BQ58" s="1"/>
  <c r="BK66"/>
  <c r="BK57" s="1"/>
  <c r="BT66"/>
  <c r="BT57" s="1"/>
  <c r="BL67"/>
  <c r="BL58" s="1"/>
  <c r="BW66"/>
  <c r="BW57" s="1"/>
  <c r="CP66"/>
  <c r="CP57" s="1"/>
  <c r="AI72" i="7"/>
  <c r="AI63" s="1"/>
  <c r="AI65"/>
  <c r="AI56" s="1"/>
  <c r="AD65"/>
  <c r="AD56" s="1"/>
  <c r="AD72"/>
  <c r="AD63" s="1"/>
  <c r="AW65"/>
  <c r="AW56" s="1"/>
  <c r="AW72"/>
  <c r="AW63" s="1"/>
  <c r="AM72" i="10"/>
  <c r="AM63" s="1"/>
  <c r="AM65"/>
  <c r="AM56" s="1"/>
  <c r="BD65" i="5"/>
  <c r="BD56" s="1"/>
  <c r="BD72"/>
  <c r="BD63" s="1"/>
  <c r="AX72" i="4"/>
  <c r="AX63" s="1"/>
  <c r="AX65"/>
  <c r="AX56" s="1"/>
  <c r="BB65" i="7"/>
  <c r="BB56" s="1"/>
  <c r="BB72"/>
  <c r="BB63" s="1"/>
  <c r="BD65" i="13"/>
  <c r="BD56" s="1"/>
  <c r="BD72"/>
  <c r="BD63" s="1"/>
  <c r="BG72" i="10"/>
  <c r="BG63" s="1"/>
  <c r="BG65"/>
  <c r="BG56" s="1"/>
  <c r="AZ72"/>
  <c r="AZ63" s="1"/>
  <c r="AZ65"/>
  <c r="AZ56" s="1"/>
  <c r="O72" i="8"/>
  <c r="O63" s="1"/>
  <c r="O65"/>
  <c r="O56" s="1"/>
  <c r="N72"/>
  <c r="N63" s="1"/>
  <c r="N65"/>
  <c r="N56" s="1"/>
  <c r="J72" i="11"/>
  <c r="J65"/>
  <c r="R72"/>
  <c r="R63" s="1"/>
  <c r="R65"/>
  <c r="R56" s="1"/>
  <c r="Z72"/>
  <c r="Z63" s="1"/>
  <c r="Z65"/>
  <c r="Z56" s="1"/>
  <c r="O72"/>
  <c r="O63" s="1"/>
  <c r="O65"/>
  <c r="O56" s="1"/>
  <c r="W72"/>
  <c r="W63" s="1"/>
  <c r="W65"/>
  <c r="W56" s="1"/>
  <c r="CA72" i="8"/>
  <c r="CA63" s="1"/>
  <c r="CA65"/>
  <c r="CA56" s="1"/>
  <c r="CJ72"/>
  <c r="CJ63" s="1"/>
  <c r="CJ65"/>
  <c r="CJ56" s="1"/>
  <c r="BM72"/>
  <c r="BM63" s="1"/>
  <c r="BM65"/>
  <c r="BM56" s="1"/>
  <c r="BN65"/>
  <c r="BN56" s="1"/>
  <c r="BN72"/>
  <c r="BN63" s="1"/>
  <c r="CU65"/>
  <c r="CU56" s="1"/>
  <c r="CU72"/>
  <c r="CU63" s="1"/>
  <c r="DD65"/>
  <c r="DD56" s="1"/>
  <c r="DD72"/>
  <c r="DD63" s="1"/>
  <c r="CG65"/>
  <c r="CG56" s="1"/>
  <c r="CG72"/>
  <c r="CG63" s="1"/>
  <c r="BJ72"/>
  <c r="BJ63" s="1"/>
  <c r="BJ65"/>
  <c r="BJ56" s="1"/>
  <c r="CJ72" i="9"/>
  <c r="CJ63" s="1"/>
  <c r="CJ65"/>
  <c r="CJ56" s="1"/>
  <c r="DA72"/>
  <c r="DA63" s="1"/>
  <c r="DA65"/>
  <c r="DA56" s="1"/>
  <c r="BP65"/>
  <c r="BP56" s="1"/>
  <c r="BP72"/>
  <c r="BP63" s="1"/>
  <c r="CG65"/>
  <c r="CG56" s="1"/>
  <c r="CG72"/>
  <c r="CG63" s="1"/>
  <c r="CX65"/>
  <c r="CX56" s="1"/>
  <c r="CX72"/>
  <c r="CX63" s="1"/>
  <c r="BN65" i="5"/>
  <c r="BN56" s="1"/>
  <c r="BN72"/>
  <c r="BN63" s="1"/>
  <c r="BX72"/>
  <c r="BX63" s="1"/>
  <c r="BX65"/>
  <c r="BX56" s="1"/>
  <c r="BY72"/>
  <c r="BY63" s="1"/>
  <c r="BY65"/>
  <c r="BY56" s="1"/>
  <c r="CY72"/>
  <c r="CY63" s="1"/>
  <c r="CY65"/>
  <c r="CY56" s="1"/>
  <c r="BT65"/>
  <c r="BT56" s="1"/>
  <c r="BT72"/>
  <c r="BT63" s="1"/>
  <c r="DA65"/>
  <c r="DA56" s="1"/>
  <c r="DA72"/>
  <c r="DA63" s="1"/>
  <c r="BX72" i="11"/>
  <c r="BX63" s="1"/>
  <c r="BX65"/>
  <c r="BX56" s="1"/>
  <c r="DA72"/>
  <c r="DA63" s="1"/>
  <c r="DA65"/>
  <c r="DA56" s="1"/>
  <c r="CE72"/>
  <c r="CE63" s="1"/>
  <c r="CE65"/>
  <c r="CE56" s="1"/>
  <c r="DD72"/>
  <c r="DD63" s="1"/>
  <c r="DD65"/>
  <c r="DD56" s="1"/>
  <c r="BT72"/>
  <c r="BT63" s="1"/>
  <c r="BT65"/>
  <c r="BT56" s="1"/>
  <c r="CA72"/>
  <c r="CA63" s="1"/>
  <c r="CA65"/>
  <c r="CA56" s="1"/>
  <c r="CK65"/>
  <c r="CK56" s="1"/>
  <c r="CK72"/>
  <c r="CK63" s="1"/>
  <c r="CT72"/>
  <c r="CT63" s="1"/>
  <c r="CT65"/>
  <c r="CT56" s="1"/>
  <c r="BL72" i="4"/>
  <c r="BL63" s="1"/>
  <c r="BL65"/>
  <c r="BL56" s="1"/>
  <c r="CC72"/>
  <c r="CC63" s="1"/>
  <c r="CC65"/>
  <c r="CC56" s="1"/>
  <c r="CL72"/>
  <c r="CL63" s="1"/>
  <c r="CL65"/>
  <c r="CL56" s="1"/>
  <c r="CU72"/>
  <c r="CU63" s="1"/>
  <c r="CU65"/>
  <c r="CU56" s="1"/>
  <c r="DD65"/>
  <c r="DD56" s="1"/>
  <c r="DD72"/>
  <c r="DD63" s="1"/>
  <c r="BI65"/>
  <c r="BI56" s="1"/>
  <c r="BI72"/>
  <c r="BI63" s="1"/>
  <c r="BZ65"/>
  <c r="BZ56" s="1"/>
  <c r="BZ72"/>
  <c r="BZ63" s="1"/>
  <c r="BI72" i="12"/>
  <c r="BI63" s="1"/>
  <c r="BI65"/>
  <c r="BI56" s="1"/>
  <c r="DD72"/>
  <c r="DD63" s="1"/>
  <c r="DD65"/>
  <c r="DD56" s="1"/>
  <c r="BP72"/>
  <c r="BP63" s="1"/>
  <c r="BP65"/>
  <c r="BP56" s="1"/>
  <c r="CW72"/>
  <c r="CW63" s="1"/>
  <c r="CW65"/>
  <c r="CW56" s="1"/>
  <c r="CB72"/>
  <c r="CB63" s="1"/>
  <c r="CB65"/>
  <c r="CB56" s="1"/>
  <c r="CM65"/>
  <c r="CM56" s="1"/>
  <c r="CM72"/>
  <c r="CM63" s="1"/>
  <c r="BK72"/>
  <c r="BK63" s="1"/>
  <c r="BK65"/>
  <c r="BK56" s="1"/>
  <c r="CK65" i="7"/>
  <c r="CK56" s="1"/>
  <c r="CK72"/>
  <c r="CK63" s="1"/>
  <c r="CT72"/>
  <c r="CT63" s="1"/>
  <c r="CT65"/>
  <c r="CT56" s="1"/>
  <c r="DC72"/>
  <c r="DC63" s="1"/>
  <c r="DC65"/>
  <c r="DC56" s="1"/>
  <c r="BQ72"/>
  <c r="BQ63" s="1"/>
  <c r="BQ65"/>
  <c r="BQ56" s="1"/>
  <c r="CH65"/>
  <c r="CH56" s="1"/>
  <c r="CH72"/>
  <c r="CH63" s="1"/>
  <c r="CY65"/>
  <c r="CY56" s="1"/>
  <c r="CY72"/>
  <c r="CY63" s="1"/>
  <c r="BN65" i="13"/>
  <c r="BN56" s="1"/>
  <c r="BN72"/>
  <c r="BN63" s="1"/>
  <c r="BW72"/>
  <c r="BW63" s="1"/>
  <c r="BW65"/>
  <c r="BW56" s="1"/>
  <c r="CF72"/>
  <c r="CF63" s="1"/>
  <c r="CF65"/>
  <c r="CF56" s="1"/>
  <c r="CW72"/>
  <c r="CW63" s="1"/>
  <c r="CW65"/>
  <c r="CW56" s="1"/>
  <c r="BS65"/>
  <c r="BS56" s="1"/>
  <c r="BS72"/>
  <c r="BS63" s="1"/>
  <c r="CJ65"/>
  <c r="CJ56" s="1"/>
  <c r="CJ72"/>
  <c r="CJ63" s="1"/>
  <c r="DA65"/>
  <c r="DA56" s="1"/>
  <c r="DA72"/>
  <c r="DA63" s="1"/>
  <c r="BN72" i="10"/>
  <c r="BN63" s="1"/>
  <c r="BN65"/>
  <c r="BN56" s="1"/>
  <c r="DC72"/>
  <c r="DC63" s="1"/>
  <c r="DC65"/>
  <c r="DC56" s="1"/>
  <c r="BQ72"/>
  <c r="BQ63" s="1"/>
  <c r="BQ65"/>
  <c r="BQ56" s="1"/>
  <c r="CH72"/>
  <c r="CH63" s="1"/>
  <c r="CH65"/>
  <c r="CH56" s="1"/>
  <c r="CY72"/>
  <c r="CY63" s="1"/>
  <c r="CY65"/>
  <c r="CY56" s="1"/>
  <c r="CJ72"/>
  <c r="CJ63" s="1"/>
  <c r="CJ65"/>
  <c r="CJ56" s="1"/>
  <c r="AD69" i="7"/>
  <c r="AD60" s="1"/>
  <c r="AL67"/>
  <c r="AL58" s="1"/>
  <c r="AQ70"/>
  <c r="AJ68"/>
  <c r="AJ59" s="1"/>
  <c r="AR66"/>
  <c r="AR57" s="1"/>
  <c r="AI67" i="10"/>
  <c r="AI58" s="1"/>
  <c r="AF70"/>
  <c r="AF61" s="1"/>
  <c r="AN68"/>
  <c r="AN59" s="1"/>
  <c r="AV66"/>
  <c r="AV57" s="1"/>
  <c r="M70" i="12"/>
  <c r="M61" s="1"/>
  <c r="K67"/>
  <c r="K58" s="1"/>
  <c r="Z67"/>
  <c r="Z58" s="1"/>
  <c r="T71"/>
  <c r="T62" s="1"/>
  <c r="N67"/>
  <c r="N58" s="1"/>
  <c r="W70"/>
  <c r="W61" s="1"/>
  <c r="S69"/>
  <c r="S60" s="1"/>
  <c r="X70"/>
  <c r="X61" s="1"/>
  <c r="BG68" i="5"/>
  <c r="BG59" s="1"/>
  <c r="BF69"/>
  <c r="BF60" s="1"/>
  <c r="AY69"/>
  <c r="AY60" s="1"/>
  <c r="AY70"/>
  <c r="AY61" s="1"/>
  <c r="BG66"/>
  <c r="BG57" s="1"/>
  <c r="BA67" i="11"/>
  <c r="BA58" s="1"/>
  <c r="AZ68"/>
  <c r="AZ59" s="1"/>
  <c r="BG69"/>
  <c r="BG60" s="1"/>
  <c r="BG70"/>
  <c r="BG61" s="1"/>
  <c r="AZ70"/>
  <c r="AZ61" s="1"/>
  <c r="BG71"/>
  <c r="BG62" s="1"/>
  <c r="BA66"/>
  <c r="BA57" s="1"/>
  <c r="AZ67"/>
  <c r="AZ58" s="1"/>
  <c r="BD68" i="4"/>
  <c r="BD59" s="1"/>
  <c r="BC66"/>
  <c r="BC57" s="1"/>
  <c r="BB67"/>
  <c r="BB58" s="1"/>
  <c r="BB69" i="12"/>
  <c r="BB60" s="1"/>
  <c r="BA67"/>
  <c r="BA58" s="1"/>
  <c r="AZ68"/>
  <c r="AZ59" s="1"/>
  <c r="BG69"/>
  <c r="BG60" s="1"/>
  <c r="BG70"/>
  <c r="BG61" s="1"/>
  <c r="BA67" i="9"/>
  <c r="BA58" s="1"/>
  <c r="AZ68"/>
  <c r="AZ59" s="1"/>
  <c r="BG69"/>
  <c r="BG60" s="1"/>
  <c r="BG70"/>
  <c r="BG61" s="1"/>
  <c r="AY68" i="7"/>
  <c r="AY59" s="1"/>
  <c r="AX69"/>
  <c r="AX60" s="1"/>
  <c r="BE70"/>
  <c r="BE61" s="1"/>
  <c r="BE71"/>
  <c r="BE62" s="1"/>
  <c r="AY66"/>
  <c r="AY57" s="1"/>
  <c r="AZ71" i="13"/>
  <c r="AZ62" s="1"/>
  <c r="BG68"/>
  <c r="BG59" s="1"/>
  <c r="BA69" i="8"/>
  <c r="BA60" s="1"/>
  <c r="BB66"/>
  <c r="BB57" s="1"/>
  <c r="BA67"/>
  <c r="BA58" s="1"/>
  <c r="AY69"/>
  <c r="AY60" s="1"/>
  <c r="AY66"/>
  <c r="AY57" s="1"/>
  <c r="AX67"/>
  <c r="AX58" s="1"/>
  <c r="BD66" i="10"/>
  <c r="BD57" s="1"/>
  <c r="P67" i="12"/>
  <c r="P58" s="1"/>
  <c r="X71"/>
  <c r="X62" s="1"/>
  <c r="S70" i="8"/>
  <c r="S61" s="1"/>
  <c r="R71"/>
  <c r="R62" s="1"/>
  <c r="T67"/>
  <c r="T58" s="1"/>
  <c r="Y68"/>
  <c r="X69"/>
  <c r="U66"/>
  <c r="U57" s="1"/>
  <c r="Q67"/>
  <c r="Q58" s="1"/>
  <c r="W70"/>
  <c r="W61" s="1"/>
  <c r="S68"/>
  <c r="S59" s="1"/>
  <c r="Q70" i="11"/>
  <c r="Q61" s="1"/>
  <c r="R66"/>
  <c r="R57" s="1"/>
  <c r="J68"/>
  <c r="Y70"/>
  <c r="Y61" s="1"/>
  <c r="Z66"/>
  <c r="Z57" s="1"/>
  <c r="S71"/>
  <c r="S62" s="1"/>
  <c r="M67"/>
  <c r="M58" s="1"/>
  <c r="R68"/>
  <c r="R59" s="1"/>
  <c r="AA71"/>
  <c r="AA62" s="1"/>
  <c r="M66"/>
  <c r="M57" s="1"/>
  <c r="U67"/>
  <c r="U58" s="1"/>
  <c r="Z68"/>
  <c r="Z59" s="1"/>
  <c r="U66"/>
  <c r="U57" s="1"/>
  <c r="AC67"/>
  <c r="AC58" s="1"/>
  <c r="DD69" i="8"/>
  <c r="DD60" s="1"/>
  <c r="CX68"/>
  <c r="CX59" s="1"/>
  <c r="CR67"/>
  <c r="CR58" s="1"/>
  <c r="CC71"/>
  <c r="CC62" s="1"/>
  <c r="BW70"/>
  <c r="BW61" s="1"/>
  <c r="BQ69"/>
  <c r="BQ60" s="1"/>
  <c r="BK68"/>
  <c r="BK59" s="1"/>
  <c r="DB71"/>
  <c r="DB62" s="1"/>
  <c r="CV70"/>
  <c r="CV61" s="1"/>
  <c r="CP69"/>
  <c r="CP60" s="1"/>
  <c r="CJ68"/>
  <c r="CJ59" s="1"/>
  <c r="CD67"/>
  <c r="CD58" s="1"/>
  <c r="BO71"/>
  <c r="BO62" s="1"/>
  <c r="BI70"/>
  <c r="BI61" s="1"/>
  <c r="DC67"/>
  <c r="DC58" s="1"/>
  <c r="CN71"/>
  <c r="CN62" s="1"/>
  <c r="CH70"/>
  <c r="CH61" s="1"/>
  <c r="CB69"/>
  <c r="CB60" s="1"/>
  <c r="BV68"/>
  <c r="BV59" s="1"/>
  <c r="BL67"/>
  <c r="BL58" s="1"/>
  <c r="DA69"/>
  <c r="DA60" s="1"/>
  <c r="CU68"/>
  <c r="CU59" s="1"/>
  <c r="CO67"/>
  <c r="CO58" s="1"/>
  <c r="CO66"/>
  <c r="CO57" s="1"/>
  <c r="CA66"/>
  <c r="CA57" s="1"/>
  <c r="CB66"/>
  <c r="CB57" s="1"/>
  <c r="CU66"/>
  <c r="CU57" s="1"/>
  <c r="BX66"/>
  <c r="BX57" s="1"/>
  <c r="CP71" i="9"/>
  <c r="CP62" s="1"/>
  <c r="CJ70"/>
  <c r="CJ61" s="1"/>
  <c r="CD69"/>
  <c r="CD60" s="1"/>
  <c r="BX68"/>
  <c r="BX59" s="1"/>
  <c r="BR67"/>
  <c r="BR58" s="1"/>
  <c r="BL66"/>
  <c r="BL57" s="1"/>
  <c r="CY71"/>
  <c r="CY62" s="1"/>
  <c r="CS70"/>
  <c r="CS61" s="1"/>
  <c r="CM69"/>
  <c r="CM60" s="1"/>
  <c r="CG68"/>
  <c r="CG59" s="1"/>
  <c r="CA67"/>
  <c r="CA58" s="1"/>
  <c r="BU66"/>
  <c r="BU57" s="1"/>
  <c r="DB70"/>
  <c r="DB61" s="1"/>
  <c r="CV69"/>
  <c r="CV60" s="1"/>
  <c r="CP68"/>
  <c r="CP59" s="1"/>
  <c r="CJ67"/>
  <c r="CJ58" s="1"/>
  <c r="CD66"/>
  <c r="CD57" s="1"/>
  <c r="BM71"/>
  <c r="BM62" s="1"/>
  <c r="DA67"/>
  <c r="DA58" s="1"/>
  <c r="CU66"/>
  <c r="CU57" s="1"/>
  <c r="CD71"/>
  <c r="CD62" s="1"/>
  <c r="BX70"/>
  <c r="BX61" s="1"/>
  <c r="BR69"/>
  <c r="BR60" s="1"/>
  <c r="BL68"/>
  <c r="BL59" s="1"/>
  <c r="CU71"/>
  <c r="CU62" s="1"/>
  <c r="CO70"/>
  <c r="CO61" s="1"/>
  <c r="CI69"/>
  <c r="CI60" s="1"/>
  <c r="CC68"/>
  <c r="CC59" s="1"/>
  <c r="BW67"/>
  <c r="BW58" s="1"/>
  <c r="BQ66"/>
  <c r="BQ57" s="1"/>
  <c r="CP71" i="5"/>
  <c r="CP62" s="1"/>
  <c r="CJ70"/>
  <c r="CJ61" s="1"/>
  <c r="CD69"/>
  <c r="CD60" s="1"/>
  <c r="BX68"/>
  <c r="BX59" s="1"/>
  <c r="CA71"/>
  <c r="CA62" s="1"/>
  <c r="BU70"/>
  <c r="BU61" s="1"/>
  <c r="BO69"/>
  <c r="BO60" s="1"/>
  <c r="BI68"/>
  <c r="BI59" s="1"/>
  <c r="BL71"/>
  <c r="BL62" s="1"/>
  <c r="CN67"/>
  <c r="CN58" s="1"/>
  <c r="DC70"/>
  <c r="DC61" s="1"/>
  <c r="CW69"/>
  <c r="CW60" s="1"/>
  <c r="CQ68"/>
  <c r="CQ59" s="1"/>
  <c r="BT67"/>
  <c r="BT58" s="1"/>
  <c r="CT71"/>
  <c r="CT62" s="1"/>
  <c r="CN70"/>
  <c r="CN61" s="1"/>
  <c r="CH69"/>
  <c r="CH60" s="1"/>
  <c r="CB68"/>
  <c r="CB59" s="1"/>
  <c r="CE71"/>
  <c r="CE62" s="1"/>
  <c r="BY70"/>
  <c r="BY61" s="1"/>
  <c r="BS69"/>
  <c r="BS60" s="1"/>
  <c r="BM68"/>
  <c r="BM59" s="1"/>
  <c r="CH67"/>
  <c r="CH58" s="1"/>
  <c r="BM66"/>
  <c r="BM57" s="1"/>
  <c r="CL66"/>
  <c r="CL57" s="1"/>
  <c r="CS67"/>
  <c r="CS58" s="1"/>
  <c r="CM66"/>
  <c r="CM57" s="1"/>
  <c r="BP66"/>
  <c r="BP57" s="1"/>
  <c r="CH66"/>
  <c r="CH57" s="1"/>
  <c r="BU71" i="11"/>
  <c r="BU62" s="1"/>
  <c r="BJ70"/>
  <c r="BJ61" s="1"/>
  <c r="CZ68"/>
  <c r="CZ59" s="1"/>
  <c r="CO67"/>
  <c r="CO58" s="1"/>
  <c r="CD66"/>
  <c r="CD57" s="1"/>
  <c r="CY70"/>
  <c r="CY61" s="1"/>
  <c r="CN69"/>
  <c r="CN60" s="1"/>
  <c r="CC68"/>
  <c r="CC59" s="1"/>
  <c r="BR67"/>
  <c r="BR58" s="1"/>
  <c r="CM71"/>
  <c r="CM62" s="1"/>
  <c r="CB70"/>
  <c r="CB61" s="1"/>
  <c r="BQ69"/>
  <c r="BQ60" s="1"/>
  <c r="CV66"/>
  <c r="CV57" s="1"/>
  <c r="BH71"/>
  <c r="BH62" s="1"/>
  <c r="CX69"/>
  <c r="CX60" s="1"/>
  <c r="CM68"/>
  <c r="CM59" s="1"/>
  <c r="CB67"/>
  <c r="CB58" s="1"/>
  <c r="BQ66"/>
  <c r="BQ57" s="1"/>
  <c r="DE66"/>
  <c r="DE57" s="1"/>
  <c r="BI71" i="4"/>
  <c r="BI62" s="1"/>
  <c r="DC68"/>
  <c r="DC59" s="1"/>
  <c r="CW67"/>
  <c r="CW58" s="1"/>
  <c r="CQ66"/>
  <c r="CQ57" s="1"/>
  <c r="BR71"/>
  <c r="BR62" s="1"/>
  <c r="BL70"/>
  <c r="BL61" s="1"/>
  <c r="CZ66"/>
  <c r="CZ57" s="1"/>
  <c r="CA71"/>
  <c r="CA62" s="1"/>
  <c r="BU70"/>
  <c r="BU61" s="1"/>
  <c r="BO69"/>
  <c r="BO60" s="1"/>
  <c r="BI68"/>
  <c r="BI59" s="1"/>
  <c r="CJ71"/>
  <c r="CJ62" s="1"/>
  <c r="CD70"/>
  <c r="CD61" s="1"/>
  <c r="BX69"/>
  <c r="BX60" s="1"/>
  <c r="BR68"/>
  <c r="BR59" s="1"/>
  <c r="BL67"/>
  <c r="BL58" s="1"/>
  <c r="DA71"/>
  <c r="DA62" s="1"/>
  <c r="CU70"/>
  <c r="CU61" s="1"/>
  <c r="CO69"/>
  <c r="CO60" s="1"/>
  <c r="CI68"/>
  <c r="CI59" s="1"/>
  <c r="CC67"/>
  <c r="CC58" s="1"/>
  <c r="BW66"/>
  <c r="BW57" s="1"/>
  <c r="CZ68"/>
  <c r="CZ59" s="1"/>
  <c r="CT67"/>
  <c r="CT58" s="1"/>
  <c r="CN66"/>
  <c r="CN57" s="1"/>
  <c r="DD66" i="12"/>
  <c r="DD57" s="1"/>
  <c r="CJ66"/>
  <c r="CJ57" s="1"/>
  <c r="CX71"/>
  <c r="CX62" s="1"/>
  <c r="CR70"/>
  <c r="CR61" s="1"/>
  <c r="CL69"/>
  <c r="CL60" s="1"/>
  <c r="CF68"/>
  <c r="CF59" s="1"/>
  <c r="BZ67"/>
  <c r="BZ58" s="1"/>
  <c r="CA71"/>
  <c r="CA62" s="1"/>
  <c r="BU70"/>
  <c r="BU61" s="1"/>
  <c r="BO69"/>
  <c r="BO60" s="1"/>
  <c r="BI68"/>
  <c r="BI59" s="1"/>
  <c r="DD69"/>
  <c r="DD60" s="1"/>
  <c r="CX68"/>
  <c r="CX59" s="1"/>
  <c r="CR67"/>
  <c r="CR58" s="1"/>
  <c r="CD66"/>
  <c r="CD57" s="1"/>
  <c r="CS71"/>
  <c r="CS62" s="1"/>
  <c r="CM70"/>
  <c r="CM61" s="1"/>
  <c r="CG69"/>
  <c r="CG60" s="1"/>
  <c r="CA68"/>
  <c r="CA59" s="1"/>
  <c r="BU67"/>
  <c r="BU58" s="1"/>
  <c r="BV71"/>
  <c r="BV62" s="1"/>
  <c r="BP70"/>
  <c r="BP61" s="1"/>
  <c r="BJ69"/>
  <c r="BJ60" s="1"/>
  <c r="DB66"/>
  <c r="DB57" s="1"/>
  <c r="DE70"/>
  <c r="DE61" s="1"/>
  <c r="CY69"/>
  <c r="CY60" s="1"/>
  <c r="CS68"/>
  <c r="CS59" s="1"/>
  <c r="CM67"/>
  <c r="CM58" s="1"/>
  <c r="BW66"/>
  <c r="BW57" s="1"/>
  <c r="CP66"/>
  <c r="CP57" s="1"/>
  <c r="DA66"/>
  <c r="DA57" s="1"/>
  <c r="CI71" i="7"/>
  <c r="CI62" s="1"/>
  <c r="CC70"/>
  <c r="CC61" s="1"/>
  <c r="BW69"/>
  <c r="BW60" s="1"/>
  <c r="BQ68"/>
  <c r="BQ59" s="1"/>
  <c r="BK67"/>
  <c r="BK58" s="1"/>
  <c r="CR71"/>
  <c r="CR62" s="1"/>
  <c r="CL70"/>
  <c r="CL61" s="1"/>
  <c r="CF69"/>
  <c r="CF60" s="1"/>
  <c r="BZ68"/>
  <c r="BZ59" s="1"/>
  <c r="BT67"/>
  <c r="BT58" s="1"/>
  <c r="BN66"/>
  <c r="BN57" s="1"/>
  <c r="DC70"/>
  <c r="DC61" s="1"/>
  <c r="CW69"/>
  <c r="CW60" s="1"/>
  <c r="CQ68"/>
  <c r="CQ59" s="1"/>
  <c r="CK67"/>
  <c r="CK58" s="1"/>
  <c r="CE66"/>
  <c r="CE57" s="1"/>
  <c r="BN71"/>
  <c r="BN62" s="1"/>
  <c r="BH70"/>
  <c r="BH61" s="1"/>
  <c r="DB67"/>
  <c r="DB58" s="1"/>
  <c r="CV66"/>
  <c r="CV57" s="1"/>
  <c r="CE71"/>
  <c r="CE62" s="1"/>
  <c r="BY70"/>
  <c r="BY61" s="1"/>
  <c r="BS69"/>
  <c r="BS60" s="1"/>
  <c r="BM68"/>
  <c r="BM59" s="1"/>
  <c r="CV71"/>
  <c r="CV62" s="1"/>
  <c r="CP70"/>
  <c r="CP61" s="1"/>
  <c r="CJ69"/>
  <c r="CJ60" s="1"/>
  <c r="CD68"/>
  <c r="CD59" s="1"/>
  <c r="BX67"/>
  <c r="BX58" s="1"/>
  <c r="BR66"/>
  <c r="BR57" s="1"/>
  <c r="BL71" i="13"/>
  <c r="BL62" s="1"/>
  <c r="CZ67"/>
  <c r="CZ58" s="1"/>
  <c r="CT66"/>
  <c r="CT57" s="1"/>
  <c r="CC71"/>
  <c r="CC62" s="1"/>
  <c r="BW70"/>
  <c r="BW61" s="1"/>
  <c r="BQ69"/>
  <c r="BQ60" s="1"/>
  <c r="BK68"/>
  <c r="BK59" s="1"/>
  <c r="CT71"/>
  <c r="CT62" s="1"/>
  <c r="CN70"/>
  <c r="CN61" s="1"/>
  <c r="CH69"/>
  <c r="CH60" s="1"/>
  <c r="CB68"/>
  <c r="CB59" s="1"/>
  <c r="BV67"/>
  <c r="BV58" s="1"/>
  <c r="BP66"/>
  <c r="BP57" s="1"/>
  <c r="DE70"/>
  <c r="DE61" s="1"/>
  <c r="CY69"/>
  <c r="CY60" s="1"/>
  <c r="CS68"/>
  <c r="CS59" s="1"/>
  <c r="CM67"/>
  <c r="CM58" s="1"/>
  <c r="CG66"/>
  <c r="CG57" s="1"/>
  <c r="BP71"/>
  <c r="BP62" s="1"/>
  <c r="BJ70"/>
  <c r="BJ61" s="1"/>
  <c r="DD67"/>
  <c r="DD58" s="1"/>
  <c r="CX66"/>
  <c r="CX57" s="1"/>
  <c r="CG71"/>
  <c r="CG62" s="1"/>
  <c r="CA70"/>
  <c r="CA61" s="1"/>
  <c r="BU69"/>
  <c r="BU60" s="1"/>
  <c r="BO68"/>
  <c r="BO59" s="1"/>
  <c r="BI67"/>
  <c r="BI58" s="1"/>
  <c r="CI71" i="10"/>
  <c r="CI62" s="1"/>
  <c r="CC70"/>
  <c r="CC61" s="1"/>
  <c r="BW69"/>
  <c r="BW60" s="1"/>
  <c r="BQ68"/>
  <c r="BQ59" s="1"/>
  <c r="DB70"/>
  <c r="DB61" s="1"/>
  <c r="CV69"/>
  <c r="CV60" s="1"/>
  <c r="CP68"/>
  <c r="CP59" s="1"/>
  <c r="BN67"/>
  <c r="BN58" s="1"/>
  <c r="BU71"/>
  <c r="BU62" s="1"/>
  <c r="BO70"/>
  <c r="BO61" s="1"/>
  <c r="BI69"/>
  <c r="BI60" s="1"/>
  <c r="CU67"/>
  <c r="CU58" s="1"/>
  <c r="CT71"/>
  <c r="CT62" s="1"/>
  <c r="CN70"/>
  <c r="CN61" s="1"/>
  <c r="CH69"/>
  <c r="CH60" s="1"/>
  <c r="CB68"/>
  <c r="CB59" s="1"/>
  <c r="CU66"/>
  <c r="CU57" s="1"/>
  <c r="DA68"/>
  <c r="DA59" s="1"/>
  <c r="CC67"/>
  <c r="CC58" s="1"/>
  <c r="CF71"/>
  <c r="CF62" s="1"/>
  <c r="BZ70"/>
  <c r="BZ61" s="1"/>
  <c r="BT69"/>
  <c r="BT60" s="1"/>
  <c r="BN68"/>
  <c r="BN59" s="1"/>
  <c r="BY67"/>
  <c r="BY58" s="1"/>
  <c r="BS66"/>
  <c r="BS57" s="1"/>
  <c r="CB66"/>
  <c r="CB57" s="1"/>
  <c r="BT67"/>
  <c r="BT58" s="1"/>
  <c r="BN66"/>
  <c r="BN57" s="1"/>
  <c r="CE66"/>
  <c r="CE57" s="1"/>
  <c r="CX66"/>
  <c r="CX57" s="1"/>
  <c r="AD72" i="13"/>
  <c r="AD63" s="1"/>
  <c r="AD65"/>
  <c r="AD56" s="1"/>
  <c r="AW65"/>
  <c r="AW56" s="1"/>
  <c r="AW72"/>
  <c r="AW63" s="1"/>
  <c r="AR72"/>
  <c r="AR63" s="1"/>
  <c r="AR65"/>
  <c r="AR56" s="1"/>
  <c r="AQ72" i="7"/>
  <c r="AQ63" s="1"/>
  <c r="AQ65"/>
  <c r="AL65"/>
  <c r="AL56" s="1"/>
  <c r="AL72"/>
  <c r="AL63" s="1"/>
  <c r="AU72" i="10"/>
  <c r="AU63" s="1"/>
  <c r="AU65"/>
  <c r="AU56" s="1"/>
  <c r="AF72"/>
  <c r="AF63" s="1"/>
  <c r="AF65"/>
  <c r="AF56" s="1"/>
  <c r="AI72"/>
  <c r="AI63" s="1"/>
  <c r="AI65"/>
  <c r="AI56" s="1"/>
  <c r="BE72" i="11"/>
  <c r="BE63" s="1"/>
  <c r="BE65"/>
  <c r="BE56" s="1"/>
  <c r="BD72"/>
  <c r="BD63" s="1"/>
  <c r="BD65"/>
  <c r="BD56" s="1"/>
  <c r="BF72" i="4"/>
  <c r="BF63" s="1"/>
  <c r="BF65"/>
  <c r="BF56" s="1"/>
  <c r="AY72"/>
  <c r="AY63" s="1"/>
  <c r="AY65"/>
  <c r="AY56" s="1"/>
  <c r="BE72" i="12"/>
  <c r="BE63" s="1"/>
  <c r="BE65"/>
  <c r="BE56" s="1"/>
  <c r="BE72" i="9"/>
  <c r="BE63" s="1"/>
  <c r="BE65"/>
  <c r="BE56" s="1"/>
  <c r="BD65" i="7"/>
  <c r="BD56" s="1"/>
  <c r="BD72"/>
  <c r="BD63" s="1"/>
  <c r="AX65" i="13"/>
  <c r="AX56" s="1"/>
  <c r="AX72"/>
  <c r="AX63" s="1"/>
  <c r="BE72" i="8"/>
  <c r="BE63" s="1"/>
  <c r="BE65"/>
  <c r="BE56" s="1"/>
  <c r="BB72"/>
  <c r="BB63" s="1"/>
  <c r="BB65"/>
  <c r="BB56" s="1"/>
  <c r="BA72" i="10"/>
  <c r="BA63" s="1"/>
  <c r="BA65"/>
  <c r="BA56" s="1"/>
  <c r="O72" i="12"/>
  <c r="O63" s="1"/>
  <c r="O65"/>
  <c r="O56" s="1"/>
  <c r="AB65" i="8"/>
  <c r="AB56" s="1"/>
  <c r="AB72"/>
  <c r="AB63" s="1"/>
  <c r="R65"/>
  <c r="R56" s="1"/>
  <c r="R72"/>
  <c r="R63" s="1"/>
  <c r="V72"/>
  <c r="V63" s="1"/>
  <c r="V65"/>
  <c r="V56" s="1"/>
  <c r="N72" i="11"/>
  <c r="N63" s="1"/>
  <c r="N65"/>
  <c r="N56" s="1"/>
  <c r="V72"/>
  <c r="V63" s="1"/>
  <c r="V65"/>
  <c r="V56" s="1"/>
  <c r="CI72" i="8"/>
  <c r="CI63" s="1"/>
  <c r="CI65"/>
  <c r="CI56" s="1"/>
  <c r="CR72"/>
  <c r="CR63" s="1"/>
  <c r="CR65"/>
  <c r="CR56" s="1"/>
  <c r="BU72"/>
  <c r="BU63" s="1"/>
  <c r="BU65"/>
  <c r="BU56" s="1"/>
  <c r="BV65"/>
  <c r="BV56" s="1"/>
  <c r="BV72"/>
  <c r="BV63" s="1"/>
  <c r="DC65"/>
  <c r="DC56" s="1"/>
  <c r="DC72"/>
  <c r="DC63" s="1"/>
  <c r="CO65"/>
  <c r="CO56" s="1"/>
  <c r="CO72"/>
  <c r="CO63" s="1"/>
  <c r="BR72"/>
  <c r="BR63" s="1"/>
  <c r="BR65"/>
  <c r="BR56" s="1"/>
  <c r="CR72" i="9"/>
  <c r="CR63" s="1"/>
  <c r="CR65"/>
  <c r="CR56" s="1"/>
  <c r="BO72"/>
  <c r="BO63" s="1"/>
  <c r="BO65"/>
  <c r="BO56" s="1"/>
  <c r="BX65"/>
  <c r="BX56" s="1"/>
  <c r="BX72"/>
  <c r="BX63" s="1"/>
  <c r="CO65"/>
  <c r="CO56" s="1"/>
  <c r="CO72"/>
  <c r="CO63" s="1"/>
  <c r="BK65"/>
  <c r="BK56" s="1"/>
  <c r="BK72"/>
  <c r="BK63" s="1"/>
  <c r="BV65" i="5"/>
  <c r="BV56" s="1"/>
  <c r="BV72"/>
  <c r="BV63" s="1"/>
  <c r="CF72"/>
  <c r="CF63" s="1"/>
  <c r="CF65"/>
  <c r="CF56" s="1"/>
  <c r="CG72"/>
  <c r="CG63" s="1"/>
  <c r="CG65"/>
  <c r="CG56" s="1"/>
  <c r="BJ72"/>
  <c r="BJ63" s="1"/>
  <c r="BJ65"/>
  <c r="BJ56" s="1"/>
  <c r="CB65"/>
  <c r="CB56" s="1"/>
  <c r="CB72"/>
  <c r="CB63" s="1"/>
  <c r="CN72" i="11"/>
  <c r="CN63" s="1"/>
  <c r="CN65"/>
  <c r="CN56" s="1"/>
  <c r="CS72"/>
  <c r="CS63" s="1"/>
  <c r="CS65"/>
  <c r="CS56" s="1"/>
  <c r="CJ72"/>
  <c r="CJ63" s="1"/>
  <c r="CJ65"/>
  <c r="CJ56" s="1"/>
  <c r="CI72"/>
  <c r="CI63" s="1"/>
  <c r="CI65"/>
  <c r="CI56" s="1"/>
  <c r="DE72"/>
  <c r="DE63" s="1"/>
  <c r="DE65"/>
  <c r="DE56" s="1"/>
  <c r="BJ72"/>
  <c r="BJ63" s="1"/>
  <c r="BJ65"/>
  <c r="BJ56" s="1"/>
  <c r="BT72" i="4"/>
  <c r="BT63" s="1"/>
  <c r="BT65"/>
  <c r="BT56" s="1"/>
  <c r="CK72"/>
  <c r="CK63" s="1"/>
  <c r="CK65"/>
  <c r="CK56" s="1"/>
  <c r="CT72"/>
  <c r="CT63" s="1"/>
  <c r="CT65"/>
  <c r="CT56" s="1"/>
  <c r="DC72"/>
  <c r="DC63" s="1"/>
  <c r="DC65"/>
  <c r="DC56" s="1"/>
  <c r="BQ65"/>
  <c r="BQ56" s="1"/>
  <c r="BQ72"/>
  <c r="BQ63" s="1"/>
  <c r="CH65"/>
  <c r="CH56" s="1"/>
  <c r="CH72"/>
  <c r="CH63" s="1"/>
  <c r="BY72" i="12"/>
  <c r="BY63" s="1"/>
  <c r="BY65"/>
  <c r="BY56" s="1"/>
  <c r="CF72"/>
  <c r="CF63" s="1"/>
  <c r="CF65"/>
  <c r="CF56" s="1"/>
  <c r="BU65"/>
  <c r="BU56" s="1"/>
  <c r="BU72"/>
  <c r="BU63" s="1"/>
  <c r="CJ72"/>
  <c r="CJ63" s="1"/>
  <c r="CJ65"/>
  <c r="CJ56" s="1"/>
  <c r="CU65"/>
  <c r="CU56" s="1"/>
  <c r="CU72"/>
  <c r="CU63" s="1"/>
  <c r="BS72"/>
  <c r="BS63" s="1"/>
  <c r="BS65"/>
  <c r="BS56" s="1"/>
  <c r="CS65" i="7"/>
  <c r="CS56" s="1"/>
  <c r="CS72"/>
  <c r="CS63" s="1"/>
  <c r="DB72"/>
  <c r="DB63" s="1"/>
  <c r="DB65"/>
  <c r="DB56" s="1"/>
  <c r="BH72"/>
  <c r="BH63" s="1"/>
  <c r="BH65"/>
  <c r="BH56" s="1"/>
  <c r="BY72"/>
  <c r="BY63" s="1"/>
  <c r="BY65"/>
  <c r="BY56" s="1"/>
  <c r="CP65"/>
  <c r="CP56" s="1"/>
  <c r="CP72"/>
  <c r="CP63" s="1"/>
  <c r="BL65"/>
  <c r="BL56" s="1"/>
  <c r="BL72"/>
  <c r="BL63" s="1"/>
  <c r="BV65" i="13"/>
  <c r="BV56" s="1"/>
  <c r="BV72"/>
  <c r="BV63" s="1"/>
  <c r="CE72"/>
  <c r="CE63" s="1"/>
  <c r="CE65"/>
  <c r="CE56" s="1"/>
  <c r="CN72"/>
  <c r="CN63" s="1"/>
  <c r="CN65"/>
  <c r="CN56" s="1"/>
  <c r="DE72"/>
  <c r="DE63" s="1"/>
  <c r="DE65"/>
  <c r="DE56" s="1"/>
  <c r="BJ72"/>
  <c r="BJ63" s="1"/>
  <c r="BJ65"/>
  <c r="BJ56" s="1"/>
  <c r="CA65"/>
  <c r="CA56" s="1"/>
  <c r="CA72"/>
  <c r="CA63" s="1"/>
  <c r="CR65"/>
  <c r="CR56" s="1"/>
  <c r="CR72"/>
  <c r="CR63" s="1"/>
  <c r="BM72" i="10"/>
  <c r="BM63" s="1"/>
  <c r="BM65"/>
  <c r="BM56" s="1"/>
  <c r="BV72"/>
  <c r="BV63" s="1"/>
  <c r="BV65"/>
  <c r="BV56" s="1"/>
  <c r="BH72"/>
  <c r="BH63" s="1"/>
  <c r="BH65"/>
  <c r="BH56" s="1"/>
  <c r="BY72"/>
  <c r="BY63" s="1"/>
  <c r="BY65"/>
  <c r="BY56" s="1"/>
  <c r="CP72"/>
  <c r="CP63" s="1"/>
  <c r="CP65"/>
  <c r="CP56" s="1"/>
  <c r="CR72"/>
  <c r="CR63" s="1"/>
  <c r="CR65"/>
  <c r="CR56" s="1"/>
  <c r="AL67" i="13"/>
  <c r="AL58" s="1"/>
  <c r="AQ70"/>
  <c r="AQ61" s="1"/>
  <c r="AJ68"/>
  <c r="AJ59" s="1"/>
  <c r="AR66"/>
  <c r="AR57" s="1"/>
  <c r="AO71"/>
  <c r="AO62" s="1"/>
  <c r="AW69"/>
  <c r="AW60" s="1"/>
  <c r="AH67"/>
  <c r="AH58" s="1"/>
  <c r="AE70"/>
  <c r="AE61" s="1"/>
  <c r="AM68"/>
  <c r="AM59" s="1"/>
  <c r="AU66"/>
  <c r="AU57" s="1"/>
  <c r="AJ71"/>
  <c r="AJ62" s="1"/>
  <c r="AR69"/>
  <c r="AR60" s="1"/>
  <c r="AW70"/>
  <c r="AW61" s="1"/>
  <c r="AD70" i="7"/>
  <c r="AD61" s="1"/>
  <c r="AL68"/>
  <c r="AL59" s="1"/>
  <c r="AT66"/>
  <c r="AT57" s="1"/>
  <c r="AI71"/>
  <c r="AI62" s="1"/>
  <c r="AQ69"/>
  <c r="AV70"/>
  <c r="AV61" s="1"/>
  <c r="AG68"/>
  <c r="AG59" s="1"/>
  <c r="AO66"/>
  <c r="AO57" s="1"/>
  <c r="AD71"/>
  <c r="AD62" s="1"/>
  <c r="AL69"/>
  <c r="AL60" s="1"/>
  <c r="AT67"/>
  <c r="AT58" s="1"/>
  <c r="AE67"/>
  <c r="AE58" s="1"/>
  <c r="AJ70"/>
  <c r="AJ61" s="1"/>
  <c r="AR68"/>
  <c r="AR59" s="1"/>
  <c r="AW71"/>
  <c r="AW62" s="1"/>
  <c r="AK66"/>
  <c r="AK57" s="1"/>
  <c r="AW70" i="10"/>
  <c r="AW61" s="1"/>
  <c r="AH68"/>
  <c r="AH59" s="1"/>
  <c r="AP66"/>
  <c r="AP57" s="1"/>
  <c r="AM71"/>
  <c r="AM62" s="1"/>
  <c r="AU69"/>
  <c r="AU60" s="1"/>
  <c r="AF69"/>
  <c r="AF60" s="1"/>
  <c r="AN67"/>
  <c r="AN58" s="1"/>
  <c r="AS70"/>
  <c r="AS61" s="1"/>
  <c r="AD68"/>
  <c r="AD59" s="1"/>
  <c r="AL66"/>
  <c r="AL57" s="1"/>
  <c r="AI69"/>
  <c r="AI60" s="1"/>
  <c r="AQ67"/>
  <c r="AQ58" s="1"/>
  <c r="AN70"/>
  <c r="AN61" s="1"/>
  <c r="AV68"/>
  <c r="AV59" s="1"/>
  <c r="L66" i="12"/>
  <c r="L57" s="1"/>
  <c r="AB71"/>
  <c r="AB62" s="1"/>
  <c r="S68"/>
  <c r="S59" s="1"/>
  <c r="AA68"/>
  <c r="AA59" s="1"/>
  <c r="R69"/>
  <c r="R60" s="1"/>
  <c r="Z69"/>
  <c r="Z60" s="1"/>
  <c r="N71"/>
  <c r="N62" s="1"/>
  <c r="BB66" i="5"/>
  <c r="BB57" s="1"/>
  <c r="BA67"/>
  <c r="BA58" s="1"/>
  <c r="AZ68"/>
  <c r="AZ59" s="1"/>
  <c r="BG69"/>
  <c r="BG60" s="1"/>
  <c r="AZ69"/>
  <c r="AZ60" s="1"/>
  <c r="BG70"/>
  <c r="BG61" s="1"/>
  <c r="AZ70"/>
  <c r="AZ61" s="1"/>
  <c r="BA71" i="11"/>
  <c r="BA62" s="1"/>
  <c r="BA68"/>
  <c r="BA59" s="1"/>
  <c r="BA69"/>
  <c r="BA60" s="1"/>
  <c r="BA70"/>
  <c r="BA61" s="1"/>
  <c r="AZ71"/>
  <c r="AZ62" s="1"/>
  <c r="AX67" i="4"/>
  <c r="AX58" s="1"/>
  <c r="BE68"/>
  <c r="BE59" s="1"/>
  <c r="BD69"/>
  <c r="BD60" s="1"/>
  <c r="BC70"/>
  <c r="BC61" s="1"/>
  <c r="BB71"/>
  <c r="BB62" s="1"/>
  <c r="BC67"/>
  <c r="BC58" s="1"/>
  <c r="BC68"/>
  <c r="BC59" s="1"/>
  <c r="BC69" i="12"/>
  <c r="BC60" s="1"/>
  <c r="BB70"/>
  <c r="BB61" s="1"/>
  <c r="BA71"/>
  <c r="BA62" s="1"/>
  <c r="BA68"/>
  <c r="BA59" s="1"/>
  <c r="BA69"/>
  <c r="BA60" s="1"/>
  <c r="BC69" i="9"/>
  <c r="BC60" s="1"/>
  <c r="BB70"/>
  <c r="BB61" s="1"/>
  <c r="BA71"/>
  <c r="BA62" s="1"/>
  <c r="BA68"/>
  <c r="BA59" s="1"/>
  <c r="BA69"/>
  <c r="BA60" s="1"/>
  <c r="BA70" i="7"/>
  <c r="BA61" s="1"/>
  <c r="AZ71"/>
  <c r="AZ62" s="1"/>
  <c r="BG68"/>
  <c r="BG59" s="1"/>
  <c r="BF69"/>
  <c r="BF60" s="1"/>
  <c r="AY69"/>
  <c r="AY60" s="1"/>
  <c r="BF70"/>
  <c r="BF61" s="1"/>
  <c r="AY70"/>
  <c r="AY61" s="1"/>
  <c r="BG66"/>
  <c r="BG57" s="1"/>
  <c r="BF71"/>
  <c r="BF62" s="1"/>
  <c r="AZ66"/>
  <c r="AZ57" s="1"/>
  <c r="BB67" i="13"/>
  <c r="BB58" s="1"/>
  <c r="BB68"/>
  <c r="BB59" s="1"/>
  <c r="BB69"/>
  <c r="BB60" s="1"/>
  <c r="BB66"/>
  <c r="BB57" s="1"/>
  <c r="BA67"/>
  <c r="BA58" s="1"/>
  <c r="BD71" i="8"/>
  <c r="BD62" s="1"/>
  <c r="BC68"/>
  <c r="BC59" s="1"/>
  <c r="BA70"/>
  <c r="BA61" s="1"/>
  <c r="BB71"/>
  <c r="BB62" s="1"/>
  <c r="BE70"/>
  <c r="BE61" s="1"/>
  <c r="BC69"/>
  <c r="BC60" s="1"/>
  <c r="BG69"/>
  <c r="BG60" s="1"/>
  <c r="AZ69"/>
  <c r="AZ60" s="1"/>
  <c r="BG66"/>
  <c r="BG57" s="1"/>
  <c r="BF67"/>
  <c r="BF58" s="1"/>
  <c r="BF68" i="10"/>
  <c r="BF59" s="1"/>
  <c r="BE69"/>
  <c r="BE60" s="1"/>
  <c r="BD70"/>
  <c r="BD61" s="1"/>
  <c r="BE66"/>
  <c r="BE57" s="1"/>
  <c r="BD71"/>
  <c r="BD62" s="1"/>
  <c r="AX66"/>
  <c r="AX57" s="1"/>
  <c r="BE67"/>
  <c r="BE58" s="1"/>
  <c r="AX67"/>
  <c r="AX58" s="1"/>
  <c r="BE68"/>
  <c r="BE59" s="1"/>
  <c r="AC66" i="8"/>
  <c r="AC57" s="1"/>
  <c r="AC70"/>
  <c r="AC61" s="1"/>
  <c r="V67"/>
  <c r="V58" s="1"/>
  <c r="M71"/>
  <c r="M62" s="1"/>
  <c r="L68"/>
  <c r="L59" s="1"/>
  <c r="AA69"/>
  <c r="AA60" s="1"/>
  <c r="M68"/>
  <c r="M59" s="1"/>
  <c r="K71"/>
  <c r="K62" s="1"/>
  <c r="J68"/>
  <c r="Y70"/>
  <c r="Y61" s="1"/>
  <c r="Z66"/>
  <c r="Z57" s="1"/>
  <c r="J67"/>
  <c r="O68"/>
  <c r="O59" s="1"/>
  <c r="W69"/>
  <c r="W60" s="1"/>
  <c r="Z67"/>
  <c r="Z58" s="1"/>
  <c r="T69" i="11"/>
  <c r="T60" s="1"/>
  <c r="AC69"/>
  <c r="AC60" s="1"/>
  <c r="R69" i="8"/>
  <c r="R60" s="1"/>
  <c r="R71" i="11"/>
  <c r="R62" s="1"/>
  <c r="P70"/>
  <c r="P61" s="1"/>
  <c r="O71"/>
  <c r="O62" s="1"/>
  <c r="Q67"/>
  <c r="Q58" s="1"/>
  <c r="AC66"/>
  <c r="AC57" s="1"/>
  <c r="BZ71" i="8"/>
  <c r="BZ62" s="1"/>
  <c r="BT70"/>
  <c r="BT61" s="1"/>
  <c r="BN69"/>
  <c r="BN60" s="1"/>
  <c r="BH68"/>
  <c r="BH59" s="1"/>
  <c r="CY71"/>
  <c r="CY62" s="1"/>
  <c r="CS70"/>
  <c r="CS61" s="1"/>
  <c r="CM69"/>
  <c r="CM60" s="1"/>
  <c r="CG68"/>
  <c r="CG59" s="1"/>
  <c r="CA67"/>
  <c r="CA58" s="1"/>
  <c r="BL71"/>
  <c r="BL62" s="1"/>
  <c r="CZ67"/>
  <c r="CZ58" s="1"/>
  <c r="CK71"/>
  <c r="CK62" s="1"/>
  <c r="CE70"/>
  <c r="CE61" s="1"/>
  <c r="BY69"/>
  <c r="BY60" s="1"/>
  <c r="BS68"/>
  <c r="BS59" s="1"/>
  <c r="BH67"/>
  <c r="BH58" s="1"/>
  <c r="DD70"/>
  <c r="DD61" s="1"/>
  <c r="CX69"/>
  <c r="CX60" s="1"/>
  <c r="CR68"/>
  <c r="CR59" s="1"/>
  <c r="CL67"/>
  <c r="CL58" s="1"/>
  <c r="BW71"/>
  <c r="BW62" s="1"/>
  <c r="BQ70"/>
  <c r="BQ61" s="1"/>
  <c r="BK69"/>
  <c r="BK60" s="1"/>
  <c r="CV71"/>
  <c r="CV62" s="1"/>
  <c r="CP70"/>
  <c r="CP61" s="1"/>
  <c r="CJ69"/>
  <c r="CJ60" s="1"/>
  <c r="CD68"/>
  <c r="CD59" s="1"/>
  <c r="BV67"/>
  <c r="BV58" s="1"/>
  <c r="BI71"/>
  <c r="BI62" s="1"/>
  <c r="DC68"/>
  <c r="DC59" s="1"/>
  <c r="CW67"/>
  <c r="CW58" s="1"/>
  <c r="CW66"/>
  <c r="CW57" s="1"/>
  <c r="CI66"/>
  <c r="CI57" s="1"/>
  <c r="CJ66"/>
  <c r="CJ57" s="1"/>
  <c r="BN66"/>
  <c r="BN57" s="1"/>
  <c r="DC66"/>
  <c r="DC57" s="1"/>
  <c r="CF66"/>
  <c r="CF57" s="1"/>
  <c r="BX71" i="9"/>
  <c r="BX62" s="1"/>
  <c r="BR70"/>
  <c r="BR61" s="1"/>
  <c r="BL69"/>
  <c r="BL60" s="1"/>
  <c r="CO71"/>
  <c r="CO62" s="1"/>
  <c r="CI70"/>
  <c r="CI61" s="1"/>
  <c r="CC69"/>
  <c r="CC60" s="1"/>
  <c r="BW68"/>
  <c r="BW59" s="1"/>
  <c r="BQ67"/>
  <c r="BQ58" s="1"/>
  <c r="BK66"/>
  <c r="BK57" s="1"/>
  <c r="CX71"/>
  <c r="CX62" s="1"/>
  <c r="CR70"/>
  <c r="CR61" s="1"/>
  <c r="CL69"/>
  <c r="CL60" s="1"/>
  <c r="CF68"/>
  <c r="CF59" s="1"/>
  <c r="BZ67"/>
  <c r="BZ58" s="1"/>
  <c r="BT66"/>
  <c r="BT57" s="1"/>
  <c r="DA70"/>
  <c r="DA61" s="1"/>
  <c r="CU69"/>
  <c r="CU60" s="1"/>
  <c r="CO68"/>
  <c r="CO59" s="1"/>
  <c r="CI67"/>
  <c r="CI58" s="1"/>
  <c r="CC66"/>
  <c r="CC57" s="1"/>
  <c r="DD69"/>
  <c r="DD60" s="1"/>
  <c r="CX68"/>
  <c r="CX59" s="1"/>
  <c r="CR67"/>
  <c r="CR58" s="1"/>
  <c r="CL66"/>
  <c r="CL57" s="1"/>
  <c r="BU71"/>
  <c r="BU62" s="1"/>
  <c r="BO70"/>
  <c r="BO61" s="1"/>
  <c r="BI69"/>
  <c r="BI60" s="1"/>
  <c r="DC66"/>
  <c r="DC57" s="1"/>
  <c r="CL71"/>
  <c r="CL62" s="1"/>
  <c r="CF70"/>
  <c r="CF61" s="1"/>
  <c r="BZ69"/>
  <c r="BZ60" s="1"/>
  <c r="BT68"/>
  <c r="BT59" s="1"/>
  <c r="BN67"/>
  <c r="BN58" s="1"/>
  <c r="BH66"/>
  <c r="BH57" s="1"/>
  <c r="DC71"/>
  <c r="DC62" s="1"/>
  <c r="CW70"/>
  <c r="CW61" s="1"/>
  <c r="CQ69"/>
  <c r="CQ60" s="1"/>
  <c r="CK68"/>
  <c r="CK59" s="1"/>
  <c r="CE67"/>
  <c r="CE58" s="1"/>
  <c r="BY66"/>
  <c r="BY57" s="1"/>
  <c r="CI67" i="5"/>
  <c r="CI58" s="1"/>
  <c r="BY67"/>
  <c r="BY58" s="1"/>
  <c r="CX71"/>
  <c r="CX62" s="1"/>
  <c r="CR70"/>
  <c r="CR61" s="1"/>
  <c r="CL69"/>
  <c r="CL60" s="1"/>
  <c r="CF68"/>
  <c r="CF59" s="1"/>
  <c r="CI71"/>
  <c r="CI62" s="1"/>
  <c r="CC70"/>
  <c r="CC61" s="1"/>
  <c r="BW69"/>
  <c r="BW60" s="1"/>
  <c r="BQ68"/>
  <c r="BQ59" s="1"/>
  <c r="BT71"/>
  <c r="BT62" s="1"/>
  <c r="BN70"/>
  <c r="BN61" s="1"/>
  <c r="BH69"/>
  <c r="BH60" s="1"/>
  <c r="CY67"/>
  <c r="CY58" s="1"/>
  <c r="DE69"/>
  <c r="DE60" s="1"/>
  <c r="CY68"/>
  <c r="CY59" s="1"/>
  <c r="CE67"/>
  <c r="CE58" s="1"/>
  <c r="DB71"/>
  <c r="DB62" s="1"/>
  <c r="CV70"/>
  <c r="CV61" s="1"/>
  <c r="CP69"/>
  <c r="CP60" s="1"/>
  <c r="CJ68"/>
  <c r="CJ59" s="1"/>
  <c r="BK67"/>
  <c r="BK58" s="1"/>
  <c r="CM71"/>
  <c r="CM62" s="1"/>
  <c r="CG70"/>
  <c r="CG61" s="1"/>
  <c r="CA69"/>
  <c r="CA60" s="1"/>
  <c r="BU68"/>
  <c r="BU59" s="1"/>
  <c r="CP67"/>
  <c r="CP58" s="1"/>
  <c r="CJ66"/>
  <c r="CJ57" s="1"/>
  <c r="BU66"/>
  <c r="BU57" s="1"/>
  <c r="CT66"/>
  <c r="CT57" s="1"/>
  <c r="DA67"/>
  <c r="DA58" s="1"/>
  <c r="CU66"/>
  <c r="CU57" s="1"/>
  <c r="BX66"/>
  <c r="BX57" s="1"/>
  <c r="BI66"/>
  <c r="BI57" s="1"/>
  <c r="CP66"/>
  <c r="CP57" s="1"/>
  <c r="BK66"/>
  <c r="BK57" s="1"/>
  <c r="CC71" i="11"/>
  <c r="CC62" s="1"/>
  <c r="BR70"/>
  <c r="BR61" s="1"/>
  <c r="CW67"/>
  <c r="CW58" s="1"/>
  <c r="CL66"/>
  <c r="CL57" s="1"/>
  <c r="CV69"/>
  <c r="CV60" s="1"/>
  <c r="CK68"/>
  <c r="CK59" s="1"/>
  <c r="BZ67"/>
  <c r="BZ58" s="1"/>
  <c r="BO66"/>
  <c r="BO57" s="1"/>
  <c r="CU71"/>
  <c r="CU62" s="1"/>
  <c r="CJ70"/>
  <c r="CJ61" s="1"/>
  <c r="BY69"/>
  <c r="BY60" s="1"/>
  <c r="BN68"/>
  <c r="BN59" s="1"/>
  <c r="DD66"/>
  <c r="DD57" s="1"/>
  <c r="BP71"/>
  <c r="BP62" s="1"/>
  <c r="CU68"/>
  <c r="CU59" s="1"/>
  <c r="CJ67"/>
  <c r="CJ58" s="1"/>
  <c r="BY66"/>
  <c r="BY57" s="1"/>
  <c r="CU71" i="4"/>
  <c r="CU62" s="1"/>
  <c r="CO70"/>
  <c r="CO61" s="1"/>
  <c r="CI69"/>
  <c r="CI60" s="1"/>
  <c r="CC68"/>
  <c r="CC59" s="1"/>
  <c r="BW67"/>
  <c r="BW58" s="1"/>
  <c r="BQ66"/>
  <c r="BQ57" s="1"/>
  <c r="CZ69"/>
  <c r="CZ60" s="1"/>
  <c r="CT68"/>
  <c r="CT59" s="1"/>
  <c r="CN67"/>
  <c r="CN58" s="1"/>
  <c r="CH66"/>
  <c r="CH57" s="1"/>
  <c r="BQ71"/>
  <c r="BQ62" s="1"/>
  <c r="BK70"/>
  <c r="BK61" s="1"/>
  <c r="DE67"/>
  <c r="DE58" s="1"/>
  <c r="CY66"/>
  <c r="CY57" s="1"/>
  <c r="BZ71"/>
  <c r="BZ62" s="1"/>
  <c r="BT70"/>
  <c r="BT61" s="1"/>
  <c r="BN69"/>
  <c r="BN60" s="1"/>
  <c r="BH68"/>
  <c r="BH59" s="1"/>
  <c r="CI71"/>
  <c r="CI62" s="1"/>
  <c r="CC70"/>
  <c r="CC61" s="1"/>
  <c r="BW69"/>
  <c r="BW60" s="1"/>
  <c r="BQ68"/>
  <c r="BQ59" s="1"/>
  <c r="BK67"/>
  <c r="BK58" s="1"/>
  <c r="CR71"/>
  <c r="CR62" s="1"/>
  <c r="CL70"/>
  <c r="CL61" s="1"/>
  <c r="CF69"/>
  <c r="CF60" s="1"/>
  <c r="BZ68"/>
  <c r="BZ59" s="1"/>
  <c r="BT67"/>
  <c r="BT58" s="1"/>
  <c r="BN66"/>
  <c r="BN57" s="1"/>
  <c r="DC70"/>
  <c r="DC61" s="1"/>
  <c r="CW69"/>
  <c r="CW60" s="1"/>
  <c r="CQ68"/>
  <c r="CQ59" s="1"/>
  <c r="CK67"/>
  <c r="CK58" s="1"/>
  <c r="CE66"/>
  <c r="CE57" s="1"/>
  <c r="BN71"/>
  <c r="BN62" s="1"/>
  <c r="BH70"/>
  <c r="BH61" s="1"/>
  <c r="DB67"/>
  <c r="DB58" s="1"/>
  <c r="CV66"/>
  <c r="CV57" s="1"/>
  <c r="CF71" i="12"/>
  <c r="CF62" s="1"/>
  <c r="BZ70"/>
  <c r="BZ61" s="1"/>
  <c r="BT69"/>
  <c r="BT60" s="1"/>
  <c r="BN68"/>
  <c r="BN59" s="1"/>
  <c r="BH67"/>
  <c r="BH58" s="1"/>
  <c r="BQ71"/>
  <c r="BQ62" s="1"/>
  <c r="BK70"/>
  <c r="BK61" s="1"/>
  <c r="DE67"/>
  <c r="DE58" s="1"/>
  <c r="CU66"/>
  <c r="CU57" s="1"/>
  <c r="CZ70"/>
  <c r="CZ61" s="1"/>
  <c r="CT69"/>
  <c r="CT60" s="1"/>
  <c r="CN68"/>
  <c r="CN59" s="1"/>
  <c r="CH67"/>
  <c r="CH58" s="1"/>
  <c r="BP66"/>
  <c r="BP57" s="1"/>
  <c r="CI71"/>
  <c r="CI62" s="1"/>
  <c r="CC70"/>
  <c r="CC61" s="1"/>
  <c r="BW69"/>
  <c r="BW60" s="1"/>
  <c r="BQ68"/>
  <c r="BQ59" s="1"/>
  <c r="BK67"/>
  <c r="BK58" s="1"/>
  <c r="BL71"/>
  <c r="BL62" s="1"/>
  <c r="CZ67"/>
  <c r="CZ58" s="1"/>
  <c r="CN66"/>
  <c r="CN57" s="1"/>
  <c r="DA71"/>
  <c r="DA62" s="1"/>
  <c r="CU70"/>
  <c r="CU61" s="1"/>
  <c r="CO69"/>
  <c r="CO60" s="1"/>
  <c r="CI68"/>
  <c r="CI59" s="1"/>
  <c r="CC67"/>
  <c r="CC58" s="1"/>
  <c r="BI66"/>
  <c r="BI57" s="1"/>
  <c r="CD71"/>
  <c r="CD62" s="1"/>
  <c r="BX70"/>
  <c r="BX61" s="1"/>
  <c r="BR69"/>
  <c r="BR60" s="1"/>
  <c r="BL68"/>
  <c r="BL59" s="1"/>
  <c r="DA68"/>
  <c r="DA59" s="1"/>
  <c r="CU67"/>
  <c r="CU58" s="1"/>
  <c r="CG66"/>
  <c r="CG57" s="1"/>
  <c r="CX66"/>
  <c r="CX57" s="1"/>
  <c r="BY71" i="7"/>
  <c r="BY62" s="1"/>
  <c r="BS70"/>
  <c r="BS61" s="1"/>
  <c r="BM69"/>
  <c r="BM60" s="1"/>
  <c r="CH71"/>
  <c r="CH62" s="1"/>
  <c r="CB70"/>
  <c r="CB61" s="1"/>
  <c r="BV69"/>
  <c r="BV60" s="1"/>
  <c r="BP68"/>
  <c r="BP59" s="1"/>
  <c r="BJ67"/>
  <c r="BJ58" s="1"/>
  <c r="CQ71"/>
  <c r="CQ62" s="1"/>
  <c r="CK70"/>
  <c r="CK61" s="1"/>
  <c r="CE69"/>
  <c r="CE60" s="1"/>
  <c r="BY68"/>
  <c r="BY59" s="1"/>
  <c r="BS67"/>
  <c r="BS58" s="1"/>
  <c r="BM66"/>
  <c r="BM57" s="1"/>
  <c r="CZ71"/>
  <c r="CZ62" s="1"/>
  <c r="CT70"/>
  <c r="CT61" s="1"/>
  <c r="CN69"/>
  <c r="CN60" s="1"/>
  <c r="CH68"/>
  <c r="CH59" s="1"/>
  <c r="CB67"/>
  <c r="CB58" s="1"/>
  <c r="BV66"/>
  <c r="BV57" s="1"/>
  <c r="DE69"/>
  <c r="DE60" s="1"/>
  <c r="CY68"/>
  <c r="CY59" s="1"/>
  <c r="CS67"/>
  <c r="CS58" s="1"/>
  <c r="CM66"/>
  <c r="CM57" s="1"/>
  <c r="BV71"/>
  <c r="BV62" s="1"/>
  <c r="BP70"/>
  <c r="BP61" s="1"/>
  <c r="BJ69"/>
  <c r="BJ60" s="1"/>
  <c r="DD66"/>
  <c r="DD57" s="1"/>
  <c r="CM71"/>
  <c r="CM62" s="1"/>
  <c r="CG70"/>
  <c r="CG61" s="1"/>
  <c r="CA69"/>
  <c r="CA60" s="1"/>
  <c r="BU68"/>
  <c r="BU59" s="1"/>
  <c r="BO67"/>
  <c r="BO58" s="1"/>
  <c r="BI66"/>
  <c r="BI57" s="1"/>
  <c r="DD71"/>
  <c r="DD62" s="1"/>
  <c r="CX70"/>
  <c r="CX61" s="1"/>
  <c r="CR69"/>
  <c r="CR60" s="1"/>
  <c r="CL68"/>
  <c r="CL59" s="1"/>
  <c r="CF67"/>
  <c r="CF58" s="1"/>
  <c r="BZ66"/>
  <c r="BZ57" s="1"/>
  <c r="DB69" i="13"/>
  <c r="DB60" s="1"/>
  <c r="CV68"/>
  <c r="CV59" s="1"/>
  <c r="CP67"/>
  <c r="CP58" s="1"/>
  <c r="CJ66"/>
  <c r="CJ57" s="1"/>
  <c r="BK71"/>
  <c r="BK62" s="1"/>
  <c r="DE68"/>
  <c r="DE59" s="1"/>
  <c r="CY67"/>
  <c r="CY58" s="1"/>
  <c r="CS66"/>
  <c r="CS57" s="1"/>
  <c r="BT71"/>
  <c r="BT62" s="1"/>
  <c r="BN70"/>
  <c r="BN61" s="1"/>
  <c r="BH69"/>
  <c r="BH60" s="1"/>
  <c r="DB66"/>
  <c r="DB57" s="1"/>
  <c r="CK71"/>
  <c r="CK62" s="1"/>
  <c r="CE70"/>
  <c r="CE61" s="1"/>
  <c r="BY69"/>
  <c r="BY60" s="1"/>
  <c r="BS68"/>
  <c r="BS59" s="1"/>
  <c r="BM67"/>
  <c r="BM58" s="1"/>
  <c r="DB71"/>
  <c r="DB62" s="1"/>
  <c r="CV70"/>
  <c r="CV61" s="1"/>
  <c r="CP69"/>
  <c r="CP60" s="1"/>
  <c r="CJ68"/>
  <c r="CJ59" s="1"/>
  <c r="CD67"/>
  <c r="CD58" s="1"/>
  <c r="BX66"/>
  <c r="BX57" s="1"/>
  <c r="DA68"/>
  <c r="DA59" s="1"/>
  <c r="CU67"/>
  <c r="CU58" s="1"/>
  <c r="CO66"/>
  <c r="CO57" s="1"/>
  <c r="BX71"/>
  <c r="BX62" s="1"/>
  <c r="BR70"/>
  <c r="BR61" s="1"/>
  <c r="BL69"/>
  <c r="BL60" s="1"/>
  <c r="CO71"/>
  <c r="CO62" s="1"/>
  <c r="CI70"/>
  <c r="CI61" s="1"/>
  <c r="CC69"/>
  <c r="CC60" s="1"/>
  <c r="BW68"/>
  <c r="BW59" s="1"/>
  <c r="BQ67"/>
  <c r="BQ58" s="1"/>
  <c r="BK66"/>
  <c r="BK57" s="1"/>
  <c r="DE71" i="10"/>
  <c r="DE62" s="1"/>
  <c r="CY70"/>
  <c r="CY61" s="1"/>
  <c r="CS69"/>
  <c r="CS60" s="1"/>
  <c r="CM68"/>
  <c r="CM59" s="1"/>
  <c r="BR71"/>
  <c r="BR62" s="1"/>
  <c r="BL70"/>
  <c r="BL61" s="1"/>
  <c r="CQ67"/>
  <c r="CQ58" s="1"/>
  <c r="CQ71"/>
  <c r="CQ62" s="1"/>
  <c r="CK70"/>
  <c r="CK61" s="1"/>
  <c r="CE69"/>
  <c r="CE60" s="1"/>
  <c r="BY68"/>
  <c r="BY59" s="1"/>
  <c r="CN66"/>
  <c r="CN57" s="1"/>
  <c r="DD69"/>
  <c r="DD60" s="1"/>
  <c r="CX68"/>
  <c r="CX59" s="1"/>
  <c r="BX67"/>
  <c r="BX58" s="1"/>
  <c r="CC71"/>
  <c r="CC62" s="1"/>
  <c r="BW70"/>
  <c r="BW61" s="1"/>
  <c r="BQ69"/>
  <c r="BQ60" s="1"/>
  <c r="BK68"/>
  <c r="BK59" s="1"/>
  <c r="DB71"/>
  <c r="DB62" s="1"/>
  <c r="CV70"/>
  <c r="CV61" s="1"/>
  <c r="CP69"/>
  <c r="CP60" s="1"/>
  <c r="CJ68"/>
  <c r="CJ59" s="1"/>
  <c r="BO71"/>
  <c r="BO62" s="1"/>
  <c r="BI70"/>
  <c r="BI61" s="1"/>
  <c r="CM67"/>
  <c r="CM58" s="1"/>
  <c r="CN71"/>
  <c r="CN62" s="1"/>
  <c r="CH70"/>
  <c r="CH61" s="1"/>
  <c r="CB69"/>
  <c r="CB60" s="1"/>
  <c r="BV68"/>
  <c r="BV59" s="1"/>
  <c r="CG67"/>
  <c r="CG58" s="1"/>
  <c r="CA66"/>
  <c r="CA57" s="1"/>
  <c r="BM66"/>
  <c r="BM57" s="1"/>
  <c r="CB67"/>
  <c r="CB58" s="1"/>
  <c r="BV66"/>
  <c r="BV57" s="1"/>
  <c r="BI66"/>
  <c r="BI57" s="1"/>
  <c r="AH65" i="13"/>
  <c r="AH56" s="1"/>
  <c r="AH72"/>
  <c r="AH63" s="1"/>
  <c r="AT65" i="7"/>
  <c r="AT56" s="1"/>
  <c r="AT72"/>
  <c r="AT63" s="1"/>
  <c r="AE65"/>
  <c r="AE72"/>
  <c r="AE63" s="1"/>
  <c r="AN72" i="10"/>
  <c r="AN63" s="1"/>
  <c r="AN65"/>
  <c r="AN56" s="1"/>
  <c r="AQ72"/>
  <c r="AQ63" s="1"/>
  <c r="AQ65"/>
  <c r="K65" i="12"/>
  <c r="K56" s="1"/>
  <c r="K72"/>
  <c r="K63" s="1"/>
  <c r="L72"/>
  <c r="L63" s="1"/>
  <c r="L65"/>
  <c r="L56" s="1"/>
  <c r="M72"/>
  <c r="M63" s="1"/>
  <c r="M65"/>
  <c r="M56" s="1"/>
  <c r="BE65" i="5"/>
  <c r="BE56" s="1"/>
  <c r="BE72"/>
  <c r="BE63" s="1"/>
  <c r="AX72" i="11"/>
  <c r="AX63" s="1"/>
  <c r="AX65"/>
  <c r="AX56" s="1"/>
  <c r="BB65" i="4"/>
  <c r="BB56" s="1"/>
  <c r="BB72"/>
  <c r="BB63" s="1"/>
  <c r="BG72"/>
  <c r="BG63" s="1"/>
  <c r="BG65"/>
  <c r="BG56" s="1"/>
  <c r="AZ65"/>
  <c r="AZ56" s="1"/>
  <c r="AZ72"/>
  <c r="AZ63" s="1"/>
  <c r="AX72" i="12"/>
  <c r="AX63" s="1"/>
  <c r="AX65"/>
  <c r="AX56" s="1"/>
  <c r="AX72" i="9"/>
  <c r="AX63" s="1"/>
  <c r="AX65"/>
  <c r="AX56" s="1"/>
  <c r="BF65" i="13"/>
  <c r="BF56" s="1"/>
  <c r="BF72"/>
  <c r="BF63" s="1"/>
  <c r="AY72"/>
  <c r="AY63" s="1"/>
  <c r="AY65"/>
  <c r="AY56" s="1"/>
  <c r="BE65"/>
  <c r="BE56" s="1"/>
  <c r="BE72"/>
  <c r="BE63" s="1"/>
  <c r="BB72" i="10"/>
  <c r="BB63" s="1"/>
  <c r="BB65"/>
  <c r="BB56" s="1"/>
  <c r="AC72" i="12"/>
  <c r="AC63" s="1"/>
  <c r="AC65"/>
  <c r="AC56" s="1"/>
  <c r="Q72" i="8"/>
  <c r="Q63" s="1"/>
  <c r="Q65"/>
  <c r="Q56" s="1"/>
  <c r="W72"/>
  <c r="W63" s="1"/>
  <c r="W65"/>
  <c r="W56" s="1"/>
  <c r="AC65"/>
  <c r="AC56" s="1"/>
  <c r="AC72"/>
  <c r="AC63" s="1"/>
  <c r="Q72" i="11"/>
  <c r="Q63" s="1"/>
  <c r="Q65"/>
  <c r="Q56" s="1"/>
  <c r="Y65"/>
  <c r="Y56" s="1"/>
  <c r="Y72"/>
  <c r="Y63" s="1"/>
  <c r="CQ72" i="8"/>
  <c r="CQ63" s="1"/>
  <c r="CQ65"/>
  <c r="CQ56" s="1"/>
  <c r="CZ72"/>
  <c r="CZ63" s="1"/>
  <c r="CZ65"/>
  <c r="CZ56" s="1"/>
  <c r="CC72"/>
  <c r="CC63" s="1"/>
  <c r="CC65"/>
  <c r="CC56" s="1"/>
  <c r="CD65"/>
  <c r="CD56" s="1"/>
  <c r="CD72"/>
  <c r="CD63" s="1"/>
  <c r="BH65"/>
  <c r="BH56" s="1"/>
  <c r="BH72"/>
  <c r="BH63" s="1"/>
  <c r="CW65"/>
  <c r="CW56" s="1"/>
  <c r="CW72"/>
  <c r="CW63" s="1"/>
  <c r="BZ72"/>
  <c r="BZ63" s="1"/>
  <c r="BZ65"/>
  <c r="BZ56" s="1"/>
  <c r="CZ72" i="9"/>
  <c r="CZ63" s="1"/>
  <c r="CZ65"/>
  <c r="CZ56" s="1"/>
  <c r="BN72"/>
  <c r="BN63" s="1"/>
  <c r="BN65"/>
  <c r="BN56" s="1"/>
  <c r="BW72"/>
  <c r="BW63" s="1"/>
  <c r="BW65"/>
  <c r="BW56" s="1"/>
  <c r="CF65"/>
  <c r="CF56" s="1"/>
  <c r="CF72"/>
  <c r="CF63" s="1"/>
  <c r="CW65"/>
  <c r="CW56" s="1"/>
  <c r="CW72"/>
  <c r="CW63" s="1"/>
  <c r="BS65"/>
  <c r="BS56" s="1"/>
  <c r="BS72"/>
  <c r="BS63" s="1"/>
  <c r="CD65" i="5"/>
  <c r="CD56" s="1"/>
  <c r="CD72"/>
  <c r="CD63" s="1"/>
  <c r="BO65"/>
  <c r="BO56" s="1"/>
  <c r="BO72"/>
  <c r="BO63" s="1"/>
  <c r="CN72"/>
  <c r="CN63" s="1"/>
  <c r="CN65"/>
  <c r="CN56" s="1"/>
  <c r="CO72"/>
  <c r="CO63" s="1"/>
  <c r="CO65"/>
  <c r="CO56" s="1"/>
  <c r="BR72"/>
  <c r="BR63" s="1"/>
  <c r="BR65"/>
  <c r="BR56" s="1"/>
  <c r="CJ65"/>
  <c r="CJ56" s="1"/>
  <c r="CJ72"/>
  <c r="CJ63" s="1"/>
  <c r="CY72" i="11"/>
  <c r="CY63" s="1"/>
  <c r="CY65"/>
  <c r="CY56" s="1"/>
  <c r="BI72"/>
  <c r="BI63" s="1"/>
  <c r="BI65"/>
  <c r="BI56" s="1"/>
  <c r="DB72"/>
  <c r="DB63" s="1"/>
  <c r="DB65"/>
  <c r="DB56" s="1"/>
  <c r="BP72"/>
  <c r="BP63" s="1"/>
  <c r="BP65"/>
  <c r="BP56" s="1"/>
  <c r="CW72"/>
  <c r="CW63" s="1"/>
  <c r="CW65"/>
  <c r="CW56" s="1"/>
  <c r="CQ72"/>
  <c r="CQ63" s="1"/>
  <c r="CQ65"/>
  <c r="CQ56" s="1"/>
  <c r="BR72"/>
  <c r="BR63" s="1"/>
  <c r="BR65"/>
  <c r="BR56" s="1"/>
  <c r="BK65" i="4"/>
  <c r="BK56" s="1"/>
  <c r="BK72"/>
  <c r="BK63" s="1"/>
  <c r="CB72"/>
  <c r="CB63" s="1"/>
  <c r="CB65"/>
  <c r="CB56" s="1"/>
  <c r="CS72"/>
  <c r="CS63" s="1"/>
  <c r="CS65"/>
  <c r="CS56" s="1"/>
  <c r="DB72"/>
  <c r="DB63" s="1"/>
  <c r="DB65"/>
  <c r="DB56" s="1"/>
  <c r="BH65"/>
  <c r="BH56" s="1"/>
  <c r="BH72"/>
  <c r="BH63" s="1"/>
  <c r="BY65"/>
  <c r="BY56" s="1"/>
  <c r="BY72"/>
  <c r="BY63" s="1"/>
  <c r="CP65"/>
  <c r="CP56" s="1"/>
  <c r="CP72"/>
  <c r="CP63" s="1"/>
  <c r="CO72" i="12"/>
  <c r="CO63" s="1"/>
  <c r="CO65"/>
  <c r="CO56" s="1"/>
  <c r="BJ72"/>
  <c r="BJ63" s="1"/>
  <c r="BJ65"/>
  <c r="BJ56" s="1"/>
  <c r="CT72"/>
  <c r="CT63" s="1"/>
  <c r="CT65"/>
  <c r="CT56" s="1"/>
  <c r="CK72"/>
  <c r="CK63" s="1"/>
  <c r="CK65"/>
  <c r="CK56" s="1"/>
  <c r="CR72"/>
  <c r="CR63" s="1"/>
  <c r="CR65"/>
  <c r="CR56" s="1"/>
  <c r="BN72"/>
  <c r="BN63" s="1"/>
  <c r="BN65"/>
  <c r="BN56" s="1"/>
  <c r="DC72"/>
  <c r="DC63" s="1"/>
  <c r="DC65"/>
  <c r="DC56" s="1"/>
  <c r="CA72"/>
  <c r="CA63" s="1"/>
  <c r="CA65"/>
  <c r="CA56" s="1"/>
  <c r="DA65" i="7"/>
  <c r="DA56" s="1"/>
  <c r="DA72"/>
  <c r="DA63" s="1"/>
  <c r="BP72"/>
  <c r="BP63" s="1"/>
  <c r="BP65"/>
  <c r="BP56" s="1"/>
  <c r="CG72"/>
  <c r="CG63" s="1"/>
  <c r="CG65"/>
  <c r="CG56" s="1"/>
  <c r="CX65"/>
  <c r="CX56" s="1"/>
  <c r="CX72"/>
  <c r="CX63" s="1"/>
  <c r="BT65"/>
  <c r="BT56" s="1"/>
  <c r="BT72"/>
  <c r="BT63" s="1"/>
  <c r="CD65" i="13"/>
  <c r="CD56" s="1"/>
  <c r="CD72"/>
  <c r="CD63" s="1"/>
  <c r="CM72"/>
  <c r="CM63" s="1"/>
  <c r="CM65"/>
  <c r="CM56" s="1"/>
  <c r="CV72"/>
  <c r="CV63" s="1"/>
  <c r="CV65"/>
  <c r="CV56" s="1"/>
  <c r="BR72"/>
  <c r="BR63" s="1"/>
  <c r="BR65"/>
  <c r="BR56" s="1"/>
  <c r="CI65"/>
  <c r="CI56" s="1"/>
  <c r="CI72"/>
  <c r="CI63" s="1"/>
  <c r="CZ65"/>
  <c r="CZ56" s="1"/>
  <c r="CZ72"/>
  <c r="CZ63" s="1"/>
  <c r="BU72" i="10"/>
  <c r="BU63" s="1"/>
  <c r="BU65"/>
  <c r="BU56" s="1"/>
  <c r="CD72"/>
  <c r="CD63" s="1"/>
  <c r="CD65"/>
  <c r="CD56" s="1"/>
  <c r="BP72"/>
  <c r="BP63" s="1"/>
  <c r="BP65"/>
  <c r="BP56" s="1"/>
  <c r="CG72"/>
  <c r="CG63" s="1"/>
  <c r="CG65"/>
  <c r="CG56" s="1"/>
  <c r="CX72"/>
  <c r="CX63" s="1"/>
  <c r="CX65"/>
  <c r="CX56" s="1"/>
  <c r="CZ72"/>
  <c r="CZ63" s="1"/>
  <c r="CZ65"/>
  <c r="CZ56" s="1"/>
  <c r="AR68" i="13"/>
  <c r="AR59" s="1"/>
  <c r="AW71"/>
  <c r="AW62" s="1"/>
  <c r="AK66"/>
  <c r="AK57" s="1"/>
  <c r="AH69"/>
  <c r="AH60" s="1"/>
  <c r="AP67"/>
  <c r="AP58" s="1"/>
  <c r="AM70"/>
  <c r="AM61" s="1"/>
  <c r="AU68"/>
  <c r="AU59" s="1"/>
  <c r="AR71"/>
  <c r="AR62" s="1"/>
  <c r="AF66"/>
  <c r="AF57" s="1"/>
  <c r="AK67"/>
  <c r="AK58" s="1"/>
  <c r="AL70" i="7"/>
  <c r="AL61" s="1"/>
  <c r="AT68"/>
  <c r="AT59" s="1"/>
  <c r="AQ71"/>
  <c r="AE66"/>
  <c r="AE57" s="1"/>
  <c r="AJ67"/>
  <c r="AJ58" s="1"/>
  <c r="AG70"/>
  <c r="AG61" s="1"/>
  <c r="AO68"/>
  <c r="AO59" s="1"/>
  <c r="AW66"/>
  <c r="AW57" s="1"/>
  <c r="AL71"/>
  <c r="AL62" s="1"/>
  <c r="AT69"/>
  <c r="AT60" s="1"/>
  <c r="AE69"/>
  <c r="AE60" s="1"/>
  <c r="AM67"/>
  <c r="AM58" s="1"/>
  <c r="AR70"/>
  <c r="AR61" s="1"/>
  <c r="AK68"/>
  <c r="AK59" s="1"/>
  <c r="AS66"/>
  <c r="AS57" s="1"/>
  <c r="AK67" i="10"/>
  <c r="AK58" s="1"/>
  <c r="AH70"/>
  <c r="AH61" s="1"/>
  <c r="AP68"/>
  <c r="AP59" s="1"/>
  <c r="AU71"/>
  <c r="AU62" s="1"/>
  <c r="AI66"/>
  <c r="AI57" s="1"/>
  <c r="AF71"/>
  <c r="AF62" s="1"/>
  <c r="AN69"/>
  <c r="AN60" s="1"/>
  <c r="AV67"/>
  <c r="AV58" s="1"/>
  <c r="AG67"/>
  <c r="AG58" s="1"/>
  <c r="AD70"/>
  <c r="AD61" s="1"/>
  <c r="AL68"/>
  <c r="AL59" s="1"/>
  <c r="AT66"/>
  <c r="AT57" s="1"/>
  <c r="AI71"/>
  <c r="AI62" s="1"/>
  <c r="AQ69"/>
  <c r="AQ60" s="1"/>
  <c r="AV70"/>
  <c r="AV61" s="1"/>
  <c r="V69" i="12"/>
  <c r="V60" s="1"/>
  <c r="V70"/>
  <c r="V61" s="1"/>
  <c r="AC71"/>
  <c r="AC62" s="1"/>
  <c r="W66"/>
  <c r="W57" s="1"/>
  <c r="S67"/>
  <c r="S58" s="1"/>
  <c r="L71"/>
  <c r="L62" s="1"/>
  <c r="V71"/>
  <c r="V62" s="1"/>
  <c r="L67"/>
  <c r="L58" s="1"/>
  <c r="Q69"/>
  <c r="Q60" s="1"/>
  <c r="Y68"/>
  <c r="BC69" i="5"/>
  <c r="BC60" s="1"/>
  <c r="BB70"/>
  <c r="BB61" s="1"/>
  <c r="BA71"/>
  <c r="BA62" s="1"/>
  <c r="BA68"/>
  <c r="BA59" s="1"/>
  <c r="BA69"/>
  <c r="BA60" s="1"/>
  <c r="BC66" i="11"/>
  <c r="BC57" s="1"/>
  <c r="BB67"/>
  <c r="BB58" s="1"/>
  <c r="BB68"/>
  <c r="BB59" s="1"/>
  <c r="BB69"/>
  <c r="BB60" s="1"/>
  <c r="BB66"/>
  <c r="BB57" s="1"/>
  <c r="AX71" i="4"/>
  <c r="AX62" s="1"/>
  <c r="BF67"/>
  <c r="BF58" s="1"/>
  <c r="AY67"/>
  <c r="AY58" s="1"/>
  <c r="AX68"/>
  <c r="AX59" s="1"/>
  <c r="BD66"/>
  <c r="BD57" s="1"/>
  <c r="BC71"/>
  <c r="BC62" s="1"/>
  <c r="BD67"/>
  <c r="BD58" s="1"/>
  <c r="BD68" i="12"/>
  <c r="BD59" s="1"/>
  <c r="BC66"/>
  <c r="BC57" s="1"/>
  <c r="BB67"/>
  <c r="BB58" s="1"/>
  <c r="BB68"/>
  <c r="BB59" s="1"/>
  <c r="BC66" i="9"/>
  <c r="BC57" s="1"/>
  <c r="BB67"/>
  <c r="BB58" s="1"/>
  <c r="BB68"/>
  <c r="BB59" s="1"/>
  <c r="BB69"/>
  <c r="BB60" s="1"/>
  <c r="BB66" i="7"/>
  <c r="BB57" s="1"/>
  <c r="BA67"/>
  <c r="BA58" s="1"/>
  <c r="AZ68"/>
  <c r="AZ59" s="1"/>
  <c r="BG69"/>
  <c r="BG60" s="1"/>
  <c r="AZ69"/>
  <c r="AZ60" s="1"/>
  <c r="BG70"/>
  <c r="BG61" s="1"/>
  <c r="AZ70"/>
  <c r="AZ61" s="1"/>
  <c r="BB71" i="13"/>
  <c r="BB62" s="1"/>
  <c r="BC67"/>
  <c r="BC58" s="1"/>
  <c r="BC68"/>
  <c r="BC59" s="1"/>
  <c r="BC69"/>
  <c r="BC60" s="1"/>
  <c r="BB70"/>
  <c r="BB61" s="1"/>
  <c r="BA71"/>
  <c r="BA62" s="1"/>
  <c r="AX70" i="8"/>
  <c r="AX61" s="1"/>
  <c r="AX71"/>
  <c r="AX62" s="1"/>
  <c r="AX69"/>
  <c r="AX60" s="1"/>
  <c r="BC66"/>
  <c r="BC57" s="1"/>
  <c r="BA68"/>
  <c r="BA59" s="1"/>
  <c r="AZ66"/>
  <c r="AZ57" s="1"/>
  <c r="AZ67" i="10"/>
  <c r="AZ58" s="1"/>
  <c r="AY68"/>
  <c r="AY59" s="1"/>
  <c r="AX69"/>
  <c r="AX60" s="1"/>
  <c r="BE70"/>
  <c r="BE61" s="1"/>
  <c r="AX70"/>
  <c r="AX61" s="1"/>
  <c r="BF66"/>
  <c r="BF57" s="1"/>
  <c r="BE71"/>
  <c r="BE62" s="1"/>
  <c r="AY66"/>
  <c r="AY57" s="1"/>
  <c r="AX71"/>
  <c r="AX62" s="1"/>
  <c r="BF67"/>
  <c r="BF58" s="1"/>
  <c r="AY67"/>
  <c r="AY58" s="1"/>
  <c r="Q67" i="12"/>
  <c r="Q58" s="1"/>
  <c r="P69"/>
  <c r="P60" s="1"/>
  <c r="K69"/>
  <c r="K60" s="1"/>
  <c r="U68"/>
  <c r="U59" s="1"/>
  <c r="X70" i="8"/>
  <c r="X61" s="1"/>
  <c r="W71"/>
  <c r="W62" s="1"/>
  <c r="Q66"/>
  <c r="Q57" s="1"/>
  <c r="Y67"/>
  <c r="Y58" s="1"/>
  <c r="R70"/>
  <c r="R61" s="1"/>
  <c r="P68"/>
  <c r="P59" s="1"/>
  <c r="O69"/>
  <c r="O60" s="1"/>
  <c r="O70"/>
  <c r="O61" s="1"/>
  <c r="X67"/>
  <c r="T70"/>
  <c r="T61" s="1"/>
  <c r="O71"/>
  <c r="O62" s="1"/>
  <c r="X68"/>
  <c r="X59" s="1"/>
  <c r="AA66" i="11"/>
  <c r="AA57" s="1"/>
  <c r="T66"/>
  <c r="T67"/>
  <c r="T58" s="1"/>
  <c r="Y68"/>
  <c r="X69"/>
  <c r="AB66"/>
  <c r="AB57" s="1"/>
  <c r="AB67"/>
  <c r="AB58" s="1"/>
  <c r="X70"/>
  <c r="X61" s="1"/>
  <c r="W71"/>
  <c r="W62" s="1"/>
  <c r="Q66"/>
  <c r="Q57" s="1"/>
  <c r="Y67"/>
  <c r="Y58" s="1"/>
  <c r="Y66"/>
  <c r="Y57" s="1"/>
  <c r="CH71" i="8"/>
  <c r="CH62" s="1"/>
  <c r="CB70"/>
  <c r="CB61" s="1"/>
  <c r="BV69"/>
  <c r="BV60" s="1"/>
  <c r="BP68"/>
  <c r="BP59" s="1"/>
  <c r="DA70"/>
  <c r="DA61" s="1"/>
  <c r="CU69"/>
  <c r="CU60" s="1"/>
  <c r="CO68"/>
  <c r="CO59" s="1"/>
  <c r="CI67"/>
  <c r="CI58" s="1"/>
  <c r="BT71"/>
  <c r="BT62" s="1"/>
  <c r="BN70"/>
  <c r="BN61" s="1"/>
  <c r="BH69"/>
  <c r="BH60" s="1"/>
  <c r="CS71"/>
  <c r="CS62" s="1"/>
  <c r="CM70"/>
  <c r="CM61" s="1"/>
  <c r="CG69"/>
  <c r="CG60" s="1"/>
  <c r="CA68"/>
  <c r="CA59" s="1"/>
  <c r="BS67"/>
  <c r="BS58" s="1"/>
  <c r="CT66"/>
  <c r="CT57" s="1"/>
  <c r="CZ68"/>
  <c r="CZ59" s="1"/>
  <c r="CT67"/>
  <c r="CT58" s="1"/>
  <c r="CE71"/>
  <c r="CE62" s="1"/>
  <c r="BY70"/>
  <c r="BY61" s="1"/>
  <c r="BS69"/>
  <c r="BS60" s="1"/>
  <c r="BM68"/>
  <c r="BM59" s="1"/>
  <c r="DD71"/>
  <c r="DD62" s="1"/>
  <c r="CX70"/>
  <c r="CX61" s="1"/>
  <c r="CR69"/>
  <c r="CR60" s="1"/>
  <c r="CL68"/>
  <c r="CL59" s="1"/>
  <c r="CF67"/>
  <c r="CF58" s="1"/>
  <c r="BQ71"/>
  <c r="BQ62" s="1"/>
  <c r="BK70"/>
  <c r="BK61" s="1"/>
  <c r="DE67"/>
  <c r="DE58" s="1"/>
  <c r="DE66"/>
  <c r="DE57" s="1"/>
  <c r="CQ66"/>
  <c r="CQ57" s="1"/>
  <c r="CR66"/>
  <c r="CR57" s="1"/>
  <c r="BM66"/>
  <c r="BM57" s="1"/>
  <c r="BV66"/>
  <c r="BV57" s="1"/>
  <c r="CN66"/>
  <c r="CN57" s="1"/>
  <c r="CF71" i="9"/>
  <c r="CF62" s="1"/>
  <c r="BZ70"/>
  <c r="BZ61" s="1"/>
  <c r="BT69"/>
  <c r="BT60" s="1"/>
  <c r="BN68"/>
  <c r="BN59" s="1"/>
  <c r="BH67"/>
  <c r="BH58" s="1"/>
  <c r="CW71"/>
  <c r="CW62" s="1"/>
  <c r="CQ70"/>
  <c r="CQ61" s="1"/>
  <c r="CK69"/>
  <c r="CK60" s="1"/>
  <c r="CE68"/>
  <c r="CE59" s="1"/>
  <c r="BY67"/>
  <c r="BY58" s="1"/>
  <c r="BS66"/>
  <c r="BS57" s="1"/>
  <c r="CZ70"/>
  <c r="CZ61" s="1"/>
  <c r="CT69"/>
  <c r="CT60" s="1"/>
  <c r="CN68"/>
  <c r="CN59" s="1"/>
  <c r="CH67"/>
  <c r="CH58" s="1"/>
  <c r="CB66"/>
  <c r="CB57" s="1"/>
  <c r="DC69"/>
  <c r="DC60" s="1"/>
  <c r="CW68"/>
  <c r="CW59" s="1"/>
  <c r="CQ67"/>
  <c r="CQ58" s="1"/>
  <c r="CK66"/>
  <c r="CK57" s="1"/>
  <c r="BL71"/>
  <c r="BL62" s="1"/>
  <c r="CZ67"/>
  <c r="CZ58" s="1"/>
  <c r="CT66"/>
  <c r="CT57" s="1"/>
  <c r="CC71"/>
  <c r="CC62" s="1"/>
  <c r="BW70"/>
  <c r="BW61" s="1"/>
  <c r="BQ69"/>
  <c r="BQ60" s="1"/>
  <c r="BK68"/>
  <c r="BK59" s="1"/>
  <c r="CT71"/>
  <c r="CT62" s="1"/>
  <c r="CN70"/>
  <c r="CN61" s="1"/>
  <c r="CH69"/>
  <c r="CH60" s="1"/>
  <c r="CB68"/>
  <c r="CB59" s="1"/>
  <c r="BV67"/>
  <c r="BV58" s="1"/>
  <c r="BP66"/>
  <c r="BP57" s="1"/>
  <c r="DE70"/>
  <c r="DE61" s="1"/>
  <c r="CY69"/>
  <c r="CY60" s="1"/>
  <c r="CS68"/>
  <c r="CS59" s="1"/>
  <c r="CM67"/>
  <c r="CM58" s="1"/>
  <c r="CG66"/>
  <c r="CG57" s="1"/>
  <c r="BP71" i="5"/>
  <c r="BP62" s="1"/>
  <c r="BJ70"/>
  <c r="BJ61" s="1"/>
  <c r="CT67"/>
  <c r="CT58" s="1"/>
  <c r="BI71"/>
  <c r="BI62" s="1"/>
  <c r="DC68"/>
  <c r="DC59" s="1"/>
  <c r="CJ67"/>
  <c r="CJ58" s="1"/>
  <c r="CZ70"/>
  <c r="CZ61" s="1"/>
  <c r="CT69"/>
  <c r="CT60" s="1"/>
  <c r="CN68"/>
  <c r="CN59" s="1"/>
  <c r="BP67"/>
  <c r="BP58" s="1"/>
  <c r="CQ71"/>
  <c r="CQ62" s="1"/>
  <c r="CK70"/>
  <c r="CK61" s="1"/>
  <c r="CE69"/>
  <c r="CE60" s="1"/>
  <c r="BY68"/>
  <c r="BY59" s="1"/>
  <c r="CB71"/>
  <c r="CB62" s="1"/>
  <c r="BV70"/>
  <c r="BV61" s="1"/>
  <c r="BP69"/>
  <c r="BP60" s="1"/>
  <c r="BJ68"/>
  <c r="BJ59" s="1"/>
  <c r="BM71"/>
  <c r="BM62" s="1"/>
  <c r="CO67"/>
  <c r="CO58" s="1"/>
  <c r="DD70"/>
  <c r="DD61" s="1"/>
  <c r="CX69"/>
  <c r="CX60" s="1"/>
  <c r="CR68"/>
  <c r="CR59" s="1"/>
  <c r="BV67"/>
  <c r="BV58" s="1"/>
  <c r="CU71"/>
  <c r="CU62" s="1"/>
  <c r="CO70"/>
  <c r="CO61" s="1"/>
  <c r="CI69"/>
  <c r="CI60" s="1"/>
  <c r="CC68"/>
  <c r="CC59" s="1"/>
  <c r="CX67"/>
  <c r="CX58" s="1"/>
  <c r="CR66"/>
  <c r="CR57" s="1"/>
  <c r="CC66"/>
  <c r="CC57" s="1"/>
  <c r="DB66"/>
  <c r="DB57" s="1"/>
  <c r="DC66"/>
  <c r="DC57" s="1"/>
  <c r="CF66"/>
  <c r="CF57" s="1"/>
  <c r="BQ66"/>
  <c r="BQ57" s="1"/>
  <c r="CX66"/>
  <c r="CX57" s="1"/>
  <c r="BS66"/>
  <c r="BS57" s="1"/>
  <c r="CT70" i="11"/>
  <c r="CT61" s="1"/>
  <c r="CI69"/>
  <c r="CI60" s="1"/>
  <c r="BX68"/>
  <c r="BX59" s="1"/>
  <c r="BM67"/>
  <c r="BM58" s="1"/>
  <c r="CH71"/>
  <c r="CH62" s="1"/>
  <c r="BW70"/>
  <c r="BW61" s="1"/>
  <c r="BL69"/>
  <c r="BL60" s="1"/>
  <c r="DB67"/>
  <c r="DB58" s="1"/>
  <c r="CQ66"/>
  <c r="CQ57" s="1"/>
  <c r="CW70"/>
  <c r="CW61" s="1"/>
  <c r="CL69"/>
  <c r="CL60" s="1"/>
  <c r="CA68"/>
  <c r="CA59" s="1"/>
  <c r="BP67"/>
  <c r="BP58" s="1"/>
  <c r="CK71"/>
  <c r="CK62" s="1"/>
  <c r="BZ70"/>
  <c r="BZ61" s="1"/>
  <c r="BO69"/>
  <c r="BO60" s="1"/>
  <c r="CT66"/>
  <c r="CT57" s="1"/>
  <c r="BN71"/>
  <c r="BN62" s="1"/>
  <c r="DD69"/>
  <c r="DD60" s="1"/>
  <c r="CS68"/>
  <c r="CS59" s="1"/>
  <c r="CH67"/>
  <c r="CH58" s="1"/>
  <c r="BW66"/>
  <c r="BW57" s="1"/>
  <c r="DC71"/>
  <c r="DC62" s="1"/>
  <c r="CR70"/>
  <c r="CR61" s="1"/>
  <c r="CG69"/>
  <c r="CG60" s="1"/>
  <c r="BV68"/>
  <c r="BV59" s="1"/>
  <c r="BK67"/>
  <c r="BK58" s="1"/>
  <c r="BX71"/>
  <c r="BX62" s="1"/>
  <c r="BM70"/>
  <c r="BM61" s="1"/>
  <c r="DC68"/>
  <c r="DC59" s="1"/>
  <c r="CR67"/>
  <c r="CR58" s="1"/>
  <c r="CG66"/>
  <c r="CG57" s="1"/>
  <c r="DE67"/>
  <c r="DE58" s="1"/>
  <c r="DC71" i="4"/>
  <c r="DC62" s="1"/>
  <c r="CW70"/>
  <c r="CW61" s="1"/>
  <c r="CQ69"/>
  <c r="CQ60" s="1"/>
  <c r="CK68"/>
  <c r="CK59" s="1"/>
  <c r="CE67"/>
  <c r="CE58" s="1"/>
  <c r="BY66"/>
  <c r="BY57" s="1"/>
  <c r="BH71"/>
  <c r="BH62" s="1"/>
  <c r="DB68"/>
  <c r="DB59" s="1"/>
  <c r="CV67"/>
  <c r="CV58" s="1"/>
  <c r="CP66"/>
  <c r="CP57" s="1"/>
  <c r="BY71"/>
  <c r="BY62" s="1"/>
  <c r="BS70"/>
  <c r="BS61" s="1"/>
  <c r="BM69"/>
  <c r="BM60" s="1"/>
  <c r="CH71"/>
  <c r="CH62" s="1"/>
  <c r="CB70"/>
  <c r="CB61" s="1"/>
  <c r="BV69"/>
  <c r="BV60" s="1"/>
  <c r="BP68"/>
  <c r="BP59" s="1"/>
  <c r="BJ67"/>
  <c r="BJ58" s="1"/>
  <c r="CQ71"/>
  <c r="CQ62" s="1"/>
  <c r="CK70"/>
  <c r="CK61" s="1"/>
  <c r="CE69"/>
  <c r="CE60" s="1"/>
  <c r="BY68"/>
  <c r="BY59" s="1"/>
  <c r="BS67"/>
  <c r="BS58" s="1"/>
  <c r="BM66"/>
  <c r="BM57" s="1"/>
  <c r="CZ71"/>
  <c r="CZ62" s="1"/>
  <c r="CT70"/>
  <c r="CT61" s="1"/>
  <c r="CN69"/>
  <c r="CN60" s="1"/>
  <c r="CH68"/>
  <c r="CH59" s="1"/>
  <c r="CB67"/>
  <c r="CB58" s="1"/>
  <c r="BV66"/>
  <c r="BV57" s="1"/>
  <c r="DE69"/>
  <c r="DE60" s="1"/>
  <c r="CY68"/>
  <c r="CY59" s="1"/>
  <c r="CS67"/>
  <c r="CS58" s="1"/>
  <c r="CM66"/>
  <c r="CM57" s="1"/>
  <c r="BV71"/>
  <c r="BV62" s="1"/>
  <c r="BP70"/>
  <c r="BP61" s="1"/>
  <c r="BJ69"/>
  <c r="BJ60" s="1"/>
  <c r="DD66"/>
  <c r="DD57" s="1"/>
  <c r="CN71" i="12"/>
  <c r="CN62" s="1"/>
  <c r="CH70"/>
  <c r="CH61" s="1"/>
  <c r="CB69"/>
  <c r="CB60" s="1"/>
  <c r="BV68"/>
  <c r="BV59" s="1"/>
  <c r="BP67"/>
  <c r="BP58" s="1"/>
  <c r="BY71"/>
  <c r="BY62" s="1"/>
  <c r="BS70"/>
  <c r="BS61" s="1"/>
  <c r="BM69"/>
  <c r="BM60" s="1"/>
  <c r="DE66"/>
  <c r="DE57" s="1"/>
  <c r="DB69"/>
  <c r="DB60" s="1"/>
  <c r="CV68"/>
  <c r="CV59" s="1"/>
  <c r="CP67"/>
  <c r="CP58" s="1"/>
  <c r="CA66"/>
  <c r="CA57" s="1"/>
  <c r="CQ71"/>
  <c r="CQ62" s="1"/>
  <c r="CK70"/>
  <c r="CK61" s="1"/>
  <c r="CE69"/>
  <c r="CE60" s="1"/>
  <c r="BY68"/>
  <c r="BY59" s="1"/>
  <c r="BS67"/>
  <c r="BS58" s="1"/>
  <c r="BT71"/>
  <c r="BT62" s="1"/>
  <c r="BN70"/>
  <c r="BN61" s="1"/>
  <c r="BH69"/>
  <c r="BH60" s="1"/>
  <c r="CY66"/>
  <c r="CY57" s="1"/>
  <c r="DC70"/>
  <c r="DC61" s="1"/>
  <c r="CW69"/>
  <c r="CW60" s="1"/>
  <c r="CQ68"/>
  <c r="CQ59" s="1"/>
  <c r="CK67"/>
  <c r="CK58" s="1"/>
  <c r="BT66"/>
  <c r="BT57" s="1"/>
  <c r="CL71"/>
  <c r="CL62" s="1"/>
  <c r="CF70"/>
  <c r="CF61" s="1"/>
  <c r="BZ69"/>
  <c r="BZ60" s="1"/>
  <c r="BT68"/>
  <c r="BT59" s="1"/>
  <c r="BN67"/>
  <c r="BN58" s="1"/>
  <c r="BO71"/>
  <c r="BO62" s="1"/>
  <c r="BI70"/>
  <c r="BI61" s="1"/>
  <c r="DC67"/>
  <c r="DC58" s="1"/>
  <c r="CR66"/>
  <c r="CR57" s="1"/>
  <c r="CG71" i="7"/>
  <c r="CG62" s="1"/>
  <c r="CA70"/>
  <c r="CA61" s="1"/>
  <c r="BU69"/>
  <c r="BU60" s="1"/>
  <c r="BO68"/>
  <c r="BO59" s="1"/>
  <c r="BI67"/>
  <c r="BI58" s="1"/>
  <c r="CP71"/>
  <c r="CP62" s="1"/>
  <c r="CJ70"/>
  <c r="CJ61" s="1"/>
  <c r="CD69"/>
  <c r="CD60" s="1"/>
  <c r="BX68"/>
  <c r="BX59" s="1"/>
  <c r="BR67"/>
  <c r="BR58" s="1"/>
  <c r="BL66"/>
  <c r="BL57" s="1"/>
  <c r="CY71"/>
  <c r="CY62" s="1"/>
  <c r="CS70"/>
  <c r="CS61" s="1"/>
  <c r="CM69"/>
  <c r="CM60" s="1"/>
  <c r="CG68"/>
  <c r="CG59" s="1"/>
  <c r="CA67"/>
  <c r="CA58" s="1"/>
  <c r="BU66"/>
  <c r="BU57" s="1"/>
  <c r="DB70"/>
  <c r="DB61" s="1"/>
  <c r="CV69"/>
  <c r="CV60" s="1"/>
  <c r="CP68"/>
  <c r="CP59" s="1"/>
  <c r="CJ67"/>
  <c r="CJ58" s="1"/>
  <c r="CD66"/>
  <c r="CD57" s="1"/>
  <c r="BM71"/>
  <c r="BM62" s="1"/>
  <c r="DA67"/>
  <c r="DA58" s="1"/>
  <c r="CU66"/>
  <c r="CU57" s="1"/>
  <c r="CD71"/>
  <c r="CD62" s="1"/>
  <c r="BX70"/>
  <c r="BX61" s="1"/>
  <c r="BR69"/>
  <c r="BR60" s="1"/>
  <c r="BL68"/>
  <c r="BL59" s="1"/>
  <c r="CU71"/>
  <c r="CU62" s="1"/>
  <c r="CO70"/>
  <c r="CO61" s="1"/>
  <c r="CI69"/>
  <c r="CI60" s="1"/>
  <c r="CC68"/>
  <c r="CC59" s="1"/>
  <c r="BW67"/>
  <c r="BW58" s="1"/>
  <c r="BQ66"/>
  <c r="BQ57" s="1"/>
  <c r="CZ69"/>
  <c r="CZ60" s="1"/>
  <c r="CT68"/>
  <c r="CT59" s="1"/>
  <c r="CN67"/>
  <c r="CN58" s="1"/>
  <c r="CH66"/>
  <c r="CH57" s="1"/>
  <c r="BJ71" i="13"/>
  <c r="BJ62" s="1"/>
  <c r="DD68"/>
  <c r="DD59" s="1"/>
  <c r="CX67"/>
  <c r="CX58" s="1"/>
  <c r="CR66"/>
  <c r="CR57" s="1"/>
  <c r="BS71"/>
  <c r="BS62" s="1"/>
  <c r="BM70"/>
  <c r="BM61" s="1"/>
  <c r="DA66"/>
  <c r="DA57" s="1"/>
  <c r="CB71"/>
  <c r="CB62" s="1"/>
  <c r="BV70"/>
  <c r="BV61" s="1"/>
  <c r="BP69"/>
  <c r="BP60" s="1"/>
  <c r="BJ68"/>
  <c r="BJ59" s="1"/>
  <c r="CS71"/>
  <c r="CS62" s="1"/>
  <c r="CM70"/>
  <c r="CM61" s="1"/>
  <c r="CG69"/>
  <c r="CG60" s="1"/>
  <c r="CA68"/>
  <c r="CA59" s="1"/>
  <c r="BU67"/>
  <c r="BU58" s="1"/>
  <c r="BO66"/>
  <c r="BO57" s="1"/>
  <c r="DD70"/>
  <c r="DD61" s="1"/>
  <c r="CX69"/>
  <c r="CX60" s="1"/>
  <c r="CR68"/>
  <c r="CR59" s="1"/>
  <c r="CL67"/>
  <c r="CL58" s="1"/>
  <c r="CF66"/>
  <c r="CF57" s="1"/>
  <c r="BO71"/>
  <c r="BO62" s="1"/>
  <c r="BI70"/>
  <c r="BI61" s="1"/>
  <c r="DC67"/>
  <c r="DC58" s="1"/>
  <c r="CW66"/>
  <c r="CW57" s="1"/>
  <c r="CF71"/>
  <c r="CF62" s="1"/>
  <c r="BZ70"/>
  <c r="BZ61" s="1"/>
  <c r="BT69"/>
  <c r="BT60" s="1"/>
  <c r="BN68"/>
  <c r="BN59" s="1"/>
  <c r="BH67"/>
  <c r="BH58" s="1"/>
  <c r="CW71"/>
  <c r="CW62" s="1"/>
  <c r="CQ70"/>
  <c r="CQ61" s="1"/>
  <c r="CK69"/>
  <c r="CK60" s="1"/>
  <c r="CE68"/>
  <c r="CE59" s="1"/>
  <c r="BY67"/>
  <c r="BY58" s="1"/>
  <c r="BS66"/>
  <c r="BS57" s="1"/>
  <c r="DA69" i="10"/>
  <c r="DA60" s="1"/>
  <c r="CU68"/>
  <c r="CU59" s="1"/>
  <c r="BU67"/>
  <c r="BU58" s="1"/>
  <c r="BZ71"/>
  <c r="BZ62" s="1"/>
  <c r="BT70"/>
  <c r="BT61" s="1"/>
  <c r="BN69"/>
  <c r="BN60" s="1"/>
  <c r="BH68"/>
  <c r="BH59" s="1"/>
  <c r="CY71"/>
  <c r="CY62" s="1"/>
  <c r="CS70"/>
  <c r="CS61" s="1"/>
  <c r="CM69"/>
  <c r="CM60" s="1"/>
  <c r="CG68"/>
  <c r="CG59" s="1"/>
  <c r="BL71"/>
  <c r="BL62" s="1"/>
  <c r="CI67"/>
  <c r="CI58" s="1"/>
  <c r="CK71"/>
  <c r="CK62" s="1"/>
  <c r="CE70"/>
  <c r="CE61" s="1"/>
  <c r="BY69"/>
  <c r="BY60" s="1"/>
  <c r="BS68"/>
  <c r="BS59" s="1"/>
  <c r="DD70"/>
  <c r="DD61" s="1"/>
  <c r="CX69"/>
  <c r="CX60" s="1"/>
  <c r="CR68"/>
  <c r="CR59" s="1"/>
  <c r="BP67"/>
  <c r="BP58" s="1"/>
  <c r="BW71"/>
  <c r="BW62" s="1"/>
  <c r="BQ70"/>
  <c r="BQ61" s="1"/>
  <c r="BK69"/>
  <c r="BK60" s="1"/>
  <c r="CX67"/>
  <c r="CX58" s="1"/>
  <c r="CV71"/>
  <c r="CV62" s="1"/>
  <c r="CP70"/>
  <c r="CP61" s="1"/>
  <c r="CJ69"/>
  <c r="CJ60" s="1"/>
  <c r="CD68"/>
  <c r="CD59" s="1"/>
  <c r="CW66"/>
  <c r="CW57" s="1"/>
  <c r="CO67"/>
  <c r="CO58" s="1"/>
  <c r="CI66"/>
  <c r="CI57" s="1"/>
  <c r="BU66"/>
  <c r="BU57" s="1"/>
  <c r="CJ67"/>
  <c r="CJ58" s="1"/>
  <c r="CD66"/>
  <c r="CD57" s="1"/>
  <c r="BQ66"/>
  <c r="BQ57" s="1"/>
  <c r="AK72" i="13"/>
  <c r="AK63" s="1"/>
  <c r="AK65"/>
  <c r="AK56" s="1"/>
  <c r="AJ72" i="7"/>
  <c r="AJ63" s="1"/>
  <c r="AJ65"/>
  <c r="AJ56" s="1"/>
  <c r="AM65"/>
  <c r="AM56" s="1"/>
  <c r="AM72"/>
  <c r="AM63" s="1"/>
  <c r="AK72" i="10"/>
  <c r="AK63" s="1"/>
  <c r="AK65"/>
  <c r="AK56" s="1"/>
  <c r="AV72"/>
  <c r="AV63" s="1"/>
  <c r="AV65"/>
  <c r="AV56" s="1"/>
  <c r="AG72"/>
  <c r="AG63" s="1"/>
  <c r="AG65"/>
  <c r="AG56" s="1"/>
  <c r="Q72" i="12"/>
  <c r="Q63" s="1"/>
  <c r="Q65"/>
  <c r="Q56" s="1"/>
  <c r="W72"/>
  <c r="W63" s="1"/>
  <c r="W65"/>
  <c r="W56" s="1"/>
  <c r="AX65" i="5"/>
  <c r="AX56" s="1"/>
  <c r="AX72"/>
  <c r="AX63" s="1"/>
  <c r="BF72" i="11"/>
  <c r="BF63" s="1"/>
  <c r="BF65"/>
  <c r="BF56" s="1"/>
  <c r="AY72"/>
  <c r="AY63" s="1"/>
  <c r="AY65"/>
  <c r="AY56" s="1"/>
  <c r="BC65" i="4"/>
  <c r="BC56" s="1"/>
  <c r="BC72"/>
  <c r="BC63" s="1"/>
  <c r="BA65"/>
  <c r="BA56" s="1"/>
  <c r="BA72"/>
  <c r="BA63" s="1"/>
  <c r="BF72" i="12"/>
  <c r="BF63" s="1"/>
  <c r="BF65"/>
  <c r="BF56" s="1"/>
  <c r="AY65"/>
  <c r="AY56" s="1"/>
  <c r="AY72"/>
  <c r="AY63" s="1"/>
  <c r="BF72" i="9"/>
  <c r="BF63" s="1"/>
  <c r="BF65"/>
  <c r="BF56" s="1"/>
  <c r="AY72"/>
  <c r="AY63" s="1"/>
  <c r="AY65"/>
  <c r="AY56" s="1"/>
  <c r="BE65" i="7"/>
  <c r="BE56" s="1"/>
  <c r="BE72"/>
  <c r="BE63" s="1"/>
  <c r="BG72" i="13"/>
  <c r="BG63" s="1"/>
  <c r="BG65"/>
  <c r="BG56" s="1"/>
  <c r="AZ72"/>
  <c r="AZ63" s="1"/>
  <c r="AZ65"/>
  <c r="AZ56" s="1"/>
  <c r="AX65" i="8"/>
  <c r="AX56" s="1"/>
  <c r="AX72"/>
  <c r="AX63" s="1"/>
  <c r="BD72" i="10"/>
  <c r="BD63" s="1"/>
  <c r="BD65"/>
  <c r="BD56" s="1"/>
  <c r="BC72"/>
  <c r="BC63" s="1"/>
  <c r="BC65"/>
  <c r="BC56" s="1"/>
  <c r="N72" i="12"/>
  <c r="N63" s="1"/>
  <c r="N65"/>
  <c r="N56" s="1"/>
  <c r="P72" i="11"/>
  <c r="P63" s="1"/>
  <c r="P65"/>
  <c r="P56" s="1"/>
  <c r="M72"/>
  <c r="M63" s="1"/>
  <c r="M65"/>
  <c r="M56" s="1"/>
  <c r="U72"/>
  <c r="U63" s="1"/>
  <c r="U65"/>
  <c r="U56" s="1"/>
  <c r="AC72"/>
  <c r="AC63" s="1"/>
  <c r="AC65"/>
  <c r="AC56" s="1"/>
  <c r="CY72" i="8"/>
  <c r="CY63" s="1"/>
  <c r="CY65"/>
  <c r="CY56" s="1"/>
  <c r="CK72"/>
  <c r="CK63" s="1"/>
  <c r="CK65"/>
  <c r="CK56" s="1"/>
  <c r="CL65"/>
  <c r="CL56" s="1"/>
  <c r="CL72"/>
  <c r="CL63" s="1"/>
  <c r="BP65"/>
  <c r="BP56" s="1"/>
  <c r="BP72"/>
  <c r="BP63" s="1"/>
  <c r="DE65"/>
  <c r="DE56" s="1"/>
  <c r="DE72"/>
  <c r="DE63" s="1"/>
  <c r="CH72"/>
  <c r="CH63" s="1"/>
  <c r="CH65"/>
  <c r="CH56" s="1"/>
  <c r="BM72" i="9"/>
  <c r="BM63" s="1"/>
  <c r="BM65"/>
  <c r="BM56" s="1"/>
  <c r="BV72"/>
  <c r="BV63" s="1"/>
  <c r="BV65"/>
  <c r="BV56" s="1"/>
  <c r="CE72"/>
  <c r="CE63" s="1"/>
  <c r="CE65"/>
  <c r="CE56" s="1"/>
  <c r="CN65"/>
  <c r="CN56" s="1"/>
  <c r="CN72"/>
  <c r="CN63" s="1"/>
  <c r="DE65"/>
  <c r="DE56" s="1"/>
  <c r="DE72"/>
  <c r="DE63" s="1"/>
  <c r="BJ65"/>
  <c r="BJ56" s="1"/>
  <c r="BJ72"/>
  <c r="BJ63" s="1"/>
  <c r="CA65"/>
  <c r="CA56" s="1"/>
  <c r="CA72"/>
  <c r="CA63" s="1"/>
  <c r="CL65" i="5"/>
  <c r="CL56" s="1"/>
  <c r="CL72"/>
  <c r="CL63" s="1"/>
  <c r="BW65"/>
  <c r="BW56" s="1"/>
  <c r="BW72"/>
  <c r="BW63" s="1"/>
  <c r="CV72"/>
  <c r="CV63" s="1"/>
  <c r="CV65"/>
  <c r="CV56" s="1"/>
  <c r="CW72"/>
  <c r="CW63" s="1"/>
  <c r="CW65"/>
  <c r="CW56" s="1"/>
  <c r="BZ72"/>
  <c r="BZ63" s="1"/>
  <c r="BZ65"/>
  <c r="BZ56" s="1"/>
  <c r="BK72"/>
  <c r="BK63" s="1"/>
  <c r="BK65"/>
  <c r="BK56" s="1"/>
  <c r="CR65"/>
  <c r="CR56" s="1"/>
  <c r="CR72"/>
  <c r="CR63" s="1"/>
  <c r="BM65"/>
  <c r="BM56" s="1"/>
  <c r="BM72"/>
  <c r="BM63" s="1"/>
  <c r="BY72" i="11"/>
  <c r="BY63" s="1"/>
  <c r="BY65"/>
  <c r="BY56" s="1"/>
  <c r="CF72"/>
  <c r="CF63" s="1"/>
  <c r="CF65"/>
  <c r="CF56" s="1"/>
  <c r="BZ72"/>
  <c r="BZ63" s="1"/>
  <c r="BZ65"/>
  <c r="BZ56" s="1"/>
  <c r="BS65" i="4"/>
  <c r="BS56" s="1"/>
  <c r="BS72"/>
  <c r="BS63" s="1"/>
  <c r="CJ72"/>
  <c r="CJ63" s="1"/>
  <c r="CJ65"/>
  <c r="CJ56" s="1"/>
  <c r="DA72"/>
  <c r="DA63" s="1"/>
  <c r="DA65"/>
  <c r="DA56" s="1"/>
  <c r="BP65"/>
  <c r="BP56" s="1"/>
  <c r="BP72"/>
  <c r="BP63" s="1"/>
  <c r="CG65"/>
  <c r="CG56" s="1"/>
  <c r="CG72"/>
  <c r="CG63" s="1"/>
  <c r="CX65"/>
  <c r="CX56" s="1"/>
  <c r="CX72"/>
  <c r="CX63" s="1"/>
  <c r="DA72" i="12"/>
  <c r="DA63" s="1"/>
  <c r="DA65"/>
  <c r="DA56" s="1"/>
  <c r="BZ72"/>
  <c r="BZ63" s="1"/>
  <c r="BZ65"/>
  <c r="BZ56" s="1"/>
  <c r="DE72"/>
  <c r="DE63" s="1"/>
  <c r="DE65"/>
  <c r="DE56" s="1"/>
  <c r="BQ72"/>
  <c r="BQ63" s="1"/>
  <c r="BQ65"/>
  <c r="BQ56" s="1"/>
  <c r="CX72"/>
  <c r="CX63" s="1"/>
  <c r="CX65"/>
  <c r="CX56" s="1"/>
  <c r="BH72"/>
  <c r="BH63" s="1"/>
  <c r="BH65"/>
  <c r="BH56" s="1"/>
  <c r="CZ72"/>
  <c r="CZ63" s="1"/>
  <c r="CZ65"/>
  <c r="CZ56" s="1"/>
  <c r="BV72"/>
  <c r="BV63" s="1"/>
  <c r="BV65"/>
  <c r="BV56" s="1"/>
  <c r="CI72"/>
  <c r="CI63" s="1"/>
  <c r="CI65"/>
  <c r="CI56" s="1"/>
  <c r="BO72" i="7"/>
  <c r="BO63" s="1"/>
  <c r="BO65"/>
  <c r="BO56" s="1"/>
  <c r="BX72"/>
  <c r="BX63" s="1"/>
  <c r="BX65"/>
  <c r="BX56" s="1"/>
  <c r="CO72"/>
  <c r="CO63" s="1"/>
  <c r="CO65"/>
  <c r="CO56" s="1"/>
  <c r="BK65"/>
  <c r="BK56" s="1"/>
  <c r="BK72"/>
  <c r="BK63" s="1"/>
  <c r="CB65"/>
  <c r="CB56" s="1"/>
  <c r="CB72"/>
  <c r="CB63" s="1"/>
  <c r="CL65" i="13"/>
  <c r="CL56" s="1"/>
  <c r="CL72"/>
  <c r="CL63" s="1"/>
  <c r="CU72"/>
  <c r="CU63" s="1"/>
  <c r="CU65"/>
  <c r="CU56" s="1"/>
  <c r="DD72"/>
  <c r="DD63" s="1"/>
  <c r="DD65"/>
  <c r="DD56" s="1"/>
  <c r="BI72"/>
  <c r="BI63" s="1"/>
  <c r="BI65"/>
  <c r="BI56" s="1"/>
  <c r="BZ72"/>
  <c r="BZ63" s="1"/>
  <c r="BZ65"/>
  <c r="BZ56" s="1"/>
  <c r="CQ65"/>
  <c r="CQ56" s="1"/>
  <c r="CQ72"/>
  <c r="CQ63" s="1"/>
  <c r="BM65"/>
  <c r="BM56" s="1"/>
  <c r="BM72"/>
  <c r="BM63" s="1"/>
  <c r="CC72" i="10"/>
  <c r="CC63" s="1"/>
  <c r="CC65"/>
  <c r="CC56" s="1"/>
  <c r="CL72"/>
  <c r="CL63" s="1"/>
  <c r="CL65"/>
  <c r="CL56" s="1"/>
  <c r="BO72"/>
  <c r="BO63" s="1"/>
  <c r="BO65"/>
  <c r="BO56" s="1"/>
  <c r="BX72"/>
  <c r="BX63" s="1"/>
  <c r="BX65"/>
  <c r="BX56" s="1"/>
  <c r="CO72"/>
  <c r="CO63" s="1"/>
  <c r="CO65"/>
  <c r="CO56" s="1"/>
  <c r="BK72"/>
  <c r="BK63" s="1"/>
  <c r="BK65"/>
  <c r="BK56" s="1"/>
  <c r="AF68" i="13"/>
  <c r="AF59" s="1"/>
  <c r="AN66"/>
  <c r="AN57" s="1"/>
  <c r="AK69"/>
  <c r="AK60" s="1"/>
  <c r="AS67"/>
  <c r="AS58" s="1"/>
  <c r="AT70" i="7"/>
  <c r="AT61" s="1"/>
  <c r="AE68"/>
  <c r="AE59" s="1"/>
  <c r="AM66"/>
  <c r="AM57" s="1"/>
  <c r="AJ69"/>
  <c r="AJ60" s="1"/>
  <c r="AR67"/>
  <c r="AR58" s="1"/>
  <c r="AO70"/>
  <c r="AO61" s="1"/>
  <c r="AW68"/>
  <c r="AW59" s="1"/>
  <c r="AT71"/>
  <c r="AT62" s="1"/>
  <c r="AH66"/>
  <c r="AH57" s="1"/>
  <c r="AE71"/>
  <c r="AE62" s="1"/>
  <c r="AM69"/>
  <c r="AM60" s="1"/>
  <c r="AU67"/>
  <c r="AU58" s="1"/>
  <c r="AF67"/>
  <c r="AF58" s="1"/>
  <c r="AK70"/>
  <c r="AK61" s="1"/>
  <c r="AS68"/>
  <c r="AS59" s="1"/>
  <c r="AK69" i="10"/>
  <c r="AK60" s="1"/>
  <c r="AS67"/>
  <c r="AS58" s="1"/>
  <c r="AP70"/>
  <c r="AP61" s="1"/>
  <c r="AI68"/>
  <c r="AI59" s="1"/>
  <c r="AQ66"/>
  <c r="AN71"/>
  <c r="AN62" s="1"/>
  <c r="AV69"/>
  <c r="AV60" s="1"/>
  <c r="AG69"/>
  <c r="AG60" s="1"/>
  <c r="AO67"/>
  <c r="AO58" s="1"/>
  <c r="AL70"/>
  <c r="AL61" s="1"/>
  <c r="AT68"/>
  <c r="AT59" s="1"/>
  <c r="AQ71"/>
  <c r="AE66"/>
  <c r="AE57" s="1"/>
  <c r="AJ67"/>
  <c r="AJ58" s="1"/>
  <c r="N66" i="12"/>
  <c r="N57" s="1"/>
  <c r="V66"/>
  <c r="V57" s="1"/>
  <c r="N70"/>
  <c r="N61" s="1"/>
  <c r="Y69"/>
  <c r="Y60" s="1"/>
  <c r="BC66" i="5"/>
  <c r="BC57" s="1"/>
  <c r="BB67"/>
  <c r="BB58" s="1"/>
  <c r="BB68"/>
  <c r="BB59" s="1"/>
  <c r="BB69"/>
  <c r="BB60" s="1"/>
  <c r="BC70" i="11"/>
  <c r="BC61" s="1"/>
  <c r="BB71"/>
  <c r="BB62" s="1"/>
  <c r="BC67"/>
  <c r="BC58" s="1"/>
  <c r="BC68"/>
  <c r="BC59" s="1"/>
  <c r="BC69"/>
  <c r="BC60" s="1"/>
  <c r="BB70"/>
  <c r="BB61" s="1"/>
  <c r="BF71" i="4"/>
  <c r="BF62" s="1"/>
  <c r="AZ66"/>
  <c r="AZ57" s="1"/>
  <c r="AY71"/>
  <c r="AY62" s="1"/>
  <c r="BG67"/>
  <c r="BG58" s="1"/>
  <c r="BF68"/>
  <c r="BF59" s="1"/>
  <c r="BE69"/>
  <c r="BE60" s="1"/>
  <c r="BD70"/>
  <c r="BD61" s="1"/>
  <c r="BE66"/>
  <c r="BE57" s="1"/>
  <c r="BD71"/>
  <c r="BD62" s="1"/>
  <c r="AX66"/>
  <c r="AX57" s="1"/>
  <c r="BE67"/>
  <c r="BE58" s="1"/>
  <c r="AX67" i="12"/>
  <c r="AX58" s="1"/>
  <c r="BE68"/>
  <c r="BE59" s="1"/>
  <c r="BD69"/>
  <c r="BD60" s="1"/>
  <c r="BC70"/>
  <c r="BC61" s="1"/>
  <c r="BB71"/>
  <c r="BB62" s="1"/>
  <c r="BC67"/>
  <c r="BC58" s="1"/>
  <c r="BC68"/>
  <c r="BC59" s="1"/>
  <c r="BE68" i="9"/>
  <c r="BE59" s="1"/>
  <c r="BD69"/>
  <c r="BD60" s="1"/>
  <c r="BC70"/>
  <c r="BC61" s="1"/>
  <c r="BB71"/>
  <c r="BB62" s="1"/>
  <c r="BC67"/>
  <c r="BC58" s="1"/>
  <c r="BC68"/>
  <c r="BC59" s="1"/>
  <c r="BC69" i="7"/>
  <c r="BC60" s="1"/>
  <c r="BB70"/>
  <c r="BB61" s="1"/>
  <c r="BA71"/>
  <c r="BA62" s="1"/>
  <c r="BA68"/>
  <c r="BA59" s="1"/>
  <c r="BA69"/>
  <c r="BA60" s="1"/>
  <c r="BD66" i="13"/>
  <c r="BD57" s="1"/>
  <c r="BC71"/>
  <c r="BC62" s="1"/>
  <c r="BD67"/>
  <c r="BD58" s="1"/>
  <c r="BD68"/>
  <c r="BD59" s="1"/>
  <c r="BC66"/>
  <c r="BC57" s="1"/>
  <c r="BF70" i="8"/>
  <c r="BF61" s="1"/>
  <c r="BF71"/>
  <c r="BF62" s="1"/>
  <c r="BA71"/>
  <c r="BA62" s="1"/>
  <c r="BD70"/>
  <c r="BD61" s="1"/>
  <c r="BE68"/>
  <c r="BE59" s="1"/>
  <c r="BD69"/>
  <c r="BD60" s="1"/>
  <c r="BB67"/>
  <c r="BB58" s="1"/>
  <c r="BB68"/>
  <c r="BB59" s="1"/>
  <c r="AZ71" i="10"/>
  <c r="AZ62" s="1"/>
  <c r="BG68"/>
  <c r="BG59" s="1"/>
  <c r="BF69"/>
  <c r="BF60" s="1"/>
  <c r="AY69"/>
  <c r="AY60" s="1"/>
  <c r="BF70"/>
  <c r="BF61" s="1"/>
  <c r="AY70"/>
  <c r="AY61" s="1"/>
  <c r="BG66"/>
  <c r="BG57" s="1"/>
  <c r="AY71"/>
  <c r="AY62" s="1"/>
  <c r="BG67"/>
  <c r="BG58" s="1"/>
  <c r="K68" i="12"/>
  <c r="K59" s="1"/>
  <c r="M68"/>
  <c r="M59" s="1"/>
  <c r="J70"/>
  <c r="N68" i="8"/>
  <c r="N59" s="1"/>
  <c r="N69"/>
  <c r="N60" s="1"/>
  <c r="N70"/>
  <c r="N61" s="1"/>
  <c r="O66"/>
  <c r="O57" s="1"/>
  <c r="O67"/>
  <c r="O58" s="1"/>
  <c r="T68"/>
  <c r="T59" s="1"/>
  <c r="AA70"/>
  <c r="AA61" s="1"/>
  <c r="Z71"/>
  <c r="Z62" s="1"/>
  <c r="AB67"/>
  <c r="AB58" s="1"/>
  <c r="AB69"/>
  <c r="AB60" s="1"/>
  <c r="P70"/>
  <c r="P61" s="1"/>
  <c r="K67"/>
  <c r="K58" s="1"/>
  <c r="T70" i="11"/>
  <c r="T61" s="1"/>
  <c r="AB70"/>
  <c r="AB61" s="1"/>
  <c r="M68"/>
  <c r="M59" s="1"/>
  <c r="U68"/>
  <c r="U59" s="1"/>
  <c r="AA67"/>
  <c r="AA58" s="1"/>
  <c r="V71"/>
  <c r="V62" s="1"/>
  <c r="AC68"/>
  <c r="AC59" s="1"/>
  <c r="P68"/>
  <c r="P59" s="1"/>
  <c r="O69"/>
  <c r="O60" s="1"/>
  <c r="O70"/>
  <c r="O61" s="1"/>
  <c r="X67"/>
  <c r="X68"/>
  <c r="X59" s="1"/>
  <c r="W69"/>
  <c r="W60" s="1"/>
  <c r="W70"/>
  <c r="W61" s="1"/>
  <c r="P66"/>
  <c r="P57" s="1"/>
  <c r="CP71" i="8"/>
  <c r="CP62" s="1"/>
  <c r="CJ70"/>
  <c r="CJ61" s="1"/>
  <c r="CD69"/>
  <c r="CD60" s="1"/>
  <c r="BX68"/>
  <c r="BX59" s="1"/>
  <c r="DC69"/>
  <c r="DC60" s="1"/>
  <c r="CW68"/>
  <c r="CW59" s="1"/>
  <c r="CQ67"/>
  <c r="CQ58" s="1"/>
  <c r="CB71"/>
  <c r="CB62" s="1"/>
  <c r="BV70"/>
  <c r="BV61" s="1"/>
  <c r="BP69"/>
  <c r="BP60" s="1"/>
  <c r="BJ68"/>
  <c r="BJ59" s="1"/>
  <c r="DA71"/>
  <c r="DA62" s="1"/>
  <c r="CU70"/>
  <c r="CU61" s="1"/>
  <c r="CO69"/>
  <c r="CO60" s="1"/>
  <c r="CI68"/>
  <c r="CI59" s="1"/>
  <c r="CC67"/>
  <c r="CC58" s="1"/>
  <c r="BN71"/>
  <c r="BN62" s="1"/>
  <c r="BH70"/>
  <c r="BH61" s="1"/>
  <c r="DB67"/>
  <c r="DB58" s="1"/>
  <c r="CM71"/>
  <c r="CM62" s="1"/>
  <c r="CG70"/>
  <c r="CG61" s="1"/>
  <c r="CA69"/>
  <c r="CA60" s="1"/>
  <c r="BU68"/>
  <c r="BU59" s="1"/>
  <c r="BK67"/>
  <c r="BK58" s="1"/>
  <c r="CZ69"/>
  <c r="CZ60" s="1"/>
  <c r="CT68"/>
  <c r="CT59" s="1"/>
  <c r="CN67"/>
  <c r="CN58" s="1"/>
  <c r="BY71"/>
  <c r="BY62" s="1"/>
  <c r="BS70"/>
  <c r="BS61" s="1"/>
  <c r="BM69"/>
  <c r="BM60" s="1"/>
  <c r="BJ66"/>
  <c r="BJ57" s="1"/>
  <c r="CY66"/>
  <c r="CY57" s="1"/>
  <c r="CZ66"/>
  <c r="CZ57" s="1"/>
  <c r="BU66"/>
  <c r="BU57" s="1"/>
  <c r="CD66"/>
  <c r="CD57" s="1"/>
  <c r="CV66"/>
  <c r="CV57" s="1"/>
  <c r="CN71" i="9"/>
  <c r="CN62" s="1"/>
  <c r="CH70"/>
  <c r="CH61" s="1"/>
  <c r="CB69"/>
  <c r="CB60" s="1"/>
  <c r="BV68"/>
  <c r="BV59" s="1"/>
  <c r="BP67"/>
  <c r="BP58" s="1"/>
  <c r="BJ66"/>
  <c r="BJ57" s="1"/>
  <c r="DE71"/>
  <c r="DE62" s="1"/>
  <c r="CY70"/>
  <c r="CY61" s="1"/>
  <c r="CS69"/>
  <c r="CS60" s="1"/>
  <c r="CM68"/>
  <c r="CM59" s="1"/>
  <c r="CG67"/>
  <c r="CG58" s="1"/>
  <c r="CA66"/>
  <c r="CA57" s="1"/>
  <c r="DB69"/>
  <c r="DB60" s="1"/>
  <c r="CV68"/>
  <c r="CV59" s="1"/>
  <c r="CP67"/>
  <c r="CP58" s="1"/>
  <c r="CJ66"/>
  <c r="CJ57" s="1"/>
  <c r="BK71"/>
  <c r="BK62" s="1"/>
  <c r="DE68"/>
  <c r="DE59" s="1"/>
  <c r="CY67"/>
  <c r="CY58" s="1"/>
  <c r="CS66"/>
  <c r="CS57" s="1"/>
  <c r="BT71"/>
  <c r="BT62" s="1"/>
  <c r="BN70"/>
  <c r="BN61" s="1"/>
  <c r="BH69"/>
  <c r="BH60" s="1"/>
  <c r="DB66"/>
  <c r="DB57" s="1"/>
  <c r="CK71"/>
  <c r="CK62" s="1"/>
  <c r="CE70"/>
  <c r="CE61" s="1"/>
  <c r="BY69"/>
  <c r="BY60" s="1"/>
  <c r="BS68"/>
  <c r="BS59" s="1"/>
  <c r="BM67"/>
  <c r="BM58" s="1"/>
  <c r="DB71"/>
  <c r="DB62" s="1"/>
  <c r="CV70"/>
  <c r="CV61" s="1"/>
  <c r="CP69"/>
  <c r="CP60" s="1"/>
  <c r="CJ68"/>
  <c r="CJ59" s="1"/>
  <c r="CD67"/>
  <c r="CD58" s="1"/>
  <c r="BX66"/>
  <c r="BX57" s="1"/>
  <c r="DA68"/>
  <c r="DA59" s="1"/>
  <c r="CU67"/>
  <c r="CU58" s="1"/>
  <c r="CO66"/>
  <c r="CO57" s="1"/>
  <c r="BX71" i="5"/>
  <c r="BX62" s="1"/>
  <c r="BR70"/>
  <c r="BR61" s="1"/>
  <c r="BL69"/>
  <c r="BL60" s="1"/>
  <c r="DD67"/>
  <c r="DD58" s="1"/>
  <c r="BQ71"/>
  <c r="BQ62" s="1"/>
  <c r="BK70"/>
  <c r="BK61" s="1"/>
  <c r="CU67"/>
  <c r="CU58" s="1"/>
  <c r="DB69"/>
  <c r="DB60" s="1"/>
  <c r="CV68"/>
  <c r="CV59" s="1"/>
  <c r="CY71"/>
  <c r="CY62" s="1"/>
  <c r="CS70"/>
  <c r="CS61" s="1"/>
  <c r="CM69"/>
  <c r="CM60" s="1"/>
  <c r="CG68"/>
  <c r="CG59" s="1"/>
  <c r="CJ71"/>
  <c r="CJ62" s="1"/>
  <c r="CD70"/>
  <c r="CD61" s="1"/>
  <c r="BX69"/>
  <c r="BX60" s="1"/>
  <c r="BR68"/>
  <c r="BR59" s="1"/>
  <c r="BU71"/>
  <c r="BU62" s="1"/>
  <c r="BO70"/>
  <c r="BO61" s="1"/>
  <c r="BI69"/>
  <c r="BI60" s="1"/>
  <c r="CZ67"/>
  <c r="CZ58" s="1"/>
  <c r="CZ68"/>
  <c r="CZ59" s="1"/>
  <c r="CF67"/>
  <c r="CF58" s="1"/>
  <c r="DC71"/>
  <c r="DC62" s="1"/>
  <c r="CW70"/>
  <c r="CW61" s="1"/>
  <c r="CQ69"/>
  <c r="CQ60" s="1"/>
  <c r="CK68"/>
  <c r="CK59" s="1"/>
  <c r="BL67"/>
  <c r="BL58" s="1"/>
  <c r="CZ66"/>
  <c r="CZ57" s="1"/>
  <c r="CN66"/>
  <c r="CN57" s="1"/>
  <c r="BY66"/>
  <c r="BY57" s="1"/>
  <c r="CA66"/>
  <c r="CA57" s="1"/>
  <c r="CS71" i="11"/>
  <c r="CS62" s="1"/>
  <c r="CH70"/>
  <c r="CH61" s="1"/>
  <c r="BW69"/>
  <c r="BW60" s="1"/>
  <c r="BL68"/>
  <c r="BL59" s="1"/>
  <c r="DB66"/>
  <c r="DB57" s="1"/>
  <c r="BV71"/>
  <c r="BV62" s="1"/>
  <c r="BK70"/>
  <c r="BK61" s="1"/>
  <c r="DA68"/>
  <c r="DA59" s="1"/>
  <c r="CP67"/>
  <c r="CP58" s="1"/>
  <c r="CE66"/>
  <c r="CE57" s="1"/>
  <c r="CZ70"/>
  <c r="CZ61" s="1"/>
  <c r="CO69"/>
  <c r="CO60" s="1"/>
  <c r="CD68"/>
  <c r="CD59" s="1"/>
  <c r="BS67"/>
  <c r="BS58" s="1"/>
  <c r="BH66"/>
  <c r="BH57" s="1"/>
  <c r="CF71"/>
  <c r="CF62" s="1"/>
  <c r="BU70"/>
  <c r="BU61" s="1"/>
  <c r="BJ69"/>
  <c r="BJ60" s="1"/>
  <c r="CZ67"/>
  <c r="CZ58" s="1"/>
  <c r="CO66"/>
  <c r="CO57" s="1"/>
  <c r="DE69"/>
  <c r="DE60" s="1"/>
  <c r="DE70" i="4"/>
  <c r="DE61" s="1"/>
  <c r="CY69"/>
  <c r="CY60" s="1"/>
  <c r="CS68"/>
  <c r="CS59" s="1"/>
  <c r="CM67"/>
  <c r="CM58" s="1"/>
  <c r="CG66"/>
  <c r="CG57" s="1"/>
  <c r="BP71"/>
  <c r="BP62" s="1"/>
  <c r="BJ70"/>
  <c r="BJ61" s="1"/>
  <c r="DD67"/>
  <c r="DD58" s="1"/>
  <c r="CX66"/>
  <c r="CX57" s="1"/>
  <c r="CG71"/>
  <c r="CG62" s="1"/>
  <c r="CA70"/>
  <c r="CA61" s="1"/>
  <c r="BU69"/>
  <c r="BU60" s="1"/>
  <c r="BO68"/>
  <c r="BO59" s="1"/>
  <c r="BI67"/>
  <c r="BI58" s="1"/>
  <c r="CP71"/>
  <c r="CP62" s="1"/>
  <c r="CJ70"/>
  <c r="CJ61" s="1"/>
  <c r="CD69"/>
  <c r="CD60" s="1"/>
  <c r="BX68"/>
  <c r="BX59" s="1"/>
  <c r="BR67"/>
  <c r="BR58" s="1"/>
  <c r="BL66"/>
  <c r="BL57" s="1"/>
  <c r="CY71"/>
  <c r="CY62" s="1"/>
  <c r="CS70"/>
  <c r="CS61" s="1"/>
  <c r="CM69"/>
  <c r="CM60" s="1"/>
  <c r="CG68"/>
  <c r="CG59" s="1"/>
  <c r="CA67"/>
  <c r="CA58" s="1"/>
  <c r="BU66"/>
  <c r="BU57" s="1"/>
  <c r="DB70"/>
  <c r="DB61" s="1"/>
  <c r="CV69"/>
  <c r="CV60" s="1"/>
  <c r="CP68"/>
  <c r="CP59" s="1"/>
  <c r="CJ67"/>
  <c r="CJ58" s="1"/>
  <c r="CD66"/>
  <c r="CD57" s="1"/>
  <c r="BM71"/>
  <c r="BM62" s="1"/>
  <c r="DA67"/>
  <c r="DA58" s="1"/>
  <c r="CU66"/>
  <c r="CU57" s="1"/>
  <c r="CD71"/>
  <c r="CD62" s="1"/>
  <c r="BX70"/>
  <c r="BX61" s="1"/>
  <c r="BR69"/>
  <c r="BR60" s="1"/>
  <c r="BL68"/>
  <c r="BL59" s="1"/>
  <c r="CV71" i="12"/>
  <c r="CV62" s="1"/>
  <c r="CP70"/>
  <c r="CP61" s="1"/>
  <c r="CJ69"/>
  <c r="CJ60" s="1"/>
  <c r="CD68"/>
  <c r="CD59" s="1"/>
  <c r="BX67"/>
  <c r="BX58" s="1"/>
  <c r="CG71"/>
  <c r="CG62" s="1"/>
  <c r="CA70"/>
  <c r="CA61" s="1"/>
  <c r="BU69"/>
  <c r="BU60" s="1"/>
  <c r="BO68"/>
  <c r="BO59" s="1"/>
  <c r="BI67"/>
  <c r="BI58" s="1"/>
  <c r="BJ71"/>
  <c r="BJ62" s="1"/>
  <c r="DD68"/>
  <c r="DD59" s="1"/>
  <c r="CX67"/>
  <c r="CX58" s="1"/>
  <c r="CL66"/>
  <c r="CL57" s="1"/>
  <c r="CY71"/>
  <c r="CY62" s="1"/>
  <c r="CS70"/>
  <c r="CS61" s="1"/>
  <c r="CM69"/>
  <c r="CM60" s="1"/>
  <c r="CG68"/>
  <c r="CG59" s="1"/>
  <c r="CA67"/>
  <c r="CA58" s="1"/>
  <c r="CB71"/>
  <c r="CB62" s="1"/>
  <c r="BV70"/>
  <c r="BV61" s="1"/>
  <c r="BP69"/>
  <c r="BP60" s="1"/>
  <c r="BJ68"/>
  <c r="BJ59" s="1"/>
  <c r="DE69"/>
  <c r="DE60" s="1"/>
  <c r="CY68"/>
  <c r="CY59" s="1"/>
  <c r="CS67"/>
  <c r="CS58" s="1"/>
  <c r="CE66"/>
  <c r="CE57" s="1"/>
  <c r="CT71"/>
  <c r="CT62" s="1"/>
  <c r="CN70"/>
  <c r="CN61" s="1"/>
  <c r="CH69"/>
  <c r="CH60" s="1"/>
  <c r="CB68"/>
  <c r="CB59" s="1"/>
  <c r="BV67"/>
  <c r="BV58" s="1"/>
  <c r="BW71"/>
  <c r="BW62" s="1"/>
  <c r="BQ70"/>
  <c r="BQ61" s="1"/>
  <c r="BK69"/>
  <c r="BK60" s="1"/>
  <c r="DC66"/>
  <c r="DC57" s="1"/>
  <c r="BM66"/>
  <c r="BM57" s="1"/>
  <c r="CO71" i="7"/>
  <c r="CO62" s="1"/>
  <c r="CI70"/>
  <c r="CI61" s="1"/>
  <c r="CC69"/>
  <c r="CC60" s="1"/>
  <c r="BW68"/>
  <c r="BW59" s="1"/>
  <c r="BQ67"/>
  <c r="BQ58" s="1"/>
  <c r="BK66"/>
  <c r="BK57" s="1"/>
  <c r="CX71"/>
  <c r="CX62" s="1"/>
  <c r="CR70"/>
  <c r="CR61" s="1"/>
  <c r="CL69"/>
  <c r="CL60" s="1"/>
  <c r="CF68"/>
  <c r="CF59" s="1"/>
  <c r="BZ67"/>
  <c r="BZ58" s="1"/>
  <c r="BT66"/>
  <c r="BT57" s="1"/>
  <c r="DA70"/>
  <c r="DA61" s="1"/>
  <c r="CU69"/>
  <c r="CU60" s="1"/>
  <c r="CO68"/>
  <c r="CO59" s="1"/>
  <c r="CI67"/>
  <c r="CI58" s="1"/>
  <c r="CC66"/>
  <c r="CC57" s="1"/>
  <c r="DD69"/>
  <c r="DD60" s="1"/>
  <c r="CX68"/>
  <c r="CX59" s="1"/>
  <c r="CR67"/>
  <c r="CR58" s="1"/>
  <c r="CL66"/>
  <c r="CL57" s="1"/>
  <c r="BU71"/>
  <c r="BU62" s="1"/>
  <c r="BO70"/>
  <c r="BO61" s="1"/>
  <c r="BI69"/>
  <c r="BI60" s="1"/>
  <c r="DC66"/>
  <c r="DC57" s="1"/>
  <c r="CL71"/>
  <c r="CL62" s="1"/>
  <c r="CF70"/>
  <c r="CF61" s="1"/>
  <c r="BZ69"/>
  <c r="BZ60" s="1"/>
  <c r="BT68"/>
  <c r="BT59" s="1"/>
  <c r="BN67"/>
  <c r="BN58" s="1"/>
  <c r="BH66"/>
  <c r="BH57" s="1"/>
  <c r="DC71"/>
  <c r="DC62" s="1"/>
  <c r="CW70"/>
  <c r="CW61" s="1"/>
  <c r="CQ69"/>
  <c r="CQ60" s="1"/>
  <c r="CK68"/>
  <c r="CK59" s="1"/>
  <c r="CE67"/>
  <c r="CE58" s="1"/>
  <c r="BY66"/>
  <c r="BY57" s="1"/>
  <c r="BH71"/>
  <c r="BH62" s="1"/>
  <c r="DB68"/>
  <c r="DB59" s="1"/>
  <c r="CV67"/>
  <c r="CV58" s="1"/>
  <c r="CP66"/>
  <c r="CP57" s="1"/>
  <c r="BR71" i="13"/>
  <c r="BR62" s="1"/>
  <c r="BL70"/>
  <c r="BL61" s="1"/>
  <c r="CZ66"/>
  <c r="CZ57" s="1"/>
  <c r="CA71"/>
  <c r="CA62" s="1"/>
  <c r="BU70"/>
  <c r="BU61" s="1"/>
  <c r="CJ71"/>
  <c r="CJ62" s="1"/>
  <c r="CD70"/>
  <c r="CD61" s="1"/>
  <c r="BX69"/>
  <c r="BX60" s="1"/>
  <c r="BR68"/>
  <c r="BR59" s="1"/>
  <c r="BL67"/>
  <c r="BL58" s="1"/>
  <c r="DA71"/>
  <c r="DA62" s="1"/>
  <c r="CU70"/>
  <c r="CU61" s="1"/>
  <c r="CO69"/>
  <c r="CO60" s="1"/>
  <c r="CI68"/>
  <c r="CI59" s="1"/>
  <c r="CC67"/>
  <c r="CC58" s="1"/>
  <c r="BW66"/>
  <c r="BW57" s="1"/>
  <c r="CZ68"/>
  <c r="CZ59" s="1"/>
  <c r="CT67"/>
  <c r="CT58" s="1"/>
  <c r="CN66"/>
  <c r="CN57" s="1"/>
  <c r="BW71"/>
  <c r="BW62" s="1"/>
  <c r="BQ70"/>
  <c r="BQ61" s="1"/>
  <c r="BK69"/>
  <c r="BK60" s="1"/>
  <c r="DE66"/>
  <c r="DE57" s="1"/>
  <c r="CN71"/>
  <c r="CN62" s="1"/>
  <c r="CH70"/>
  <c r="CH61" s="1"/>
  <c r="CB69"/>
  <c r="CB60" s="1"/>
  <c r="BV68"/>
  <c r="BV59" s="1"/>
  <c r="BP67"/>
  <c r="BP58" s="1"/>
  <c r="BJ66"/>
  <c r="BJ57" s="1"/>
  <c r="DE71"/>
  <c r="DE62" s="1"/>
  <c r="CY70"/>
  <c r="CY61" s="1"/>
  <c r="CS69"/>
  <c r="CS60" s="1"/>
  <c r="CM68"/>
  <c r="CM59" s="1"/>
  <c r="CG67"/>
  <c r="CG58" s="1"/>
  <c r="CA66"/>
  <c r="CA57" s="1"/>
  <c r="DA70" i="10"/>
  <c r="DA61" s="1"/>
  <c r="CU69"/>
  <c r="CU60" s="1"/>
  <c r="CO68"/>
  <c r="CO59" s="1"/>
  <c r="BM67"/>
  <c r="BM58" s="1"/>
  <c r="BT71"/>
  <c r="BT62" s="1"/>
  <c r="BN70"/>
  <c r="BN61" s="1"/>
  <c r="BH69"/>
  <c r="BH60" s="1"/>
  <c r="CT67"/>
  <c r="CT58" s="1"/>
  <c r="CS71"/>
  <c r="CS62" s="1"/>
  <c r="CM70"/>
  <c r="CM61" s="1"/>
  <c r="CG69"/>
  <c r="CG60" s="1"/>
  <c r="CA68"/>
  <c r="CA59" s="1"/>
  <c r="CR66"/>
  <c r="CR57" s="1"/>
  <c r="CZ68"/>
  <c r="CZ59" s="1"/>
  <c r="CA67"/>
  <c r="CA58" s="1"/>
  <c r="CE71"/>
  <c r="CE62" s="1"/>
  <c r="BY70"/>
  <c r="BY61" s="1"/>
  <c r="BS69"/>
  <c r="BS60" s="1"/>
  <c r="BM68"/>
  <c r="BM59" s="1"/>
  <c r="DD71"/>
  <c r="DD62" s="1"/>
  <c r="CX70"/>
  <c r="CX61" s="1"/>
  <c r="CR69"/>
  <c r="CR60" s="1"/>
  <c r="CL68"/>
  <c r="CL59" s="1"/>
  <c r="BH67"/>
  <c r="BH58" s="1"/>
  <c r="CW67"/>
  <c r="CW58" s="1"/>
  <c r="CQ66"/>
  <c r="CQ57" s="1"/>
  <c r="CC66"/>
  <c r="CC57" s="1"/>
  <c r="CR67"/>
  <c r="CR58" s="1"/>
  <c r="CL66"/>
  <c r="CL57" s="1"/>
  <c r="BH66"/>
  <c r="BH57" s="1"/>
  <c r="BY66"/>
  <c r="BY57" s="1"/>
  <c r="BJ66"/>
  <c r="BJ57" s="1"/>
  <c r="AR72" i="7"/>
  <c r="AR63" s="1"/>
  <c r="AR65"/>
  <c r="AR56" s="1"/>
  <c r="AU65"/>
  <c r="AU56" s="1"/>
  <c r="AU72"/>
  <c r="AU63" s="1"/>
  <c r="AF65"/>
  <c r="AF56" s="1"/>
  <c r="AF72"/>
  <c r="AF63" s="1"/>
  <c r="AS72" i="10"/>
  <c r="AS63" s="1"/>
  <c r="AS65"/>
  <c r="AS56" s="1"/>
  <c r="AO72"/>
  <c r="AO63" s="1"/>
  <c r="AO65"/>
  <c r="AO56" s="1"/>
  <c r="AJ72"/>
  <c r="AJ63" s="1"/>
  <c r="AJ65"/>
  <c r="AJ56" s="1"/>
  <c r="Y72" i="12"/>
  <c r="Y63" s="1"/>
  <c r="Y65"/>
  <c r="Y56" s="1"/>
  <c r="V72"/>
  <c r="V63" s="1"/>
  <c r="V65"/>
  <c r="V56" s="1"/>
  <c r="J72"/>
  <c r="J65"/>
  <c r="BF65" i="5"/>
  <c r="BF56" s="1"/>
  <c r="BF72"/>
  <c r="BF63" s="1"/>
  <c r="AY65"/>
  <c r="AY56" s="1"/>
  <c r="AY72"/>
  <c r="AY63" s="1"/>
  <c r="BG72" i="11"/>
  <c r="BG63" s="1"/>
  <c r="BG65"/>
  <c r="BG56" s="1"/>
  <c r="AZ72"/>
  <c r="AZ63" s="1"/>
  <c r="AZ65"/>
  <c r="AZ56" s="1"/>
  <c r="BB72" i="12"/>
  <c r="BB63" s="1"/>
  <c r="BB65"/>
  <c r="BB56" s="1"/>
  <c r="BG65"/>
  <c r="BG56" s="1"/>
  <c r="BG72"/>
  <c r="BG63" s="1"/>
  <c r="AZ72"/>
  <c r="AZ63" s="1"/>
  <c r="AZ65"/>
  <c r="AZ56" s="1"/>
  <c r="BG72" i="9"/>
  <c r="BG63" s="1"/>
  <c r="BG65"/>
  <c r="BG56" s="1"/>
  <c r="AZ65"/>
  <c r="AZ56" s="1"/>
  <c r="AZ72"/>
  <c r="AZ63" s="1"/>
  <c r="AX72" i="7"/>
  <c r="AX63" s="1"/>
  <c r="AX65"/>
  <c r="AX56" s="1"/>
  <c r="BA72" i="13"/>
  <c r="BA63" s="1"/>
  <c r="BA65"/>
  <c r="BA56" s="1"/>
  <c r="U72" i="12"/>
  <c r="U63" s="1"/>
  <c r="U65"/>
  <c r="U56" s="1"/>
  <c r="BF65" i="8"/>
  <c r="BF56" s="1"/>
  <c r="BF72"/>
  <c r="BF63" s="1"/>
  <c r="AY65"/>
  <c r="AY56" s="1"/>
  <c r="AY72"/>
  <c r="AY63" s="1"/>
  <c r="X72"/>
  <c r="X63" s="1"/>
  <c r="X65"/>
  <c r="X56" s="1"/>
  <c r="Y72"/>
  <c r="Y63" s="1"/>
  <c r="Y65"/>
  <c r="Y56" s="1"/>
  <c r="M65"/>
  <c r="M56" s="1"/>
  <c r="M72"/>
  <c r="M63" s="1"/>
  <c r="Z65"/>
  <c r="Z56" s="1"/>
  <c r="Z72"/>
  <c r="Z63" s="1"/>
  <c r="P72"/>
  <c r="P63" s="1"/>
  <c r="P65"/>
  <c r="P56" s="1"/>
  <c r="CS72"/>
  <c r="CS63" s="1"/>
  <c r="CS65"/>
  <c r="CS56" s="1"/>
  <c r="CT65"/>
  <c r="CT56" s="1"/>
  <c r="CT72"/>
  <c r="CT63" s="1"/>
  <c r="BO65"/>
  <c r="BO56" s="1"/>
  <c r="BO72"/>
  <c r="BO63" s="1"/>
  <c r="BX65"/>
  <c r="BX56" s="1"/>
  <c r="BX72"/>
  <c r="BX63" s="1"/>
  <c r="CP72"/>
  <c r="CP63" s="1"/>
  <c r="CP65"/>
  <c r="CP56" s="1"/>
  <c r="BU72" i="9"/>
  <c r="BU63" s="1"/>
  <c r="BU65"/>
  <c r="BU56" s="1"/>
  <c r="CD72"/>
  <c r="CD63" s="1"/>
  <c r="CD65"/>
  <c r="CD56" s="1"/>
  <c r="CM72"/>
  <c r="CM63" s="1"/>
  <c r="CM65"/>
  <c r="CM56" s="1"/>
  <c r="CV65"/>
  <c r="CV56" s="1"/>
  <c r="CV72"/>
  <c r="CV63" s="1"/>
  <c r="BR65"/>
  <c r="BR56" s="1"/>
  <c r="BR72"/>
  <c r="BR63" s="1"/>
  <c r="CI65"/>
  <c r="CI56" s="1"/>
  <c r="CI72"/>
  <c r="CI63" s="1"/>
  <c r="CT65" i="5"/>
  <c r="CT56" s="1"/>
  <c r="CT72"/>
  <c r="CT63" s="1"/>
  <c r="CE65"/>
  <c r="CE56" s="1"/>
  <c r="CE72"/>
  <c r="CE63" s="1"/>
  <c r="DD72"/>
  <c r="DD63" s="1"/>
  <c r="DD65"/>
  <c r="DD56" s="1"/>
  <c r="DE72"/>
  <c r="DE63" s="1"/>
  <c r="DE65"/>
  <c r="DE56" s="1"/>
  <c r="CH72"/>
  <c r="CH63" s="1"/>
  <c r="CH65"/>
  <c r="CH56" s="1"/>
  <c r="BS72"/>
  <c r="BS63" s="1"/>
  <c r="BS65"/>
  <c r="BS56" s="1"/>
  <c r="CZ65"/>
  <c r="CZ56" s="1"/>
  <c r="CZ72"/>
  <c r="CZ63" s="1"/>
  <c r="BU65"/>
  <c r="BU56" s="1"/>
  <c r="BU72"/>
  <c r="BU63" s="1"/>
  <c r="CO72" i="11"/>
  <c r="CO63" s="1"/>
  <c r="CO65"/>
  <c r="CO56" s="1"/>
  <c r="CU72"/>
  <c r="CU63" s="1"/>
  <c r="CU65"/>
  <c r="CU56" s="1"/>
  <c r="BW72"/>
  <c r="BW63" s="1"/>
  <c r="BW65"/>
  <c r="BW56" s="1"/>
  <c r="BN72"/>
  <c r="BN63" s="1"/>
  <c r="BN65"/>
  <c r="BN56" s="1"/>
  <c r="CH72"/>
  <c r="CH63" s="1"/>
  <c r="CH65"/>
  <c r="CH56" s="1"/>
  <c r="CA65" i="4"/>
  <c r="CA56" s="1"/>
  <c r="CA72"/>
  <c r="CA63" s="1"/>
  <c r="CR72"/>
  <c r="CR63" s="1"/>
  <c r="CR65"/>
  <c r="CR56" s="1"/>
  <c r="BO72"/>
  <c r="BO63" s="1"/>
  <c r="BO65"/>
  <c r="BO56" s="1"/>
  <c r="BX65"/>
  <c r="BX56" s="1"/>
  <c r="BX72"/>
  <c r="BX63" s="1"/>
  <c r="CO65"/>
  <c r="CO56" s="1"/>
  <c r="CO72"/>
  <c r="CO63" s="1"/>
  <c r="CP72" i="12"/>
  <c r="CP63" s="1"/>
  <c r="CP65"/>
  <c r="CP56" s="1"/>
  <c r="CG72"/>
  <c r="CG63" s="1"/>
  <c r="CG65"/>
  <c r="CG56" s="1"/>
  <c r="BX72"/>
  <c r="BX63" s="1"/>
  <c r="BX65"/>
  <c r="BX56" s="1"/>
  <c r="CD72"/>
  <c r="CD63" s="1"/>
  <c r="CD65"/>
  <c r="CD56" s="1"/>
  <c r="CQ72"/>
  <c r="CQ63" s="1"/>
  <c r="CQ65"/>
  <c r="CQ56" s="1"/>
  <c r="BN72" i="7"/>
  <c r="BN63" s="1"/>
  <c r="BN65"/>
  <c r="BN56" s="1"/>
  <c r="BW72"/>
  <c r="BW63" s="1"/>
  <c r="BW65"/>
  <c r="BW56" s="1"/>
  <c r="CF72"/>
  <c r="CF63" s="1"/>
  <c r="CF65"/>
  <c r="CF56" s="1"/>
  <c r="CW72"/>
  <c r="CW63" s="1"/>
  <c r="CW65"/>
  <c r="CW56" s="1"/>
  <c r="BS65"/>
  <c r="BS56" s="1"/>
  <c r="BS72"/>
  <c r="BS63" s="1"/>
  <c r="CJ65"/>
  <c r="CJ56" s="1"/>
  <c r="CJ72"/>
  <c r="CJ63" s="1"/>
  <c r="CT65" i="13"/>
  <c r="CT56" s="1"/>
  <c r="CT72"/>
  <c r="CT63" s="1"/>
  <c r="DC72"/>
  <c r="DC63" s="1"/>
  <c r="DC65"/>
  <c r="DC56" s="1"/>
  <c r="BQ72"/>
  <c r="BQ63" s="1"/>
  <c r="BQ65"/>
  <c r="BQ56" s="1"/>
  <c r="CH72"/>
  <c r="CH63" s="1"/>
  <c r="CH65"/>
  <c r="CH56" s="1"/>
  <c r="CY65"/>
  <c r="CY56" s="1"/>
  <c r="CY72"/>
  <c r="CY63" s="1"/>
  <c r="BU65"/>
  <c r="BU56" s="1"/>
  <c r="BU72"/>
  <c r="BU63" s="1"/>
  <c r="CK72" i="10"/>
  <c r="CK63" s="1"/>
  <c r="CK65"/>
  <c r="CK56" s="1"/>
  <c r="CT72"/>
  <c r="CT63" s="1"/>
  <c r="CT65"/>
  <c r="CT56" s="1"/>
  <c r="BW72"/>
  <c r="BW63" s="1"/>
  <c r="BW65"/>
  <c r="BW56" s="1"/>
  <c r="CF72"/>
  <c r="CF63" s="1"/>
  <c r="CF65"/>
  <c r="CF56" s="1"/>
  <c r="CW72"/>
  <c r="CW63" s="1"/>
  <c r="CW65"/>
  <c r="CW56" s="1"/>
  <c r="BS72"/>
  <c r="BS63" s="1"/>
  <c r="BS65"/>
  <c r="BS56" s="1"/>
  <c r="AU66" i="7"/>
  <c r="AU57" s="1"/>
  <c r="AJ71"/>
  <c r="AJ62" s="1"/>
  <c r="AR69"/>
  <c r="AR60" s="1"/>
  <c r="AW70"/>
  <c r="AW61" s="1"/>
  <c r="AH68"/>
  <c r="AH59" s="1"/>
  <c r="AP66"/>
  <c r="AP57" s="1"/>
  <c r="AM71"/>
  <c r="AM62" s="1"/>
  <c r="AU69"/>
  <c r="AU60" s="1"/>
  <c r="AF69"/>
  <c r="AF60" s="1"/>
  <c r="AN67"/>
  <c r="AN58" s="1"/>
  <c r="AS70"/>
  <c r="AS61" s="1"/>
  <c r="R71" i="12"/>
  <c r="R62" s="1"/>
  <c r="AK71" i="10"/>
  <c r="AK62" s="1"/>
  <c r="AS69"/>
  <c r="AS60" s="1"/>
  <c r="AD67"/>
  <c r="AD58" s="1"/>
  <c r="AI70"/>
  <c r="AI61" s="1"/>
  <c r="AQ68"/>
  <c r="AV71"/>
  <c r="AV62" s="1"/>
  <c r="AJ66"/>
  <c r="AJ57" s="1"/>
  <c r="AG71"/>
  <c r="AG62" s="1"/>
  <c r="AO69"/>
  <c r="AO60" s="1"/>
  <c r="AW67"/>
  <c r="AW58" s="1"/>
  <c r="AT70"/>
  <c r="AT61" s="1"/>
  <c r="AE68"/>
  <c r="AE59" s="1"/>
  <c r="AM66"/>
  <c r="AM57" s="1"/>
  <c r="AJ69"/>
  <c r="AJ60" s="1"/>
  <c r="AR67"/>
  <c r="AR58" s="1"/>
  <c r="AA71" i="12"/>
  <c r="AA62" s="1"/>
  <c r="U67"/>
  <c r="U58" s="1"/>
  <c r="U69"/>
  <c r="U60" s="1"/>
  <c r="N69"/>
  <c r="N60" s="1"/>
  <c r="P70"/>
  <c r="P61" s="1"/>
  <c r="O71"/>
  <c r="O62" s="1"/>
  <c r="W71"/>
  <c r="W62" s="1"/>
  <c r="AA69"/>
  <c r="AA60" s="1"/>
  <c r="T67"/>
  <c r="T58" s="1"/>
  <c r="W67"/>
  <c r="W58" s="1"/>
  <c r="AB68"/>
  <c r="AB59" s="1"/>
  <c r="BC70" i="5"/>
  <c r="BC61" s="1"/>
  <c r="BB71"/>
  <c r="BB62" s="1"/>
  <c r="BC67"/>
  <c r="BC58" s="1"/>
  <c r="BC68"/>
  <c r="BC59" s="1"/>
  <c r="BD67" i="11"/>
  <c r="BD58" s="1"/>
  <c r="BD68"/>
  <c r="BD59" s="1"/>
  <c r="AY68" i="4"/>
  <c r="AY59" s="1"/>
  <c r="AX69"/>
  <c r="AX60" s="1"/>
  <c r="BE70"/>
  <c r="BE61" s="1"/>
  <c r="AX70"/>
  <c r="AX61" s="1"/>
  <c r="BF66"/>
  <c r="BF57" s="1"/>
  <c r="BE71"/>
  <c r="BE62" s="1"/>
  <c r="AY66"/>
  <c r="AY57" s="1"/>
  <c r="BD66" i="12"/>
  <c r="BD57" s="1"/>
  <c r="BC71"/>
  <c r="BC62" s="1"/>
  <c r="BD67"/>
  <c r="BD58" s="1"/>
  <c r="BD66" i="9"/>
  <c r="BD57" s="1"/>
  <c r="BC71"/>
  <c r="BC62" s="1"/>
  <c r="BD67"/>
  <c r="BD58" s="1"/>
  <c r="BD68"/>
  <c r="BD59" s="1"/>
  <c r="BC66" i="7"/>
  <c r="BC57" s="1"/>
  <c r="BB67"/>
  <c r="BB58" s="1"/>
  <c r="BB68"/>
  <c r="BB59" s="1"/>
  <c r="BB69"/>
  <c r="BB60" s="1"/>
  <c r="BD71" i="13"/>
  <c r="BD62" s="1"/>
  <c r="AX66"/>
  <c r="AX57" s="1"/>
  <c r="BE67"/>
  <c r="BE58" s="1"/>
  <c r="AX67"/>
  <c r="AX58" s="1"/>
  <c r="BE68"/>
  <c r="BE59" s="1"/>
  <c r="BC70"/>
  <c r="BC61" s="1"/>
  <c r="AZ70" i="8"/>
  <c r="AZ61" s="1"/>
  <c r="AX68"/>
  <c r="AX59" s="1"/>
  <c r="BC67"/>
  <c r="BC58" s="1"/>
  <c r="AZ68" i="10"/>
  <c r="AZ59" s="1"/>
  <c r="AZ69"/>
  <c r="AZ60" s="1"/>
  <c r="BG70"/>
  <c r="BG61" s="1"/>
  <c r="AZ70"/>
  <c r="AZ61" s="1"/>
  <c r="BG71"/>
  <c r="BG62" s="1"/>
  <c r="BA66"/>
  <c r="BA57" s="1"/>
  <c r="Z70" i="12"/>
  <c r="J69"/>
  <c r="Y66" i="8"/>
  <c r="Y57" s="1"/>
  <c r="P71"/>
  <c r="P62" s="1"/>
  <c r="J66"/>
  <c r="S71"/>
  <c r="S62" s="1"/>
  <c r="M67"/>
  <c r="M58" s="1"/>
  <c r="R68"/>
  <c r="R59" s="1"/>
  <c r="R67"/>
  <c r="R58" s="1"/>
  <c r="M70"/>
  <c r="M61" s="1"/>
  <c r="O68" i="11"/>
  <c r="O59" s="1"/>
  <c r="X66"/>
  <c r="X57" s="1"/>
  <c r="BV71" i="8"/>
  <c r="BV62" s="1"/>
  <c r="BP70"/>
  <c r="BP61" s="1"/>
  <c r="BJ69"/>
  <c r="BJ60" s="1"/>
  <c r="CU71"/>
  <c r="CU62" s="1"/>
  <c r="CO70"/>
  <c r="CO61" s="1"/>
  <c r="CI69"/>
  <c r="CI60" s="1"/>
  <c r="CC68"/>
  <c r="CC59" s="1"/>
  <c r="BU67"/>
  <c r="BU58" s="1"/>
  <c r="DB66"/>
  <c r="DB57" s="1"/>
  <c r="BH71"/>
  <c r="BH62" s="1"/>
  <c r="DB68"/>
  <c r="DB59" s="1"/>
  <c r="CV67"/>
  <c r="CV58" s="1"/>
  <c r="CG71"/>
  <c r="CG62" s="1"/>
  <c r="CA70"/>
  <c r="CA61" s="1"/>
  <c r="BU69"/>
  <c r="BU60" s="1"/>
  <c r="BO68"/>
  <c r="BO59" s="1"/>
  <c r="BO67"/>
  <c r="BO58" s="1"/>
  <c r="BI66"/>
  <c r="BI57" s="1"/>
  <c r="BR66"/>
  <c r="BR57" s="1"/>
  <c r="CC66"/>
  <c r="CC57" s="1"/>
  <c r="BO66"/>
  <c r="BO57" s="1"/>
  <c r="DD66"/>
  <c r="DD57" s="1"/>
  <c r="BS71" i="9"/>
  <c r="BS62" s="1"/>
  <c r="BM70"/>
  <c r="BM61" s="1"/>
  <c r="DA66"/>
  <c r="DA57" s="1"/>
  <c r="CB71"/>
  <c r="CB62" s="1"/>
  <c r="BV70"/>
  <c r="BV61" s="1"/>
  <c r="BP69"/>
  <c r="BP60" s="1"/>
  <c r="BJ68"/>
  <c r="BJ59" s="1"/>
  <c r="CS71"/>
  <c r="CS62" s="1"/>
  <c r="CM70"/>
  <c r="CM61" s="1"/>
  <c r="CG69"/>
  <c r="CG60" s="1"/>
  <c r="CA68"/>
  <c r="CA59" s="1"/>
  <c r="BU67"/>
  <c r="BU58" s="1"/>
  <c r="BO66"/>
  <c r="BO57" s="1"/>
  <c r="DD70"/>
  <c r="DD61" s="1"/>
  <c r="CX69"/>
  <c r="CX60" s="1"/>
  <c r="CR68"/>
  <c r="CR59" s="1"/>
  <c r="CL67"/>
  <c r="CL58" s="1"/>
  <c r="CF66"/>
  <c r="CF57" s="1"/>
  <c r="BO71"/>
  <c r="BO62" s="1"/>
  <c r="BI70"/>
  <c r="BI61" s="1"/>
  <c r="DC67"/>
  <c r="DC58" s="1"/>
  <c r="CW66"/>
  <c r="CW57" s="1"/>
  <c r="DE67" i="5"/>
  <c r="DE58" s="1"/>
  <c r="BJ71"/>
  <c r="BJ62" s="1"/>
  <c r="DD68"/>
  <c r="DD59" s="1"/>
  <c r="CL67"/>
  <c r="CL58" s="1"/>
  <c r="DA70"/>
  <c r="DA61" s="1"/>
  <c r="CU69"/>
  <c r="CU60" s="1"/>
  <c r="CO68"/>
  <c r="CO59" s="1"/>
  <c r="BQ67"/>
  <c r="BQ58" s="1"/>
  <c r="CR71"/>
  <c r="CR62" s="1"/>
  <c r="CL70"/>
  <c r="CL61" s="1"/>
  <c r="CF69"/>
  <c r="CF60" s="1"/>
  <c r="BZ68"/>
  <c r="BZ59" s="1"/>
  <c r="CC71"/>
  <c r="CC62" s="1"/>
  <c r="BW70"/>
  <c r="BW61" s="1"/>
  <c r="BQ69"/>
  <c r="BQ60" s="1"/>
  <c r="BK68"/>
  <c r="BK59" s="1"/>
  <c r="BN71"/>
  <c r="BN62" s="1"/>
  <c r="BH70"/>
  <c r="BH61" s="1"/>
  <c r="CQ67"/>
  <c r="CQ58" s="1"/>
  <c r="DE70"/>
  <c r="DE61" s="1"/>
  <c r="CY69"/>
  <c r="CY60" s="1"/>
  <c r="CS68"/>
  <c r="CS59" s="1"/>
  <c r="BW67"/>
  <c r="BW58" s="1"/>
  <c r="CS66"/>
  <c r="CS57" s="1"/>
  <c r="BM67"/>
  <c r="BM58" s="1"/>
  <c r="CV66"/>
  <c r="CV57" s="1"/>
  <c r="CG66"/>
  <c r="CG57" s="1"/>
  <c r="CI66"/>
  <c r="CI57" s="1"/>
  <c r="DA71" i="11"/>
  <c r="DA62" s="1"/>
  <c r="CP70"/>
  <c r="CP61" s="1"/>
  <c r="CE69"/>
  <c r="CE60" s="1"/>
  <c r="BT68"/>
  <c r="BT59" s="1"/>
  <c r="BI67"/>
  <c r="BI58" s="1"/>
  <c r="CD71"/>
  <c r="CD62" s="1"/>
  <c r="BS70"/>
  <c r="BS61" s="1"/>
  <c r="BH69"/>
  <c r="BH60" s="1"/>
  <c r="CX67"/>
  <c r="CX58" s="1"/>
  <c r="CM66"/>
  <c r="CM57" s="1"/>
  <c r="CW69"/>
  <c r="CW60" s="1"/>
  <c r="CL68"/>
  <c r="CL59" s="1"/>
  <c r="CA67"/>
  <c r="CA58" s="1"/>
  <c r="BP66"/>
  <c r="BP57" s="1"/>
  <c r="CN71"/>
  <c r="CN62" s="1"/>
  <c r="CC70"/>
  <c r="CC61" s="1"/>
  <c r="BR69"/>
  <c r="BR60" s="1"/>
  <c r="CW66"/>
  <c r="CW57" s="1"/>
  <c r="CO71" i="4"/>
  <c r="CO62" s="1"/>
  <c r="CI70"/>
  <c r="CI61" s="1"/>
  <c r="CC69"/>
  <c r="CC60" s="1"/>
  <c r="BW68"/>
  <c r="BW59" s="1"/>
  <c r="BQ67"/>
  <c r="BQ58" s="1"/>
  <c r="BK66"/>
  <c r="BK57" s="1"/>
  <c r="CX71"/>
  <c r="CX62" s="1"/>
  <c r="CR70"/>
  <c r="CR61" s="1"/>
  <c r="CL69"/>
  <c r="CL60" s="1"/>
  <c r="CF68"/>
  <c r="CF59" s="1"/>
  <c r="BZ67"/>
  <c r="BZ58" s="1"/>
  <c r="BT66"/>
  <c r="BT57" s="1"/>
  <c r="DA70"/>
  <c r="DA61" s="1"/>
  <c r="CU69"/>
  <c r="CU60" s="1"/>
  <c r="CO68"/>
  <c r="CO59" s="1"/>
  <c r="CI67"/>
  <c r="CI58" s="1"/>
  <c r="CC66"/>
  <c r="CC57" s="1"/>
  <c r="DD69"/>
  <c r="DD60" s="1"/>
  <c r="CX68"/>
  <c r="CX59" s="1"/>
  <c r="CR67"/>
  <c r="CR58" s="1"/>
  <c r="CL66"/>
  <c r="CL57" s="1"/>
  <c r="BU71"/>
  <c r="BU62" s="1"/>
  <c r="BO70"/>
  <c r="BO61" s="1"/>
  <c r="BI69"/>
  <c r="BI60" s="1"/>
  <c r="DC66"/>
  <c r="DC57" s="1"/>
  <c r="CL71"/>
  <c r="CL62" s="1"/>
  <c r="CF70"/>
  <c r="CF61" s="1"/>
  <c r="BZ69"/>
  <c r="BZ60" s="1"/>
  <c r="BT68"/>
  <c r="BT59" s="1"/>
  <c r="BN67"/>
  <c r="BN58" s="1"/>
  <c r="BH66"/>
  <c r="BH57" s="1"/>
  <c r="BR71" i="12"/>
  <c r="BR62" s="1"/>
  <c r="BL70"/>
  <c r="BL61" s="1"/>
  <c r="CV66"/>
  <c r="CV57" s="1"/>
  <c r="DA70"/>
  <c r="DA61" s="1"/>
  <c r="CU69"/>
  <c r="CU60" s="1"/>
  <c r="CO68"/>
  <c r="CO59" s="1"/>
  <c r="CI67"/>
  <c r="CI58" s="1"/>
  <c r="BQ66"/>
  <c r="BQ57" s="1"/>
  <c r="CJ71"/>
  <c r="CJ62" s="1"/>
  <c r="CD70"/>
  <c r="CD61" s="1"/>
  <c r="BX69"/>
  <c r="BX60" s="1"/>
  <c r="BR68"/>
  <c r="BR59" s="1"/>
  <c r="BL67"/>
  <c r="BL58" s="1"/>
  <c r="BM71"/>
  <c r="BM62" s="1"/>
  <c r="DA67"/>
  <c r="DA58" s="1"/>
  <c r="CO66"/>
  <c r="CO57" s="1"/>
  <c r="DB71"/>
  <c r="DB62" s="1"/>
  <c r="CV70"/>
  <c r="CV61" s="1"/>
  <c r="CP69"/>
  <c r="CP60" s="1"/>
  <c r="CJ68"/>
  <c r="CJ59" s="1"/>
  <c r="CD67"/>
  <c r="CD58" s="1"/>
  <c r="BK66"/>
  <c r="BK57" s="1"/>
  <c r="CE71"/>
  <c r="CE62" s="1"/>
  <c r="BY70"/>
  <c r="BY61" s="1"/>
  <c r="BS69"/>
  <c r="BS60" s="1"/>
  <c r="BM68"/>
  <c r="BM59" s="1"/>
  <c r="BJ66"/>
  <c r="BJ57" s="1"/>
  <c r="BU66"/>
  <c r="BU57" s="1"/>
  <c r="DC69" i="7"/>
  <c r="DC60" s="1"/>
  <c r="CW68"/>
  <c r="CW59" s="1"/>
  <c r="CQ67"/>
  <c r="CQ58" s="1"/>
  <c r="CK66"/>
  <c r="CK57" s="1"/>
  <c r="BL71"/>
  <c r="BL62" s="1"/>
  <c r="CZ67"/>
  <c r="CZ58" s="1"/>
  <c r="CT66"/>
  <c r="CT57" s="1"/>
  <c r="CC71"/>
  <c r="CC62" s="1"/>
  <c r="BW70"/>
  <c r="BW61" s="1"/>
  <c r="BQ69"/>
  <c r="BQ60" s="1"/>
  <c r="BK68"/>
  <c r="BK59" s="1"/>
  <c r="CT71"/>
  <c r="CT62" s="1"/>
  <c r="CN70"/>
  <c r="CN61" s="1"/>
  <c r="CH69"/>
  <c r="CH60" s="1"/>
  <c r="CB68"/>
  <c r="CB59" s="1"/>
  <c r="BV67"/>
  <c r="BV58" s="1"/>
  <c r="BP66"/>
  <c r="BP57" s="1"/>
  <c r="DE70"/>
  <c r="DE61" s="1"/>
  <c r="CY69"/>
  <c r="CY60" s="1"/>
  <c r="CS68"/>
  <c r="CS59" s="1"/>
  <c r="CM67"/>
  <c r="CM58" s="1"/>
  <c r="CG66"/>
  <c r="CG57" s="1"/>
  <c r="BP71"/>
  <c r="BP62" s="1"/>
  <c r="BJ70"/>
  <c r="BJ61" s="1"/>
  <c r="DD67"/>
  <c r="DD58" s="1"/>
  <c r="CX66"/>
  <c r="CX57" s="1"/>
  <c r="CR71" i="13"/>
  <c r="CR62" s="1"/>
  <c r="CL70"/>
  <c r="CL61" s="1"/>
  <c r="CF69"/>
  <c r="CF60" s="1"/>
  <c r="BZ68"/>
  <c r="BZ59" s="1"/>
  <c r="BT67"/>
  <c r="BT58" s="1"/>
  <c r="BN66"/>
  <c r="BN57" s="1"/>
  <c r="DC70"/>
  <c r="DC61" s="1"/>
  <c r="CW69"/>
  <c r="CW60" s="1"/>
  <c r="CQ68"/>
  <c r="CQ59" s="1"/>
  <c r="CK67"/>
  <c r="CK58" s="1"/>
  <c r="CE66"/>
  <c r="CE57" s="1"/>
  <c r="BN71"/>
  <c r="BN62" s="1"/>
  <c r="BH70"/>
  <c r="BH61" s="1"/>
  <c r="DB67"/>
  <c r="DB58" s="1"/>
  <c r="CV66"/>
  <c r="CV57" s="1"/>
  <c r="CE71"/>
  <c r="CE62" s="1"/>
  <c r="BY70"/>
  <c r="BY61" s="1"/>
  <c r="BS69"/>
  <c r="BS60" s="1"/>
  <c r="BM68"/>
  <c r="BM59" s="1"/>
  <c r="CV71"/>
  <c r="CV62" s="1"/>
  <c r="CP70"/>
  <c r="CP61" s="1"/>
  <c r="CJ69"/>
  <c r="CJ60" s="1"/>
  <c r="CD68"/>
  <c r="CD59" s="1"/>
  <c r="BX67"/>
  <c r="BX58" s="1"/>
  <c r="BR66"/>
  <c r="BR57" s="1"/>
  <c r="DA69"/>
  <c r="DA60" s="1"/>
  <c r="CU68"/>
  <c r="CU59" s="1"/>
  <c r="CO67"/>
  <c r="CO58" s="1"/>
  <c r="CI66"/>
  <c r="CI57" s="1"/>
  <c r="CM66" i="10"/>
  <c r="CM57" s="1"/>
  <c r="DC69"/>
  <c r="DC60" s="1"/>
  <c r="CW68"/>
  <c r="CW59" s="1"/>
  <c r="BW67"/>
  <c r="BW58" s="1"/>
  <c r="CB71"/>
  <c r="CB62" s="1"/>
  <c r="BV70"/>
  <c r="BV61" s="1"/>
  <c r="BP69"/>
  <c r="BP60" s="1"/>
  <c r="BJ68"/>
  <c r="BJ59" s="1"/>
  <c r="DD67"/>
  <c r="DD58" s="1"/>
  <c r="DA71"/>
  <c r="DA62" s="1"/>
  <c r="CU70"/>
  <c r="CU61" s="1"/>
  <c r="CO69"/>
  <c r="CO60" s="1"/>
  <c r="CI68"/>
  <c r="CI59" s="1"/>
  <c r="BN71"/>
  <c r="BN62" s="1"/>
  <c r="BH70"/>
  <c r="BH61" s="1"/>
  <c r="CL67"/>
  <c r="CL58" s="1"/>
  <c r="CM71"/>
  <c r="CM62" s="1"/>
  <c r="CG70"/>
  <c r="CG61" s="1"/>
  <c r="CA69"/>
  <c r="CA60" s="1"/>
  <c r="BU68"/>
  <c r="BU59" s="1"/>
  <c r="CZ69"/>
  <c r="CZ60" s="1"/>
  <c r="CT68"/>
  <c r="CT59" s="1"/>
  <c r="BS67"/>
  <c r="BS58" s="1"/>
  <c r="DE67"/>
  <c r="DE58" s="1"/>
  <c r="CY66"/>
  <c r="CY57" s="1"/>
  <c r="CK66"/>
  <c r="CK57" s="1"/>
  <c r="CZ67"/>
  <c r="CZ58" s="1"/>
  <c r="CT66"/>
  <c r="CT57" s="1"/>
  <c r="BP66"/>
  <c r="BP57" s="1"/>
  <c r="CG66"/>
  <c r="CG57" s="1"/>
  <c r="BR66"/>
  <c r="BR57" s="1"/>
  <c r="AB72" i="11"/>
  <c r="AB63" s="1"/>
  <c r="AA13"/>
  <c r="AA13" i="12"/>
  <c r="AA13" i="13"/>
  <c r="AA13" i="4"/>
  <c r="AA13" i="5"/>
  <c r="AA13" i="7"/>
  <c r="AA13" i="8"/>
  <c r="AA13" i="9"/>
  <c r="AA13" i="10"/>
  <c r="Y13" i="11"/>
  <c r="AC3" s="1"/>
  <c r="Y13" i="7"/>
  <c r="AC3" s="1"/>
  <c r="Y13" i="12"/>
  <c r="AC3" s="1"/>
  <c r="Y13" i="8"/>
  <c r="AC3" s="1"/>
  <c r="Y13" i="13"/>
  <c r="AC3" s="1"/>
  <c r="Y13" i="9"/>
  <c r="AC3" s="1"/>
  <c r="Y13" i="4"/>
  <c r="AC3" s="1"/>
  <c r="Y13" i="10"/>
  <c r="AC3" s="1"/>
  <c r="Y13" i="5"/>
  <c r="AC3" s="1"/>
  <c r="Z13" i="11"/>
  <c r="Z13" i="7"/>
  <c r="Z13" i="12"/>
  <c r="Z13" i="8"/>
  <c r="Z13" i="13"/>
  <c r="Z13" i="9"/>
  <c r="Z13" i="4"/>
  <c r="Z13" i="10"/>
  <c r="Z13" i="5"/>
  <c r="J40" i="1"/>
  <c r="BI22"/>
  <c r="BI65" s="1"/>
  <c r="BI56" s="1"/>
  <c r="BQ22"/>
  <c r="BQ65" s="1"/>
  <c r="BQ56" s="1"/>
  <c r="BY22"/>
  <c r="BY65" s="1"/>
  <c r="BY56" s="1"/>
  <c r="CG22"/>
  <c r="CG65" s="1"/>
  <c r="CG56" s="1"/>
  <c r="CO22"/>
  <c r="CO65" s="1"/>
  <c r="CO56" s="1"/>
  <c r="CW22"/>
  <c r="CW65" s="1"/>
  <c r="CW56" s="1"/>
  <c r="DE22"/>
  <c r="DE65" s="1"/>
  <c r="DE56" s="1"/>
  <c r="BO23"/>
  <c r="BW23"/>
  <c r="CE23"/>
  <c r="CM23"/>
  <c r="CU23"/>
  <c r="DC23"/>
  <c r="BM24"/>
  <c r="BU24"/>
  <c r="CC24"/>
  <c r="CK24"/>
  <c r="CS24"/>
  <c r="DA24"/>
  <c r="BK25"/>
  <c r="BS25"/>
  <c r="CA25"/>
  <c r="CI25"/>
  <c r="CQ25"/>
  <c r="CY25"/>
  <c r="BI26"/>
  <c r="BQ26"/>
  <c r="BY26"/>
  <c r="CG26"/>
  <c r="CO26"/>
  <c r="CW26"/>
  <c r="DE26"/>
  <c r="BO27"/>
  <c r="BW27"/>
  <c r="CE27"/>
  <c r="CM27"/>
  <c r="CU27"/>
  <c r="DC27"/>
  <c r="BM28"/>
  <c r="BU28"/>
  <c r="CC28"/>
  <c r="CK28"/>
  <c r="CS28"/>
  <c r="DA28"/>
  <c r="BK29"/>
  <c r="BS29"/>
  <c r="CA29"/>
  <c r="CI29"/>
  <c r="CQ29"/>
  <c r="CY29"/>
  <c r="BI30"/>
  <c r="BQ30"/>
  <c r="BY30"/>
  <c r="CG30"/>
  <c r="CO30"/>
  <c r="CW30"/>
  <c r="DE30"/>
  <c r="BO31"/>
  <c r="BH22"/>
  <c r="BH65" s="1"/>
  <c r="BH56" s="1"/>
  <c r="BP22"/>
  <c r="BP65" s="1"/>
  <c r="BP56" s="1"/>
  <c r="BX22"/>
  <c r="BX65" s="1"/>
  <c r="BX56" s="1"/>
  <c r="CF22"/>
  <c r="CF65" s="1"/>
  <c r="CF56" s="1"/>
  <c r="CN22"/>
  <c r="CN65" s="1"/>
  <c r="CN56" s="1"/>
  <c r="CV22"/>
  <c r="CV65" s="1"/>
  <c r="CV56" s="1"/>
  <c r="DD22"/>
  <c r="DD65" s="1"/>
  <c r="DD56" s="1"/>
  <c r="BN23"/>
  <c r="BV23"/>
  <c r="CD23"/>
  <c r="CL23"/>
  <c r="CT23"/>
  <c r="DB23"/>
  <c r="BL24"/>
  <c r="BT24"/>
  <c r="CB24"/>
  <c r="CJ24"/>
  <c r="CR24"/>
  <c r="CZ24"/>
  <c r="BJ25"/>
  <c r="BR25"/>
  <c r="BZ25"/>
  <c r="CH25"/>
  <c r="CP25"/>
  <c r="CX25"/>
  <c r="BH26"/>
  <c r="BP26"/>
  <c r="BX26"/>
  <c r="CF26"/>
  <c r="CN26"/>
  <c r="CV26"/>
  <c r="DD26"/>
  <c r="BN27"/>
  <c r="BV27"/>
  <c r="CD27"/>
  <c r="CL27"/>
  <c r="CT27"/>
  <c r="DB27"/>
  <c r="BL28"/>
  <c r="BT28"/>
  <c r="CB28"/>
  <c r="CJ28"/>
  <c r="CR28"/>
  <c r="CZ28"/>
  <c r="BJ29"/>
  <c r="BR29"/>
  <c r="BZ29"/>
  <c r="CH29"/>
  <c r="CP29"/>
  <c r="CX29"/>
  <c r="BH30"/>
  <c r="BP30"/>
  <c r="BO22"/>
  <c r="BO65" s="1"/>
  <c r="BO56" s="1"/>
  <c r="BW22"/>
  <c r="BW65" s="1"/>
  <c r="BW56" s="1"/>
  <c r="CE22"/>
  <c r="CE65" s="1"/>
  <c r="CE56" s="1"/>
  <c r="CM22"/>
  <c r="CM65" s="1"/>
  <c r="CM56" s="1"/>
  <c r="CU22"/>
  <c r="CU65" s="1"/>
  <c r="CU56" s="1"/>
  <c r="DC22"/>
  <c r="DC65" s="1"/>
  <c r="DC56" s="1"/>
  <c r="BM23"/>
  <c r="BU23"/>
  <c r="CC23"/>
  <c r="CK23"/>
  <c r="CS23"/>
  <c r="DA23"/>
  <c r="BK24"/>
  <c r="BS24"/>
  <c r="CA24"/>
  <c r="CI24"/>
  <c r="CQ24"/>
  <c r="CY24"/>
  <c r="BI25"/>
  <c r="BQ25"/>
  <c r="BY25"/>
  <c r="CG25"/>
  <c r="CO25"/>
  <c r="CW25"/>
  <c r="DE25"/>
  <c r="BO26"/>
  <c r="BW26"/>
  <c r="CE26"/>
  <c r="CM26"/>
  <c r="CU26"/>
  <c r="DC26"/>
  <c r="BM27"/>
  <c r="BU27"/>
  <c r="CC27"/>
  <c r="CK27"/>
  <c r="CS27"/>
  <c r="DA27"/>
  <c r="BK28"/>
  <c r="BS28"/>
  <c r="CA28"/>
  <c r="CI28"/>
  <c r="CQ28"/>
  <c r="CY28"/>
  <c r="BI29"/>
  <c r="BQ29"/>
  <c r="BY29"/>
  <c r="CG29"/>
  <c r="CO29"/>
  <c r="CW29"/>
  <c r="DE29"/>
  <c r="BO30"/>
  <c r="BW30"/>
  <c r="CE30"/>
  <c r="BN22"/>
  <c r="BN65" s="1"/>
  <c r="BN56" s="1"/>
  <c r="BV22"/>
  <c r="BV65" s="1"/>
  <c r="BV56" s="1"/>
  <c r="CD22"/>
  <c r="CD65" s="1"/>
  <c r="CD56" s="1"/>
  <c r="CL22"/>
  <c r="CL65" s="1"/>
  <c r="CL56" s="1"/>
  <c r="CT22"/>
  <c r="CT65" s="1"/>
  <c r="CT56" s="1"/>
  <c r="DB22"/>
  <c r="DB65" s="1"/>
  <c r="DB56" s="1"/>
  <c r="BL23"/>
  <c r="BT23"/>
  <c r="CB23"/>
  <c r="CJ23"/>
  <c r="CR23"/>
  <c r="CZ23"/>
  <c r="BJ24"/>
  <c r="BR24"/>
  <c r="BZ24"/>
  <c r="CH24"/>
  <c r="CP24"/>
  <c r="CX24"/>
  <c r="BH25"/>
  <c r="BP25"/>
  <c r="BX25"/>
  <c r="CF25"/>
  <c r="CN25"/>
  <c r="CV25"/>
  <c r="DD25"/>
  <c r="BN26"/>
  <c r="BV26"/>
  <c r="CD26"/>
  <c r="CL26"/>
  <c r="CT26"/>
  <c r="DB26"/>
  <c r="BL27"/>
  <c r="BT27"/>
  <c r="CB27"/>
  <c r="CJ27"/>
  <c r="CR27"/>
  <c r="CZ27"/>
  <c r="BJ28"/>
  <c r="BR28"/>
  <c r="BZ28"/>
  <c r="CH28"/>
  <c r="CP28"/>
  <c r="CX28"/>
  <c r="BH29"/>
  <c r="BP29"/>
  <c r="BX29"/>
  <c r="CF29"/>
  <c r="CN29"/>
  <c r="CV29"/>
  <c r="DD29"/>
  <c r="BN30"/>
  <c r="BV30"/>
  <c r="BM22"/>
  <c r="BM65" s="1"/>
  <c r="BM56" s="1"/>
  <c r="BU22"/>
  <c r="BU65" s="1"/>
  <c r="BU56" s="1"/>
  <c r="CC22"/>
  <c r="CC65" s="1"/>
  <c r="CC56" s="1"/>
  <c r="CK22"/>
  <c r="CK65" s="1"/>
  <c r="CK56" s="1"/>
  <c r="CS22"/>
  <c r="CS65" s="1"/>
  <c r="CS56" s="1"/>
  <c r="DA22"/>
  <c r="DA65" s="1"/>
  <c r="DA56" s="1"/>
  <c r="BK23"/>
  <c r="BS23"/>
  <c r="CA23"/>
  <c r="CI23"/>
  <c r="CQ23"/>
  <c r="CY23"/>
  <c r="BI24"/>
  <c r="BQ24"/>
  <c r="BY24"/>
  <c r="CG24"/>
  <c r="CO24"/>
  <c r="CW24"/>
  <c r="DE24"/>
  <c r="BO25"/>
  <c r="BW25"/>
  <c r="CE25"/>
  <c r="CM25"/>
  <c r="CU25"/>
  <c r="DC25"/>
  <c r="BM26"/>
  <c r="BU26"/>
  <c r="CC26"/>
  <c r="CK26"/>
  <c r="CS26"/>
  <c r="DA26"/>
  <c r="BK27"/>
  <c r="BS27"/>
  <c r="CA27"/>
  <c r="CI27"/>
  <c r="CQ27"/>
  <c r="CY27"/>
  <c r="BI28"/>
  <c r="BQ28"/>
  <c r="BY28"/>
  <c r="CG28"/>
  <c r="CO28"/>
  <c r="CW28"/>
  <c r="DE28"/>
  <c r="BO29"/>
  <c r="BW29"/>
  <c r="CE29"/>
  <c r="CM29"/>
  <c r="CU29"/>
  <c r="DC29"/>
  <c r="BM30"/>
  <c r="BU30"/>
  <c r="CC30"/>
  <c r="CK30"/>
  <c r="CS30"/>
  <c r="DA30"/>
  <c r="BK31"/>
  <c r="BS31"/>
  <c r="CA31"/>
  <c r="CI31"/>
  <c r="CQ31"/>
  <c r="CY31"/>
  <c r="BI32"/>
  <c r="BQ32"/>
  <c r="BY32"/>
  <c r="BL22"/>
  <c r="BL65" s="1"/>
  <c r="BL56" s="1"/>
  <c r="BT22"/>
  <c r="BT65" s="1"/>
  <c r="BT56" s="1"/>
  <c r="CB22"/>
  <c r="CB65" s="1"/>
  <c r="CB56" s="1"/>
  <c r="CJ22"/>
  <c r="CJ65" s="1"/>
  <c r="CJ56" s="1"/>
  <c r="CR22"/>
  <c r="CR65" s="1"/>
  <c r="CR56" s="1"/>
  <c r="CZ22"/>
  <c r="CZ65" s="1"/>
  <c r="CZ56" s="1"/>
  <c r="BJ23"/>
  <c r="BR23"/>
  <c r="BZ23"/>
  <c r="CH23"/>
  <c r="CP23"/>
  <c r="CX23"/>
  <c r="BH24"/>
  <c r="BP24"/>
  <c r="BX24"/>
  <c r="CF24"/>
  <c r="CN24"/>
  <c r="CV24"/>
  <c r="DD24"/>
  <c r="BN25"/>
  <c r="BV25"/>
  <c r="CD25"/>
  <c r="CL25"/>
  <c r="CT25"/>
  <c r="DB25"/>
  <c r="BL26"/>
  <c r="BT26"/>
  <c r="CB26"/>
  <c r="CJ26"/>
  <c r="CR26"/>
  <c r="CZ26"/>
  <c r="BJ27"/>
  <c r="BR27"/>
  <c r="BZ27"/>
  <c r="CH27"/>
  <c r="CP27"/>
  <c r="CX27"/>
  <c r="BH28"/>
  <c r="BP28"/>
  <c r="BX28"/>
  <c r="CF28"/>
  <c r="CN28"/>
  <c r="CV28"/>
  <c r="DD28"/>
  <c r="BN29"/>
  <c r="BV29"/>
  <c r="CD29"/>
  <c r="CL29"/>
  <c r="CT29"/>
  <c r="DB29"/>
  <c r="BL30"/>
  <c r="BT30"/>
  <c r="CB30"/>
  <c r="CJ30"/>
  <c r="CR30"/>
  <c r="CZ30"/>
  <c r="BJ31"/>
  <c r="BR31"/>
  <c r="BK22"/>
  <c r="BK65" s="1"/>
  <c r="BK56" s="1"/>
  <c r="BS22"/>
  <c r="BS65" s="1"/>
  <c r="BS56" s="1"/>
  <c r="CA22"/>
  <c r="CA65" s="1"/>
  <c r="CA56" s="1"/>
  <c r="CI22"/>
  <c r="CI65" s="1"/>
  <c r="CI56" s="1"/>
  <c r="CQ22"/>
  <c r="CQ65" s="1"/>
  <c r="CQ56" s="1"/>
  <c r="CY22"/>
  <c r="CY65" s="1"/>
  <c r="CY56" s="1"/>
  <c r="BI23"/>
  <c r="BQ23"/>
  <c r="BY23"/>
  <c r="CG23"/>
  <c r="CO23"/>
  <c r="CW23"/>
  <c r="DE23"/>
  <c r="BO24"/>
  <c r="BW24"/>
  <c r="CE24"/>
  <c r="CM24"/>
  <c r="CU24"/>
  <c r="DC24"/>
  <c r="BM25"/>
  <c r="BU25"/>
  <c r="CC25"/>
  <c r="CK25"/>
  <c r="CS25"/>
  <c r="DA25"/>
  <c r="BK26"/>
  <c r="BS26"/>
  <c r="CA26"/>
  <c r="CI26"/>
  <c r="CQ26"/>
  <c r="CY26"/>
  <c r="BI27"/>
  <c r="BQ27"/>
  <c r="BY27"/>
  <c r="CG27"/>
  <c r="CO27"/>
  <c r="CW27"/>
  <c r="DE27"/>
  <c r="BO28"/>
  <c r="BW28"/>
  <c r="CE28"/>
  <c r="CM28"/>
  <c r="CU28"/>
  <c r="DC28"/>
  <c r="BM29"/>
  <c r="BU29"/>
  <c r="CC29"/>
  <c r="CK29"/>
  <c r="CS29"/>
  <c r="DA29"/>
  <c r="BK30"/>
  <c r="BS30"/>
  <c r="CA30"/>
  <c r="BJ22"/>
  <c r="BJ65" s="1"/>
  <c r="BJ56" s="1"/>
  <c r="BR22"/>
  <c r="BR65" s="1"/>
  <c r="BR56" s="1"/>
  <c r="BZ22"/>
  <c r="BZ65" s="1"/>
  <c r="BZ56" s="1"/>
  <c r="CH22"/>
  <c r="CH65" s="1"/>
  <c r="CH56" s="1"/>
  <c r="CP22"/>
  <c r="CP65" s="1"/>
  <c r="CP56" s="1"/>
  <c r="CX22"/>
  <c r="CX65" s="1"/>
  <c r="CX56" s="1"/>
  <c r="BH23"/>
  <c r="BP23"/>
  <c r="BX23"/>
  <c r="CF23"/>
  <c r="CN23"/>
  <c r="CV23"/>
  <c r="DD23"/>
  <c r="BN24"/>
  <c r="BV24"/>
  <c r="CD24"/>
  <c r="CL24"/>
  <c r="CT24"/>
  <c r="DB24"/>
  <c r="BL25"/>
  <c r="BT25"/>
  <c r="CB25"/>
  <c r="CJ25"/>
  <c r="CR25"/>
  <c r="CZ25"/>
  <c r="BJ26"/>
  <c r="BR26"/>
  <c r="BZ26"/>
  <c r="CH26"/>
  <c r="CP26"/>
  <c r="CX26"/>
  <c r="BH27"/>
  <c r="BP27"/>
  <c r="BX27"/>
  <c r="CF27"/>
  <c r="CN27"/>
  <c r="CV27"/>
  <c r="DD27"/>
  <c r="BN28"/>
  <c r="BV28"/>
  <c r="CD28"/>
  <c r="CL28"/>
  <c r="CT28"/>
  <c r="DB28"/>
  <c r="BL29"/>
  <c r="BT29"/>
  <c r="CB29"/>
  <c r="CJ29"/>
  <c r="CR29"/>
  <c r="CZ29"/>
  <c r="BJ30"/>
  <c r="BR30"/>
  <c r="BZ30"/>
  <c r="CH30"/>
  <c r="CP30"/>
  <c r="CX30"/>
  <c r="BH31"/>
  <c r="BP31"/>
  <c r="BX31"/>
  <c r="CF31"/>
  <c r="CN31"/>
  <c r="CV31"/>
  <c r="DD31"/>
  <c r="BN32"/>
  <c r="BV32"/>
  <c r="CQ30"/>
  <c r="BI31"/>
  <c r="BW31"/>
  <c r="CH31"/>
  <c r="CS31"/>
  <c r="DC31"/>
  <c r="BP32"/>
  <c r="CA32"/>
  <c r="CI32"/>
  <c r="CQ32"/>
  <c r="CY32"/>
  <c r="BI33"/>
  <c r="BQ33"/>
  <c r="BY33"/>
  <c r="CG33"/>
  <c r="CO33"/>
  <c r="CW33"/>
  <c r="DE33"/>
  <c r="BO34"/>
  <c r="BW34"/>
  <c r="CE34"/>
  <c r="CM34"/>
  <c r="CU34"/>
  <c r="DC34"/>
  <c r="BM35"/>
  <c r="BU35"/>
  <c r="CC35"/>
  <c r="CK35"/>
  <c r="CS35"/>
  <c r="DA35"/>
  <c r="BK36"/>
  <c r="BS36"/>
  <c r="CA36"/>
  <c r="CI36"/>
  <c r="CQ36"/>
  <c r="CY36"/>
  <c r="BI37"/>
  <c r="BQ37"/>
  <c r="BY37"/>
  <c r="CG37"/>
  <c r="CO37"/>
  <c r="CW37"/>
  <c r="DE37"/>
  <c r="BO38"/>
  <c r="BW38"/>
  <c r="CE38"/>
  <c r="CM38"/>
  <c r="CU38"/>
  <c r="DC38"/>
  <c r="BM39"/>
  <c r="BU39"/>
  <c r="CC39"/>
  <c r="CK39"/>
  <c r="CS39"/>
  <c r="DA39"/>
  <c r="BK40"/>
  <c r="BS40"/>
  <c r="CA40"/>
  <c r="CI40"/>
  <c r="CQ40"/>
  <c r="CY40"/>
  <c r="BI41"/>
  <c r="BQ41"/>
  <c r="BY41"/>
  <c r="CG41"/>
  <c r="CO41"/>
  <c r="CW41"/>
  <c r="DE41"/>
  <c r="BO42"/>
  <c r="BW42"/>
  <c r="CE42"/>
  <c r="CM42"/>
  <c r="CU42"/>
  <c r="DC42"/>
  <c r="BM43"/>
  <c r="BU43"/>
  <c r="CC43"/>
  <c r="CK43"/>
  <c r="CS43"/>
  <c r="DA43"/>
  <c r="BK44"/>
  <c r="BS44"/>
  <c r="CA44"/>
  <c r="CI44"/>
  <c r="CQ44"/>
  <c r="CY44"/>
  <c r="BI45"/>
  <c r="BQ45"/>
  <c r="BY45"/>
  <c r="CG45"/>
  <c r="CO45"/>
  <c r="CW45"/>
  <c r="DE45"/>
  <c r="BO46"/>
  <c r="BW46"/>
  <c r="CE46"/>
  <c r="CM46"/>
  <c r="CU46"/>
  <c r="DC46"/>
  <c r="BM47"/>
  <c r="BU47"/>
  <c r="CC47"/>
  <c r="CK47"/>
  <c r="CS47"/>
  <c r="DA47"/>
  <c r="BK48"/>
  <c r="BS48"/>
  <c r="CA48"/>
  <c r="CI48"/>
  <c r="CQ48"/>
  <c r="CY48"/>
  <c r="BI49"/>
  <c r="BQ49"/>
  <c r="BY49"/>
  <c r="CG49"/>
  <c r="CO49"/>
  <c r="CW49"/>
  <c r="DE49"/>
  <c r="BO50"/>
  <c r="BW50"/>
  <c r="CE50"/>
  <c r="CM50"/>
  <c r="CU50"/>
  <c r="DC50"/>
  <c r="BM51"/>
  <c r="BU51"/>
  <c r="CC51"/>
  <c r="CK51"/>
  <c r="CS51"/>
  <c r="DA51"/>
  <c r="BK52"/>
  <c r="BS52"/>
  <c r="CA52"/>
  <c r="CI52"/>
  <c r="CQ52"/>
  <c r="CY52"/>
  <c r="CN30"/>
  <c r="DD30"/>
  <c r="BV31"/>
  <c r="CG31"/>
  <c r="CR31"/>
  <c r="DB31"/>
  <c r="BO32"/>
  <c r="BZ32"/>
  <c r="CH32"/>
  <c r="CP32"/>
  <c r="CX32"/>
  <c r="BH33"/>
  <c r="BP33"/>
  <c r="BX33"/>
  <c r="CF33"/>
  <c r="CN33"/>
  <c r="CV33"/>
  <c r="DD33"/>
  <c r="BN34"/>
  <c r="BV34"/>
  <c r="CD34"/>
  <c r="CL34"/>
  <c r="CT34"/>
  <c r="DB34"/>
  <c r="BL35"/>
  <c r="BT35"/>
  <c r="CB35"/>
  <c r="CJ35"/>
  <c r="CR35"/>
  <c r="CZ35"/>
  <c r="BJ36"/>
  <c r="BR36"/>
  <c r="BZ36"/>
  <c r="CH36"/>
  <c r="CP36"/>
  <c r="CX36"/>
  <c r="BH37"/>
  <c r="BP37"/>
  <c r="BX37"/>
  <c r="CF37"/>
  <c r="CN37"/>
  <c r="CV37"/>
  <c r="DD37"/>
  <c r="BN38"/>
  <c r="BV38"/>
  <c r="CD38"/>
  <c r="CL38"/>
  <c r="CT38"/>
  <c r="DB38"/>
  <c r="BL39"/>
  <c r="BT39"/>
  <c r="CB39"/>
  <c r="CJ39"/>
  <c r="CR39"/>
  <c r="CZ39"/>
  <c r="BJ40"/>
  <c r="BR40"/>
  <c r="BZ40"/>
  <c r="CH40"/>
  <c r="CP40"/>
  <c r="CX40"/>
  <c r="BH41"/>
  <c r="BP41"/>
  <c r="BX41"/>
  <c r="CF41"/>
  <c r="CN41"/>
  <c r="CV41"/>
  <c r="DD41"/>
  <c r="BN42"/>
  <c r="BV42"/>
  <c r="CD42"/>
  <c r="CL42"/>
  <c r="CT42"/>
  <c r="DB42"/>
  <c r="BL43"/>
  <c r="BT43"/>
  <c r="CB43"/>
  <c r="CJ43"/>
  <c r="CR43"/>
  <c r="CZ43"/>
  <c r="BJ44"/>
  <c r="BR44"/>
  <c r="BZ44"/>
  <c r="CH44"/>
  <c r="CP44"/>
  <c r="CX44"/>
  <c r="BH45"/>
  <c r="BP45"/>
  <c r="BX45"/>
  <c r="CF45"/>
  <c r="CN45"/>
  <c r="CV45"/>
  <c r="DD45"/>
  <c r="BN46"/>
  <c r="BV46"/>
  <c r="CD46"/>
  <c r="CL46"/>
  <c r="CT46"/>
  <c r="DB46"/>
  <c r="BL47"/>
  <c r="BT47"/>
  <c r="CB47"/>
  <c r="CJ47"/>
  <c r="CR47"/>
  <c r="CZ47"/>
  <c r="BJ48"/>
  <c r="BR48"/>
  <c r="BZ48"/>
  <c r="CH48"/>
  <c r="CP48"/>
  <c r="CX48"/>
  <c r="BH49"/>
  <c r="BP49"/>
  <c r="BX49"/>
  <c r="CF49"/>
  <c r="CN49"/>
  <c r="CV49"/>
  <c r="DD49"/>
  <c r="BN50"/>
  <c r="BV50"/>
  <c r="CD50"/>
  <c r="CL50"/>
  <c r="CT50"/>
  <c r="DB50"/>
  <c r="BL51"/>
  <c r="BT51"/>
  <c r="CB51"/>
  <c r="CJ51"/>
  <c r="CR51"/>
  <c r="CZ51"/>
  <c r="BJ52"/>
  <c r="BR52"/>
  <c r="BZ52"/>
  <c r="CH52"/>
  <c r="CP52"/>
  <c r="CX52"/>
  <c r="CM30"/>
  <c r="DC30"/>
  <c r="BU31"/>
  <c r="CE31"/>
  <c r="CP31"/>
  <c r="DA31"/>
  <c r="BM32"/>
  <c r="BX32"/>
  <c r="CG32"/>
  <c r="CO32"/>
  <c r="CW32"/>
  <c r="DE32"/>
  <c r="BO33"/>
  <c r="BW33"/>
  <c r="CE33"/>
  <c r="CM33"/>
  <c r="CU33"/>
  <c r="DC33"/>
  <c r="BM34"/>
  <c r="BU34"/>
  <c r="CC34"/>
  <c r="CK34"/>
  <c r="CS34"/>
  <c r="DA34"/>
  <c r="BK35"/>
  <c r="BS35"/>
  <c r="CA35"/>
  <c r="CI35"/>
  <c r="CQ35"/>
  <c r="CY35"/>
  <c r="BI36"/>
  <c r="BQ36"/>
  <c r="BY36"/>
  <c r="CG36"/>
  <c r="CO36"/>
  <c r="CW36"/>
  <c r="DE36"/>
  <c r="BO37"/>
  <c r="BW37"/>
  <c r="CE37"/>
  <c r="CM37"/>
  <c r="CU37"/>
  <c r="DC37"/>
  <c r="BM38"/>
  <c r="BU38"/>
  <c r="CC38"/>
  <c r="CK38"/>
  <c r="CS38"/>
  <c r="DA38"/>
  <c r="BK39"/>
  <c r="BS39"/>
  <c r="CA39"/>
  <c r="CI39"/>
  <c r="CQ39"/>
  <c r="CY39"/>
  <c r="BI40"/>
  <c r="BQ40"/>
  <c r="BY40"/>
  <c r="CG40"/>
  <c r="CO40"/>
  <c r="CW40"/>
  <c r="DE40"/>
  <c r="BO41"/>
  <c r="BW41"/>
  <c r="CE41"/>
  <c r="CM41"/>
  <c r="CU41"/>
  <c r="DC41"/>
  <c r="BM42"/>
  <c r="BU42"/>
  <c r="CC42"/>
  <c r="CK42"/>
  <c r="CS42"/>
  <c r="DA42"/>
  <c r="BK43"/>
  <c r="BS43"/>
  <c r="CA43"/>
  <c r="CI43"/>
  <c r="CQ43"/>
  <c r="CY43"/>
  <c r="BI44"/>
  <c r="BQ44"/>
  <c r="BY44"/>
  <c r="CG44"/>
  <c r="CO44"/>
  <c r="CW44"/>
  <c r="DE44"/>
  <c r="BO45"/>
  <c r="BW45"/>
  <c r="CE45"/>
  <c r="CM45"/>
  <c r="CU45"/>
  <c r="DC45"/>
  <c r="BM46"/>
  <c r="BU46"/>
  <c r="CC46"/>
  <c r="CK46"/>
  <c r="CS46"/>
  <c r="DA46"/>
  <c r="BK47"/>
  <c r="BS47"/>
  <c r="CA47"/>
  <c r="CI47"/>
  <c r="CQ47"/>
  <c r="CY47"/>
  <c r="BI48"/>
  <c r="BQ48"/>
  <c r="BY48"/>
  <c r="CG48"/>
  <c r="CO48"/>
  <c r="CW48"/>
  <c r="DE48"/>
  <c r="BO49"/>
  <c r="BW49"/>
  <c r="CE49"/>
  <c r="CM49"/>
  <c r="CU49"/>
  <c r="DC49"/>
  <c r="BM50"/>
  <c r="BU50"/>
  <c r="CC50"/>
  <c r="CK50"/>
  <c r="CS50"/>
  <c r="DA50"/>
  <c r="BK51"/>
  <c r="BS51"/>
  <c r="CA51"/>
  <c r="CI51"/>
  <c r="CQ51"/>
  <c r="CY51"/>
  <c r="BI52"/>
  <c r="BQ52"/>
  <c r="BY52"/>
  <c r="CG52"/>
  <c r="CO52"/>
  <c r="CW52"/>
  <c r="DE52"/>
  <c r="CL30"/>
  <c r="DB30"/>
  <c r="BT31"/>
  <c r="CD31"/>
  <c r="CO31"/>
  <c r="CZ31"/>
  <c r="BL32"/>
  <c r="BW32"/>
  <c r="CF32"/>
  <c r="CN32"/>
  <c r="CV32"/>
  <c r="DD32"/>
  <c r="BN33"/>
  <c r="BV33"/>
  <c r="CD33"/>
  <c r="CL33"/>
  <c r="CT33"/>
  <c r="DB33"/>
  <c r="BL34"/>
  <c r="BT34"/>
  <c r="CB34"/>
  <c r="CJ34"/>
  <c r="CR34"/>
  <c r="CZ34"/>
  <c r="BJ35"/>
  <c r="BR35"/>
  <c r="BZ35"/>
  <c r="CH35"/>
  <c r="CP35"/>
  <c r="CX35"/>
  <c r="BH36"/>
  <c r="BP36"/>
  <c r="BX36"/>
  <c r="CF36"/>
  <c r="CN36"/>
  <c r="CV36"/>
  <c r="DD36"/>
  <c r="BN37"/>
  <c r="BV37"/>
  <c r="CD37"/>
  <c r="CL37"/>
  <c r="CT37"/>
  <c r="DB37"/>
  <c r="BL38"/>
  <c r="BT38"/>
  <c r="CB38"/>
  <c r="CJ38"/>
  <c r="CR38"/>
  <c r="CZ38"/>
  <c r="BJ39"/>
  <c r="BR39"/>
  <c r="BZ39"/>
  <c r="CH39"/>
  <c r="CP39"/>
  <c r="CX39"/>
  <c r="BH40"/>
  <c r="BP40"/>
  <c r="BX40"/>
  <c r="CF40"/>
  <c r="CN40"/>
  <c r="CV40"/>
  <c r="DD40"/>
  <c r="BN41"/>
  <c r="BV41"/>
  <c r="CD41"/>
  <c r="CL41"/>
  <c r="CT41"/>
  <c r="DB41"/>
  <c r="BL42"/>
  <c r="BT42"/>
  <c r="CB42"/>
  <c r="CJ42"/>
  <c r="CR42"/>
  <c r="CZ42"/>
  <c r="BJ43"/>
  <c r="BR43"/>
  <c r="BZ43"/>
  <c r="CH43"/>
  <c r="CP43"/>
  <c r="CX43"/>
  <c r="BH44"/>
  <c r="BP44"/>
  <c r="BX44"/>
  <c r="CF44"/>
  <c r="CN44"/>
  <c r="CV44"/>
  <c r="DD44"/>
  <c r="BN45"/>
  <c r="BV45"/>
  <c r="CD45"/>
  <c r="CL45"/>
  <c r="CT45"/>
  <c r="DB45"/>
  <c r="BL46"/>
  <c r="BT46"/>
  <c r="CB46"/>
  <c r="CJ46"/>
  <c r="CR46"/>
  <c r="CZ46"/>
  <c r="BJ47"/>
  <c r="BR47"/>
  <c r="BZ47"/>
  <c r="CH47"/>
  <c r="CP47"/>
  <c r="CX47"/>
  <c r="BH48"/>
  <c r="BP48"/>
  <c r="BX48"/>
  <c r="CF48"/>
  <c r="CN48"/>
  <c r="CV48"/>
  <c r="DD48"/>
  <c r="BN49"/>
  <c r="BV49"/>
  <c r="CD49"/>
  <c r="CL49"/>
  <c r="CT49"/>
  <c r="DB49"/>
  <c r="BL50"/>
  <c r="BT50"/>
  <c r="CB50"/>
  <c r="CJ50"/>
  <c r="CR50"/>
  <c r="CZ50"/>
  <c r="BJ51"/>
  <c r="BR51"/>
  <c r="BZ51"/>
  <c r="CH51"/>
  <c r="CP51"/>
  <c r="CX51"/>
  <c r="BH52"/>
  <c r="BP52"/>
  <c r="BX52"/>
  <c r="CF52"/>
  <c r="CN52"/>
  <c r="CV52"/>
  <c r="DD52"/>
  <c r="CI30"/>
  <c r="CY30"/>
  <c r="BQ31"/>
  <c r="CC31"/>
  <c r="CM31"/>
  <c r="CX31"/>
  <c r="BK32"/>
  <c r="BU32"/>
  <c r="CE32"/>
  <c r="CM32"/>
  <c r="CU32"/>
  <c r="DC32"/>
  <c r="BM33"/>
  <c r="BU33"/>
  <c r="CC33"/>
  <c r="CK33"/>
  <c r="CS33"/>
  <c r="DA33"/>
  <c r="BK34"/>
  <c r="BS34"/>
  <c r="CA34"/>
  <c r="CI34"/>
  <c r="CQ34"/>
  <c r="CY34"/>
  <c r="BI35"/>
  <c r="BQ35"/>
  <c r="BY35"/>
  <c r="CG35"/>
  <c r="CO35"/>
  <c r="CW35"/>
  <c r="DE35"/>
  <c r="BO36"/>
  <c r="BW36"/>
  <c r="CE36"/>
  <c r="CM36"/>
  <c r="CU36"/>
  <c r="DC36"/>
  <c r="BM37"/>
  <c r="BU37"/>
  <c r="CC37"/>
  <c r="CK37"/>
  <c r="CS37"/>
  <c r="DA37"/>
  <c r="BK38"/>
  <c r="BS38"/>
  <c r="CA38"/>
  <c r="CI38"/>
  <c r="CQ38"/>
  <c r="CY38"/>
  <c r="BI39"/>
  <c r="BQ39"/>
  <c r="BY39"/>
  <c r="CG39"/>
  <c r="CO39"/>
  <c r="CW39"/>
  <c r="DE39"/>
  <c r="BO40"/>
  <c r="BW40"/>
  <c r="CE40"/>
  <c r="CM40"/>
  <c r="CU40"/>
  <c r="DC40"/>
  <c r="BM41"/>
  <c r="BU41"/>
  <c r="CC41"/>
  <c r="CK41"/>
  <c r="CS41"/>
  <c r="DA41"/>
  <c r="BK42"/>
  <c r="BS42"/>
  <c r="CA42"/>
  <c r="CI42"/>
  <c r="CQ42"/>
  <c r="CY42"/>
  <c r="BI43"/>
  <c r="BQ43"/>
  <c r="BY43"/>
  <c r="CG43"/>
  <c r="CO43"/>
  <c r="CW43"/>
  <c r="DE43"/>
  <c r="BO44"/>
  <c r="BW44"/>
  <c r="CE44"/>
  <c r="CM44"/>
  <c r="CU44"/>
  <c r="DC44"/>
  <c r="BM45"/>
  <c r="BU45"/>
  <c r="CC45"/>
  <c r="CK45"/>
  <c r="CS45"/>
  <c r="DA45"/>
  <c r="BK46"/>
  <c r="BS46"/>
  <c r="CA46"/>
  <c r="CI46"/>
  <c r="CQ46"/>
  <c r="CY46"/>
  <c r="BI47"/>
  <c r="BQ47"/>
  <c r="BY47"/>
  <c r="CG47"/>
  <c r="CO47"/>
  <c r="CW47"/>
  <c r="DE47"/>
  <c r="BO48"/>
  <c r="BW48"/>
  <c r="CE48"/>
  <c r="CM48"/>
  <c r="CU48"/>
  <c r="DC48"/>
  <c r="BM49"/>
  <c r="BU49"/>
  <c r="CC49"/>
  <c r="CK49"/>
  <c r="CS49"/>
  <c r="DA49"/>
  <c r="BK50"/>
  <c r="BS50"/>
  <c r="CA50"/>
  <c r="CI50"/>
  <c r="CQ50"/>
  <c r="CY50"/>
  <c r="BI51"/>
  <c r="BQ51"/>
  <c r="BY51"/>
  <c r="CG51"/>
  <c r="CO51"/>
  <c r="CW51"/>
  <c r="DE51"/>
  <c r="BO52"/>
  <c r="BW52"/>
  <c r="CE52"/>
  <c r="CM52"/>
  <c r="CU52"/>
  <c r="DC52"/>
  <c r="CF30"/>
  <c r="CV30"/>
  <c r="BN31"/>
  <c r="CB31"/>
  <c r="CL31"/>
  <c r="CW31"/>
  <c r="BJ32"/>
  <c r="BT32"/>
  <c r="CD32"/>
  <c r="CL32"/>
  <c r="CT32"/>
  <c r="DB32"/>
  <c r="BL33"/>
  <c r="BT33"/>
  <c r="CB33"/>
  <c r="CJ33"/>
  <c r="CR33"/>
  <c r="CZ33"/>
  <c r="BJ34"/>
  <c r="BR34"/>
  <c r="BZ34"/>
  <c r="CH34"/>
  <c r="CP34"/>
  <c r="CX34"/>
  <c r="BH35"/>
  <c r="BP35"/>
  <c r="BX35"/>
  <c r="CF35"/>
  <c r="CN35"/>
  <c r="CV35"/>
  <c r="DD35"/>
  <c r="BN36"/>
  <c r="BV36"/>
  <c r="CD36"/>
  <c r="CL36"/>
  <c r="CT36"/>
  <c r="DB36"/>
  <c r="BL37"/>
  <c r="BT37"/>
  <c r="CB37"/>
  <c r="CJ37"/>
  <c r="CR37"/>
  <c r="CZ37"/>
  <c r="BJ38"/>
  <c r="BR38"/>
  <c r="BZ38"/>
  <c r="CH38"/>
  <c r="CP38"/>
  <c r="CX38"/>
  <c r="BH39"/>
  <c r="BP39"/>
  <c r="BX39"/>
  <c r="CF39"/>
  <c r="CN39"/>
  <c r="CV39"/>
  <c r="DD39"/>
  <c r="BN40"/>
  <c r="BV40"/>
  <c r="CD40"/>
  <c r="CL40"/>
  <c r="CT40"/>
  <c r="DB40"/>
  <c r="BL41"/>
  <c r="BT41"/>
  <c r="CB41"/>
  <c r="CJ41"/>
  <c r="CR41"/>
  <c r="CZ41"/>
  <c r="BJ42"/>
  <c r="BR42"/>
  <c r="BZ42"/>
  <c r="CH42"/>
  <c r="CP42"/>
  <c r="CX42"/>
  <c r="BH43"/>
  <c r="BP43"/>
  <c r="BX43"/>
  <c r="CF43"/>
  <c r="CN43"/>
  <c r="CV43"/>
  <c r="DD43"/>
  <c r="BN44"/>
  <c r="BV44"/>
  <c r="CD44"/>
  <c r="CL44"/>
  <c r="CT44"/>
  <c r="DB44"/>
  <c r="BL45"/>
  <c r="BT45"/>
  <c r="CB45"/>
  <c r="CJ45"/>
  <c r="CR45"/>
  <c r="CZ45"/>
  <c r="BJ46"/>
  <c r="BR46"/>
  <c r="BZ46"/>
  <c r="CH46"/>
  <c r="CP46"/>
  <c r="CX46"/>
  <c r="BH47"/>
  <c r="BP47"/>
  <c r="BX47"/>
  <c r="CF47"/>
  <c r="CN47"/>
  <c r="CV47"/>
  <c r="DD47"/>
  <c r="BN48"/>
  <c r="BV48"/>
  <c r="CD48"/>
  <c r="CL48"/>
  <c r="CT48"/>
  <c r="DB48"/>
  <c r="BL49"/>
  <c r="BT49"/>
  <c r="CB49"/>
  <c r="CJ49"/>
  <c r="CR49"/>
  <c r="CZ49"/>
  <c r="BJ50"/>
  <c r="BR50"/>
  <c r="BZ50"/>
  <c r="CH50"/>
  <c r="CP50"/>
  <c r="CX50"/>
  <c r="BH51"/>
  <c r="BP51"/>
  <c r="BX51"/>
  <c r="CF51"/>
  <c r="CN51"/>
  <c r="CV51"/>
  <c r="DD51"/>
  <c r="BN52"/>
  <c r="BV52"/>
  <c r="CD52"/>
  <c r="CL52"/>
  <c r="CT52"/>
  <c r="DB52"/>
  <c r="CD30"/>
  <c r="CU30"/>
  <c r="BM31"/>
  <c r="BZ31"/>
  <c r="CK31"/>
  <c r="CU31"/>
  <c r="BH32"/>
  <c r="BS32"/>
  <c r="CC32"/>
  <c r="CK32"/>
  <c r="CS32"/>
  <c r="DA32"/>
  <c r="BK33"/>
  <c r="BS33"/>
  <c r="CA33"/>
  <c r="CI33"/>
  <c r="CQ33"/>
  <c r="CY33"/>
  <c r="BI34"/>
  <c r="BQ34"/>
  <c r="BY34"/>
  <c r="CG34"/>
  <c r="CO34"/>
  <c r="CW34"/>
  <c r="DE34"/>
  <c r="BO35"/>
  <c r="BW35"/>
  <c r="CE35"/>
  <c r="CM35"/>
  <c r="CU35"/>
  <c r="DC35"/>
  <c r="BM36"/>
  <c r="BU36"/>
  <c r="CC36"/>
  <c r="CK36"/>
  <c r="CS36"/>
  <c r="DA36"/>
  <c r="BK37"/>
  <c r="BS37"/>
  <c r="CA37"/>
  <c r="CI37"/>
  <c r="CQ37"/>
  <c r="CY37"/>
  <c r="BI38"/>
  <c r="BQ38"/>
  <c r="BY38"/>
  <c r="CG38"/>
  <c r="CO38"/>
  <c r="CW38"/>
  <c r="DE38"/>
  <c r="BO39"/>
  <c r="BW39"/>
  <c r="CE39"/>
  <c r="CM39"/>
  <c r="CU39"/>
  <c r="DC39"/>
  <c r="BM40"/>
  <c r="BU40"/>
  <c r="CC40"/>
  <c r="CK40"/>
  <c r="CS40"/>
  <c r="DA40"/>
  <c r="BK41"/>
  <c r="BS41"/>
  <c r="CA41"/>
  <c r="CI41"/>
  <c r="CQ41"/>
  <c r="CY41"/>
  <c r="BI42"/>
  <c r="BQ42"/>
  <c r="BY42"/>
  <c r="CG42"/>
  <c r="CO42"/>
  <c r="CW42"/>
  <c r="DE42"/>
  <c r="BO43"/>
  <c r="BW43"/>
  <c r="CE43"/>
  <c r="CM43"/>
  <c r="CU43"/>
  <c r="DC43"/>
  <c r="BM44"/>
  <c r="BU44"/>
  <c r="CC44"/>
  <c r="CK44"/>
  <c r="CS44"/>
  <c r="DA44"/>
  <c r="BK45"/>
  <c r="BS45"/>
  <c r="CA45"/>
  <c r="CI45"/>
  <c r="CQ45"/>
  <c r="CY45"/>
  <c r="BI46"/>
  <c r="BQ46"/>
  <c r="BY46"/>
  <c r="CG46"/>
  <c r="CO46"/>
  <c r="CW46"/>
  <c r="DE46"/>
  <c r="BO47"/>
  <c r="BW47"/>
  <c r="CE47"/>
  <c r="CM47"/>
  <c r="CU47"/>
  <c r="DC47"/>
  <c r="BM48"/>
  <c r="BU48"/>
  <c r="CC48"/>
  <c r="CK48"/>
  <c r="CS48"/>
  <c r="DA48"/>
  <c r="BK49"/>
  <c r="BS49"/>
  <c r="CA49"/>
  <c r="CI49"/>
  <c r="CQ49"/>
  <c r="CY49"/>
  <c r="BI50"/>
  <c r="BQ50"/>
  <c r="BY50"/>
  <c r="CG50"/>
  <c r="CO50"/>
  <c r="CW50"/>
  <c r="DE50"/>
  <c r="BO51"/>
  <c r="BW51"/>
  <c r="CE51"/>
  <c r="CM51"/>
  <c r="CU51"/>
  <c r="DC51"/>
  <c r="BM52"/>
  <c r="BU52"/>
  <c r="CC52"/>
  <c r="CK52"/>
  <c r="CS52"/>
  <c r="DA52"/>
  <c r="BX30"/>
  <c r="CT30"/>
  <c r="BL31"/>
  <c r="BY31"/>
  <c r="CJ31"/>
  <c r="CT31"/>
  <c r="DE31"/>
  <c r="BR32"/>
  <c r="CB32"/>
  <c r="CJ32"/>
  <c r="CR32"/>
  <c r="CZ32"/>
  <c r="BJ33"/>
  <c r="BR33"/>
  <c r="BZ33"/>
  <c r="CH33"/>
  <c r="CP33"/>
  <c r="CX33"/>
  <c r="BH34"/>
  <c r="BP34"/>
  <c r="BX34"/>
  <c r="CF34"/>
  <c r="CN34"/>
  <c r="CV34"/>
  <c r="DD34"/>
  <c r="BN35"/>
  <c r="BV35"/>
  <c r="CD35"/>
  <c r="CL35"/>
  <c r="CT35"/>
  <c r="DB35"/>
  <c r="BL36"/>
  <c r="BT36"/>
  <c r="CB36"/>
  <c r="CJ36"/>
  <c r="CR36"/>
  <c r="CZ36"/>
  <c r="BJ37"/>
  <c r="BR37"/>
  <c r="BZ37"/>
  <c r="CH37"/>
  <c r="CP37"/>
  <c r="CX37"/>
  <c r="BH38"/>
  <c r="BP38"/>
  <c r="BX38"/>
  <c r="CF38"/>
  <c r="CN38"/>
  <c r="CV38"/>
  <c r="DD38"/>
  <c r="BN39"/>
  <c r="BV39"/>
  <c r="CD39"/>
  <c r="CL39"/>
  <c r="CT39"/>
  <c r="DB39"/>
  <c r="BL40"/>
  <c r="BT40"/>
  <c r="CB40"/>
  <c r="CJ40"/>
  <c r="CR40"/>
  <c r="CZ40"/>
  <c r="BJ41"/>
  <c r="BR41"/>
  <c r="BZ41"/>
  <c r="CH41"/>
  <c r="CP41"/>
  <c r="CX41"/>
  <c r="BH42"/>
  <c r="BP42"/>
  <c r="BX42"/>
  <c r="CF42"/>
  <c r="CN42"/>
  <c r="CV42"/>
  <c r="DD42"/>
  <c r="BN43"/>
  <c r="BV43"/>
  <c r="CD43"/>
  <c r="CL43"/>
  <c r="CT43"/>
  <c r="DB43"/>
  <c r="BL44"/>
  <c r="BT44"/>
  <c r="CB44"/>
  <c r="CJ44"/>
  <c r="CR44"/>
  <c r="CZ44"/>
  <c r="BJ45"/>
  <c r="BR45"/>
  <c r="BZ45"/>
  <c r="CH45"/>
  <c r="CP45"/>
  <c r="CX45"/>
  <c r="BH46"/>
  <c r="BP46"/>
  <c r="BX46"/>
  <c r="CF46"/>
  <c r="CN46"/>
  <c r="CV46"/>
  <c r="DD46"/>
  <c r="BN47"/>
  <c r="BV47"/>
  <c r="CD47"/>
  <c r="CL47"/>
  <c r="CT47"/>
  <c r="DB47"/>
  <c r="BL48"/>
  <c r="BT48"/>
  <c r="CB48"/>
  <c r="CJ48"/>
  <c r="CR48"/>
  <c r="CZ48"/>
  <c r="BJ49"/>
  <c r="BR49"/>
  <c r="BZ49"/>
  <c r="CH49"/>
  <c r="CP49"/>
  <c r="CX49"/>
  <c r="BH50"/>
  <c r="BP50"/>
  <c r="BX50"/>
  <c r="CF50"/>
  <c r="CN50"/>
  <c r="CV50"/>
  <c r="DD50"/>
  <c r="BN51"/>
  <c r="BV51"/>
  <c r="CD51"/>
  <c r="CL51"/>
  <c r="CT51"/>
  <c r="DB51"/>
  <c r="BL52"/>
  <c r="BT52"/>
  <c r="CB52"/>
  <c r="CJ52"/>
  <c r="CR52"/>
  <c r="CZ52"/>
  <c r="AD22"/>
  <c r="AD65" s="1"/>
  <c r="AD56" s="1"/>
  <c r="AL22"/>
  <c r="AL65" s="1"/>
  <c r="AL56" s="1"/>
  <c r="AT22"/>
  <c r="AT65" s="1"/>
  <c r="AT56" s="1"/>
  <c r="BB22"/>
  <c r="BB65" s="1"/>
  <c r="BB56" s="1"/>
  <c r="AF23"/>
  <c r="AN23"/>
  <c r="AV23"/>
  <c r="BD23"/>
  <c r="AH24"/>
  <c r="AP24"/>
  <c r="AX24"/>
  <c r="BF24"/>
  <c r="AJ25"/>
  <c r="AR25"/>
  <c r="AZ25"/>
  <c r="AD26"/>
  <c r="AL26"/>
  <c r="AT26"/>
  <c r="BB26"/>
  <c r="AF27"/>
  <c r="AN27"/>
  <c r="AV27"/>
  <c r="BD27"/>
  <c r="AH28"/>
  <c r="AP28"/>
  <c r="AX28"/>
  <c r="BF28"/>
  <c r="AJ29"/>
  <c r="AR29"/>
  <c r="AZ29"/>
  <c r="AD30"/>
  <c r="AL30"/>
  <c r="AT30"/>
  <c r="BB30"/>
  <c r="AF31"/>
  <c r="AN31"/>
  <c r="AV31"/>
  <c r="BD31"/>
  <c r="AH32"/>
  <c r="AP32"/>
  <c r="AX32"/>
  <c r="BF32"/>
  <c r="AJ33"/>
  <c r="AR33"/>
  <c r="AZ33"/>
  <c r="AD34"/>
  <c r="AL34"/>
  <c r="AT34"/>
  <c r="BB34"/>
  <c r="AF35"/>
  <c r="AN35"/>
  <c r="AV35"/>
  <c r="BD35"/>
  <c r="AH36"/>
  <c r="AP36"/>
  <c r="AX36"/>
  <c r="BF36"/>
  <c r="AJ37"/>
  <c r="AR37"/>
  <c r="AZ37"/>
  <c r="AD38"/>
  <c r="AL38"/>
  <c r="AT38"/>
  <c r="BB38"/>
  <c r="AF39"/>
  <c r="AN39"/>
  <c r="AV39"/>
  <c r="BD39"/>
  <c r="AH40"/>
  <c r="AP40"/>
  <c r="AX40"/>
  <c r="BF40"/>
  <c r="AJ41"/>
  <c r="AR41"/>
  <c r="AZ41"/>
  <c r="AD42"/>
  <c r="AL42"/>
  <c r="AT42"/>
  <c r="BB42"/>
  <c r="AF43"/>
  <c r="AN43"/>
  <c r="AV43"/>
  <c r="BD43"/>
  <c r="AH44"/>
  <c r="AP44"/>
  <c r="AX44"/>
  <c r="BF44"/>
  <c r="AJ45"/>
  <c r="AR45"/>
  <c r="AZ45"/>
  <c r="AD46"/>
  <c r="AL46"/>
  <c r="AT46"/>
  <c r="BB46"/>
  <c r="AF47"/>
  <c r="AN47"/>
  <c r="AV47"/>
  <c r="BD47"/>
  <c r="AH48"/>
  <c r="AP48"/>
  <c r="AX48"/>
  <c r="BF48"/>
  <c r="AJ49"/>
  <c r="AR49"/>
  <c r="AZ49"/>
  <c r="AD50"/>
  <c r="AL50"/>
  <c r="AT50"/>
  <c r="BB50"/>
  <c r="AF51"/>
  <c r="AN51"/>
  <c r="AV51"/>
  <c r="BD51"/>
  <c r="AH52"/>
  <c r="AP52"/>
  <c r="AX52"/>
  <c r="BF52"/>
  <c r="AK22"/>
  <c r="AK65" s="1"/>
  <c r="AK56" s="1"/>
  <c r="AS22"/>
  <c r="AS65" s="1"/>
  <c r="AS56" s="1"/>
  <c r="BA22"/>
  <c r="BA65" s="1"/>
  <c r="BA56" s="1"/>
  <c r="AE23"/>
  <c r="AM23"/>
  <c r="AU23"/>
  <c r="BC23"/>
  <c r="AG24"/>
  <c r="AO24"/>
  <c r="AW24"/>
  <c r="BE24"/>
  <c r="AI25"/>
  <c r="AQ25"/>
  <c r="AY25"/>
  <c r="BG25"/>
  <c r="AK26"/>
  <c r="AS26"/>
  <c r="BA26"/>
  <c r="AE27"/>
  <c r="AM27"/>
  <c r="AU27"/>
  <c r="BC27"/>
  <c r="AG28"/>
  <c r="AO28"/>
  <c r="AW28"/>
  <c r="BE28"/>
  <c r="AI29"/>
  <c r="AQ29"/>
  <c r="AY29"/>
  <c r="BG29"/>
  <c r="AK30"/>
  <c r="AS30"/>
  <c r="BA30"/>
  <c r="AE31"/>
  <c r="AM31"/>
  <c r="AU31"/>
  <c r="BC31"/>
  <c r="AG32"/>
  <c r="AO32"/>
  <c r="AW32"/>
  <c r="BE32"/>
  <c r="AI33"/>
  <c r="AQ33"/>
  <c r="AY33"/>
  <c r="BG33"/>
  <c r="AK34"/>
  <c r="AS34"/>
  <c r="BA34"/>
  <c r="AE35"/>
  <c r="AM35"/>
  <c r="AU35"/>
  <c r="BC35"/>
  <c r="AG36"/>
  <c r="AO36"/>
  <c r="AW36"/>
  <c r="BE36"/>
  <c r="AI37"/>
  <c r="AQ37"/>
  <c r="AY37"/>
  <c r="BG37"/>
  <c r="AK38"/>
  <c r="AS38"/>
  <c r="BA38"/>
  <c r="AE39"/>
  <c r="AM39"/>
  <c r="AU39"/>
  <c r="BC39"/>
  <c r="AG40"/>
  <c r="AO40"/>
  <c r="AW40"/>
  <c r="BE40"/>
  <c r="AI41"/>
  <c r="AQ41"/>
  <c r="AY41"/>
  <c r="BG41"/>
  <c r="AK42"/>
  <c r="AS42"/>
  <c r="BA42"/>
  <c r="AE43"/>
  <c r="AM43"/>
  <c r="AU43"/>
  <c r="BC43"/>
  <c r="AG44"/>
  <c r="AO44"/>
  <c r="AW44"/>
  <c r="BE44"/>
  <c r="AI45"/>
  <c r="AQ45"/>
  <c r="AY45"/>
  <c r="BG45"/>
  <c r="AK46"/>
  <c r="AS46"/>
  <c r="BA46"/>
  <c r="AE47"/>
  <c r="AM47"/>
  <c r="AU47"/>
  <c r="BC47"/>
  <c r="AG48"/>
  <c r="AO48"/>
  <c r="AW48"/>
  <c r="BE48"/>
  <c r="AI49"/>
  <c r="AQ49"/>
  <c r="AY49"/>
  <c r="BG49"/>
  <c r="AK50"/>
  <c r="AS50"/>
  <c r="BA50"/>
  <c r="AE51"/>
  <c r="AM51"/>
  <c r="AU51"/>
  <c r="BC51"/>
  <c r="AJ22"/>
  <c r="AJ65" s="1"/>
  <c r="AJ56" s="1"/>
  <c r="AR22"/>
  <c r="AR65" s="1"/>
  <c r="AR56" s="1"/>
  <c r="AZ22"/>
  <c r="AZ65" s="1"/>
  <c r="AZ56" s="1"/>
  <c r="AD23"/>
  <c r="AL23"/>
  <c r="AT23"/>
  <c r="BB23"/>
  <c r="AF24"/>
  <c r="AN24"/>
  <c r="AV24"/>
  <c r="BD24"/>
  <c r="AH25"/>
  <c r="AP25"/>
  <c r="AX25"/>
  <c r="BF25"/>
  <c r="AJ26"/>
  <c r="AR26"/>
  <c r="AZ26"/>
  <c r="AD27"/>
  <c r="AL27"/>
  <c r="AT27"/>
  <c r="BB27"/>
  <c r="AF28"/>
  <c r="AN28"/>
  <c r="AV28"/>
  <c r="BD28"/>
  <c r="AH29"/>
  <c r="AP29"/>
  <c r="AX29"/>
  <c r="BF29"/>
  <c r="AJ30"/>
  <c r="AR30"/>
  <c r="AZ30"/>
  <c r="AD31"/>
  <c r="AL31"/>
  <c r="AT31"/>
  <c r="BB31"/>
  <c r="AF32"/>
  <c r="AN32"/>
  <c r="AV32"/>
  <c r="BD32"/>
  <c r="AH33"/>
  <c r="AP33"/>
  <c r="AX33"/>
  <c r="BF33"/>
  <c r="AJ34"/>
  <c r="AR34"/>
  <c r="AZ34"/>
  <c r="AD35"/>
  <c r="AL35"/>
  <c r="AT35"/>
  <c r="BB35"/>
  <c r="AF36"/>
  <c r="AN36"/>
  <c r="AV36"/>
  <c r="BD36"/>
  <c r="AH37"/>
  <c r="AP37"/>
  <c r="AX37"/>
  <c r="BF37"/>
  <c r="AJ38"/>
  <c r="AR38"/>
  <c r="AZ38"/>
  <c r="AD39"/>
  <c r="AL39"/>
  <c r="AT39"/>
  <c r="BB39"/>
  <c r="AF40"/>
  <c r="AN40"/>
  <c r="AV40"/>
  <c r="BD40"/>
  <c r="AH41"/>
  <c r="AP41"/>
  <c r="AX41"/>
  <c r="BF41"/>
  <c r="AJ42"/>
  <c r="AR42"/>
  <c r="AZ42"/>
  <c r="AD43"/>
  <c r="AL43"/>
  <c r="AT43"/>
  <c r="BB43"/>
  <c r="AF44"/>
  <c r="AN44"/>
  <c r="AV44"/>
  <c r="BD44"/>
  <c r="AH45"/>
  <c r="AP45"/>
  <c r="AX45"/>
  <c r="BF45"/>
  <c r="AJ46"/>
  <c r="AR46"/>
  <c r="AZ46"/>
  <c r="AD47"/>
  <c r="AL47"/>
  <c r="AT47"/>
  <c r="BB47"/>
  <c r="AF48"/>
  <c r="AN48"/>
  <c r="AV48"/>
  <c r="BD48"/>
  <c r="AH49"/>
  <c r="AP49"/>
  <c r="AX49"/>
  <c r="BF49"/>
  <c r="AJ50"/>
  <c r="AI22"/>
  <c r="AI65" s="1"/>
  <c r="AI56" s="1"/>
  <c r="AQ22"/>
  <c r="AQ65" s="1"/>
  <c r="AQ56" s="1"/>
  <c r="AY22"/>
  <c r="AY65" s="1"/>
  <c r="AY56" s="1"/>
  <c r="BG22"/>
  <c r="BG65" s="1"/>
  <c r="BG56" s="1"/>
  <c r="AK23"/>
  <c r="AS23"/>
  <c r="BA23"/>
  <c r="AE24"/>
  <c r="AM24"/>
  <c r="AU24"/>
  <c r="BC24"/>
  <c r="AG25"/>
  <c r="AO25"/>
  <c r="AW25"/>
  <c r="BE25"/>
  <c r="AI26"/>
  <c r="AQ26"/>
  <c r="AY26"/>
  <c r="BG26"/>
  <c r="AK27"/>
  <c r="AS27"/>
  <c r="BA27"/>
  <c r="AE28"/>
  <c r="AM28"/>
  <c r="AU28"/>
  <c r="BC28"/>
  <c r="AG29"/>
  <c r="AO29"/>
  <c r="AW29"/>
  <c r="BE29"/>
  <c r="AI30"/>
  <c r="AQ30"/>
  <c r="AY30"/>
  <c r="BG30"/>
  <c r="AK31"/>
  <c r="AS31"/>
  <c r="BA31"/>
  <c r="AE32"/>
  <c r="AM32"/>
  <c r="AU32"/>
  <c r="BC32"/>
  <c r="AG33"/>
  <c r="AO33"/>
  <c r="AW33"/>
  <c r="BE33"/>
  <c r="AI34"/>
  <c r="AQ34"/>
  <c r="AY34"/>
  <c r="BG34"/>
  <c r="AK35"/>
  <c r="AS35"/>
  <c r="BA35"/>
  <c r="AE36"/>
  <c r="AM36"/>
  <c r="AU36"/>
  <c r="BC36"/>
  <c r="AG37"/>
  <c r="AO37"/>
  <c r="AW37"/>
  <c r="BE37"/>
  <c r="AI38"/>
  <c r="AQ38"/>
  <c r="AY38"/>
  <c r="BG38"/>
  <c r="AK39"/>
  <c r="AS39"/>
  <c r="BA39"/>
  <c r="AE40"/>
  <c r="AM40"/>
  <c r="AU40"/>
  <c r="BC40"/>
  <c r="AG41"/>
  <c r="AO41"/>
  <c r="AW41"/>
  <c r="BE41"/>
  <c r="AI42"/>
  <c r="AQ42"/>
  <c r="AY42"/>
  <c r="BG42"/>
  <c r="AK43"/>
  <c r="AS43"/>
  <c r="BA43"/>
  <c r="AE44"/>
  <c r="AM44"/>
  <c r="AU44"/>
  <c r="BC44"/>
  <c r="AG45"/>
  <c r="AO45"/>
  <c r="AW45"/>
  <c r="BE45"/>
  <c r="AI46"/>
  <c r="AQ46"/>
  <c r="AY46"/>
  <c r="BG46"/>
  <c r="AK47"/>
  <c r="AS47"/>
  <c r="BA47"/>
  <c r="AE48"/>
  <c r="AM48"/>
  <c r="AU48"/>
  <c r="BC48"/>
  <c r="AG49"/>
  <c r="AO49"/>
  <c r="AW49"/>
  <c r="BE49"/>
  <c r="AH22"/>
  <c r="AH65" s="1"/>
  <c r="AH56" s="1"/>
  <c r="AP22"/>
  <c r="AP65" s="1"/>
  <c r="AP56" s="1"/>
  <c r="AX22"/>
  <c r="AX65" s="1"/>
  <c r="AX56" s="1"/>
  <c r="BF22"/>
  <c r="BF65" s="1"/>
  <c r="BF56" s="1"/>
  <c r="AJ23"/>
  <c r="AR23"/>
  <c r="AZ23"/>
  <c r="AD24"/>
  <c r="AL24"/>
  <c r="AT24"/>
  <c r="BB24"/>
  <c r="AF25"/>
  <c r="AN25"/>
  <c r="AV25"/>
  <c r="BD25"/>
  <c r="AH26"/>
  <c r="AP26"/>
  <c r="AX26"/>
  <c r="BF26"/>
  <c r="AJ27"/>
  <c r="AR27"/>
  <c r="AZ27"/>
  <c r="AD28"/>
  <c r="AL28"/>
  <c r="AT28"/>
  <c r="BB28"/>
  <c r="AF29"/>
  <c r="AN29"/>
  <c r="AV29"/>
  <c r="BD29"/>
  <c r="AH30"/>
  <c r="AP30"/>
  <c r="AX30"/>
  <c r="BF30"/>
  <c r="AJ31"/>
  <c r="AR31"/>
  <c r="AZ31"/>
  <c r="AD32"/>
  <c r="AL32"/>
  <c r="AT32"/>
  <c r="BB32"/>
  <c r="AF33"/>
  <c r="AN33"/>
  <c r="AV33"/>
  <c r="BD33"/>
  <c r="AH34"/>
  <c r="AP34"/>
  <c r="AX34"/>
  <c r="BF34"/>
  <c r="AJ35"/>
  <c r="AR35"/>
  <c r="AZ35"/>
  <c r="AD36"/>
  <c r="AL36"/>
  <c r="AT36"/>
  <c r="BB36"/>
  <c r="AF37"/>
  <c r="AN37"/>
  <c r="AV37"/>
  <c r="BD37"/>
  <c r="AH38"/>
  <c r="AP38"/>
  <c r="AX38"/>
  <c r="BF38"/>
  <c r="AJ39"/>
  <c r="AR39"/>
  <c r="AZ39"/>
  <c r="AD40"/>
  <c r="AL40"/>
  <c r="AT40"/>
  <c r="BB40"/>
  <c r="AF41"/>
  <c r="AN41"/>
  <c r="AV41"/>
  <c r="BD41"/>
  <c r="AH42"/>
  <c r="AP42"/>
  <c r="AX42"/>
  <c r="BF42"/>
  <c r="AJ43"/>
  <c r="AR43"/>
  <c r="AZ43"/>
  <c r="AD44"/>
  <c r="AL44"/>
  <c r="AT44"/>
  <c r="BB44"/>
  <c r="AF45"/>
  <c r="AN45"/>
  <c r="AV45"/>
  <c r="BD45"/>
  <c r="AH46"/>
  <c r="AP46"/>
  <c r="AX46"/>
  <c r="BF46"/>
  <c r="AJ47"/>
  <c r="AR47"/>
  <c r="AZ47"/>
  <c r="AD48"/>
  <c r="AL48"/>
  <c r="AT48"/>
  <c r="BB48"/>
  <c r="AF49"/>
  <c r="AN49"/>
  <c r="AV49"/>
  <c r="BD49"/>
  <c r="AH50"/>
  <c r="AP50"/>
  <c r="AX50"/>
  <c r="BF50"/>
  <c r="AJ51"/>
  <c r="AR51"/>
  <c r="AZ51"/>
  <c r="AG22"/>
  <c r="AG65" s="1"/>
  <c r="AG56" s="1"/>
  <c r="AO22"/>
  <c r="AO65" s="1"/>
  <c r="AO56" s="1"/>
  <c r="AW22"/>
  <c r="AW65" s="1"/>
  <c r="AW56" s="1"/>
  <c r="BE22"/>
  <c r="BE65" s="1"/>
  <c r="BE56" s="1"/>
  <c r="AI23"/>
  <c r="AQ23"/>
  <c r="AY23"/>
  <c r="BG23"/>
  <c r="AK24"/>
  <c r="AS24"/>
  <c r="BA24"/>
  <c r="AE25"/>
  <c r="AM25"/>
  <c r="AU25"/>
  <c r="BC25"/>
  <c r="AG26"/>
  <c r="AO26"/>
  <c r="AW26"/>
  <c r="BE26"/>
  <c r="AI27"/>
  <c r="AQ27"/>
  <c r="AY27"/>
  <c r="BG27"/>
  <c r="AK28"/>
  <c r="AS28"/>
  <c r="BA28"/>
  <c r="AE29"/>
  <c r="AM29"/>
  <c r="AU29"/>
  <c r="BC29"/>
  <c r="AG30"/>
  <c r="AO30"/>
  <c r="AW30"/>
  <c r="BE30"/>
  <c r="AI31"/>
  <c r="AQ31"/>
  <c r="AY31"/>
  <c r="BG31"/>
  <c r="AK32"/>
  <c r="AS32"/>
  <c r="BA32"/>
  <c r="AE33"/>
  <c r="AM33"/>
  <c r="AU33"/>
  <c r="BC33"/>
  <c r="AG34"/>
  <c r="AO34"/>
  <c r="AW34"/>
  <c r="BE34"/>
  <c r="AI35"/>
  <c r="AQ35"/>
  <c r="AY35"/>
  <c r="BG35"/>
  <c r="AK36"/>
  <c r="AS36"/>
  <c r="BA36"/>
  <c r="AE37"/>
  <c r="AM37"/>
  <c r="AU37"/>
  <c r="BC37"/>
  <c r="AG38"/>
  <c r="AO38"/>
  <c r="AW38"/>
  <c r="BE38"/>
  <c r="AI39"/>
  <c r="AQ39"/>
  <c r="AY39"/>
  <c r="BG39"/>
  <c r="AK40"/>
  <c r="AS40"/>
  <c r="BA40"/>
  <c r="AE41"/>
  <c r="AM41"/>
  <c r="AU41"/>
  <c r="BC41"/>
  <c r="AG42"/>
  <c r="AO42"/>
  <c r="AW42"/>
  <c r="BE42"/>
  <c r="AI43"/>
  <c r="AQ43"/>
  <c r="AY43"/>
  <c r="BG43"/>
  <c r="AK44"/>
  <c r="AS44"/>
  <c r="BA44"/>
  <c r="AE45"/>
  <c r="AM45"/>
  <c r="AU45"/>
  <c r="BC45"/>
  <c r="AG46"/>
  <c r="AO46"/>
  <c r="AW46"/>
  <c r="BE46"/>
  <c r="AI47"/>
  <c r="AQ47"/>
  <c r="AY47"/>
  <c r="BG47"/>
  <c r="AK48"/>
  <c r="AS48"/>
  <c r="BA48"/>
  <c r="AE49"/>
  <c r="AM49"/>
  <c r="AU49"/>
  <c r="BC49"/>
  <c r="AG50"/>
  <c r="AO50"/>
  <c r="AW50"/>
  <c r="BE50"/>
  <c r="AI51"/>
  <c r="AQ51"/>
  <c r="AY51"/>
  <c r="BG51"/>
  <c r="AK52"/>
  <c r="AS52"/>
  <c r="BA52"/>
  <c r="AF22"/>
  <c r="AF65" s="1"/>
  <c r="AF56" s="1"/>
  <c r="AN22"/>
  <c r="AN65" s="1"/>
  <c r="AN56" s="1"/>
  <c r="AV22"/>
  <c r="AV65" s="1"/>
  <c r="AV56" s="1"/>
  <c r="BD22"/>
  <c r="BD65" s="1"/>
  <c r="BD56" s="1"/>
  <c r="AH23"/>
  <c r="AP23"/>
  <c r="AX23"/>
  <c r="BF23"/>
  <c r="AJ24"/>
  <c r="AR24"/>
  <c r="AZ24"/>
  <c r="AD25"/>
  <c r="AL25"/>
  <c r="AT25"/>
  <c r="BB25"/>
  <c r="AF26"/>
  <c r="AN26"/>
  <c r="AV26"/>
  <c r="BD26"/>
  <c r="AH27"/>
  <c r="AP27"/>
  <c r="AX27"/>
  <c r="BF27"/>
  <c r="AJ28"/>
  <c r="AR28"/>
  <c r="AZ28"/>
  <c r="AD29"/>
  <c r="AL29"/>
  <c r="AT29"/>
  <c r="BB29"/>
  <c r="AF30"/>
  <c r="AN30"/>
  <c r="AV30"/>
  <c r="BD30"/>
  <c r="AH31"/>
  <c r="AP31"/>
  <c r="AX31"/>
  <c r="BF31"/>
  <c r="AJ32"/>
  <c r="AR32"/>
  <c r="AZ32"/>
  <c r="AD33"/>
  <c r="AL33"/>
  <c r="AT33"/>
  <c r="BB33"/>
  <c r="AF34"/>
  <c r="AN34"/>
  <c r="AV34"/>
  <c r="BD34"/>
  <c r="AH35"/>
  <c r="AP35"/>
  <c r="AX35"/>
  <c r="BF35"/>
  <c r="AJ36"/>
  <c r="AR36"/>
  <c r="AZ36"/>
  <c r="AD37"/>
  <c r="AL37"/>
  <c r="AT37"/>
  <c r="BB37"/>
  <c r="AF38"/>
  <c r="AN38"/>
  <c r="AV38"/>
  <c r="BD38"/>
  <c r="AH39"/>
  <c r="AP39"/>
  <c r="AX39"/>
  <c r="BF39"/>
  <c r="AJ40"/>
  <c r="AR40"/>
  <c r="AZ40"/>
  <c r="AD41"/>
  <c r="AL41"/>
  <c r="AT41"/>
  <c r="BB41"/>
  <c r="AF42"/>
  <c r="AN42"/>
  <c r="AV42"/>
  <c r="BD42"/>
  <c r="AH43"/>
  <c r="AP43"/>
  <c r="AX43"/>
  <c r="BF43"/>
  <c r="AJ44"/>
  <c r="AR44"/>
  <c r="AZ44"/>
  <c r="AD45"/>
  <c r="AL45"/>
  <c r="AT45"/>
  <c r="BB45"/>
  <c r="AF46"/>
  <c r="AN46"/>
  <c r="AV46"/>
  <c r="BD46"/>
  <c r="AH47"/>
  <c r="AP47"/>
  <c r="AX47"/>
  <c r="BF47"/>
  <c r="AJ48"/>
  <c r="AR48"/>
  <c r="AZ48"/>
  <c r="AD49"/>
  <c r="AL49"/>
  <c r="AT49"/>
  <c r="BB49"/>
  <c r="AF50"/>
  <c r="AN50"/>
  <c r="AV50"/>
  <c r="BD50"/>
  <c r="AH51"/>
  <c r="AP51"/>
  <c r="AX51"/>
  <c r="BF51"/>
  <c r="AJ52"/>
  <c r="AR52"/>
  <c r="AZ52"/>
  <c r="AE22"/>
  <c r="AE65" s="1"/>
  <c r="AE56" s="1"/>
  <c r="AM22"/>
  <c r="AM65" s="1"/>
  <c r="AM56" s="1"/>
  <c r="AU22"/>
  <c r="AU65" s="1"/>
  <c r="AU56" s="1"/>
  <c r="BC22"/>
  <c r="BC65" s="1"/>
  <c r="BC56" s="1"/>
  <c r="AG23"/>
  <c r="AO23"/>
  <c r="AW23"/>
  <c r="BE23"/>
  <c r="AI24"/>
  <c r="AQ24"/>
  <c r="AY24"/>
  <c r="BG24"/>
  <c r="AK25"/>
  <c r="AS25"/>
  <c r="BA25"/>
  <c r="AE26"/>
  <c r="AM26"/>
  <c r="AU26"/>
  <c r="BC26"/>
  <c r="AG27"/>
  <c r="AO27"/>
  <c r="AW27"/>
  <c r="BE27"/>
  <c r="AI28"/>
  <c r="AQ28"/>
  <c r="AY28"/>
  <c r="BG28"/>
  <c r="AK29"/>
  <c r="AS29"/>
  <c r="BA29"/>
  <c r="AE30"/>
  <c r="AM30"/>
  <c r="AU30"/>
  <c r="BC30"/>
  <c r="AG31"/>
  <c r="AO31"/>
  <c r="AW31"/>
  <c r="BE31"/>
  <c r="AI32"/>
  <c r="AQ32"/>
  <c r="AY32"/>
  <c r="BG32"/>
  <c r="AK33"/>
  <c r="AS33"/>
  <c r="BA33"/>
  <c r="AE34"/>
  <c r="AM34"/>
  <c r="AU34"/>
  <c r="BC34"/>
  <c r="AG35"/>
  <c r="AO35"/>
  <c r="AW35"/>
  <c r="BE35"/>
  <c r="AI36"/>
  <c r="AQ36"/>
  <c r="AY36"/>
  <c r="BG36"/>
  <c r="AK37"/>
  <c r="AS37"/>
  <c r="BA37"/>
  <c r="AE38"/>
  <c r="AM38"/>
  <c r="AU38"/>
  <c r="BC38"/>
  <c r="AG39"/>
  <c r="AO39"/>
  <c r="AW39"/>
  <c r="BE39"/>
  <c r="AI40"/>
  <c r="AQ40"/>
  <c r="AY40"/>
  <c r="BG40"/>
  <c r="AK41"/>
  <c r="AS41"/>
  <c r="BA41"/>
  <c r="AE42"/>
  <c r="AM42"/>
  <c r="AU42"/>
  <c r="BC42"/>
  <c r="AG43"/>
  <c r="AO43"/>
  <c r="AW43"/>
  <c r="BE43"/>
  <c r="AI44"/>
  <c r="AQ44"/>
  <c r="AY44"/>
  <c r="BG44"/>
  <c r="AK45"/>
  <c r="AS45"/>
  <c r="BA45"/>
  <c r="AE46"/>
  <c r="AM46"/>
  <c r="AU46"/>
  <c r="BC46"/>
  <c r="AG47"/>
  <c r="AO47"/>
  <c r="AW47"/>
  <c r="BE47"/>
  <c r="AI48"/>
  <c r="AQ48"/>
  <c r="AY48"/>
  <c r="BG48"/>
  <c r="AK49"/>
  <c r="AS49"/>
  <c r="BA49"/>
  <c r="AE50"/>
  <c r="AM50"/>
  <c r="AU50"/>
  <c r="BC50"/>
  <c r="AG51"/>
  <c r="AO51"/>
  <c r="AW51"/>
  <c r="BE51"/>
  <c r="AI52"/>
  <c r="AQ52"/>
  <c r="AY52"/>
  <c r="BG52"/>
  <c r="AK51"/>
  <c r="AF52"/>
  <c r="AV52"/>
  <c r="AD51"/>
  <c r="AE52"/>
  <c r="AU52"/>
  <c r="BG50"/>
  <c r="AD52"/>
  <c r="AT52"/>
  <c r="AZ50"/>
  <c r="BB51"/>
  <c r="AO52"/>
  <c r="BE52"/>
  <c r="AY50"/>
  <c r="BA51"/>
  <c r="AN52"/>
  <c r="BD52"/>
  <c r="AR50"/>
  <c r="AT51"/>
  <c r="AM52"/>
  <c r="BC52"/>
  <c r="AQ50"/>
  <c r="AS51"/>
  <c r="AL52"/>
  <c r="BB52"/>
  <c r="AI50"/>
  <c r="AL51"/>
  <c r="AG52"/>
  <c r="AW52"/>
  <c r="O109" i="10"/>
  <c r="O109" i="12"/>
  <c r="O109" i="7"/>
  <c r="O109" i="5"/>
  <c r="O109" i="8"/>
  <c r="O109" i="11"/>
  <c r="O109" i="9"/>
  <c r="C63" i="3" s="1"/>
  <c r="O109" i="4"/>
  <c r="W24" i="1"/>
  <c r="N32"/>
  <c r="S40"/>
  <c r="R34"/>
  <c r="M40"/>
  <c r="U35"/>
  <c r="T40"/>
  <c r="V28"/>
  <c r="P27"/>
  <c r="AC30"/>
  <c r="O23"/>
  <c r="T44"/>
  <c r="Y47"/>
  <c r="T46"/>
  <c r="S49"/>
  <c r="M25"/>
  <c r="W22"/>
  <c r="W65" s="1"/>
  <c r="W56" s="1"/>
  <c r="AB44"/>
  <c r="V27"/>
  <c r="P40"/>
  <c r="Y46"/>
  <c r="T41"/>
  <c r="O27"/>
  <c r="S46"/>
  <c r="L47"/>
  <c r="S32"/>
  <c r="T50"/>
  <c r="V37"/>
  <c r="K49"/>
  <c r="AA51"/>
  <c r="Y36"/>
  <c r="Q51"/>
  <c r="N47"/>
  <c r="O30"/>
  <c r="V42"/>
  <c r="Z24"/>
  <c r="Q29"/>
  <c r="Y41"/>
  <c r="AC23"/>
  <c r="J38"/>
  <c r="M34"/>
  <c r="X46"/>
  <c r="V31"/>
  <c r="O41"/>
  <c r="AC52"/>
  <c r="X47"/>
  <c r="N36"/>
  <c r="Z31"/>
  <c r="Q44"/>
  <c r="AA36"/>
  <c r="Z25"/>
  <c r="Q42"/>
  <c r="U50"/>
  <c r="T23"/>
  <c r="Q48"/>
  <c r="R33"/>
  <c r="AB50"/>
  <c r="T38"/>
  <c r="P52"/>
  <c r="K25"/>
  <c r="W37"/>
  <c r="J43"/>
  <c r="R51"/>
  <c r="N31"/>
  <c r="AB43"/>
  <c r="Z28"/>
  <c r="O31"/>
  <c r="U43"/>
  <c r="AC27"/>
  <c r="J46"/>
  <c r="K36"/>
  <c r="X50"/>
  <c r="T32"/>
  <c r="M43"/>
  <c r="N26"/>
  <c r="S22"/>
  <c r="S65" s="1"/>
  <c r="S56" s="1"/>
  <c r="N44"/>
  <c r="AB30"/>
  <c r="N38"/>
  <c r="P46"/>
  <c r="P47"/>
  <c r="AB24"/>
  <c r="R41"/>
  <c r="W49"/>
  <c r="X37"/>
  <c r="J45"/>
  <c r="L36"/>
  <c r="L29"/>
  <c r="V33"/>
  <c r="P45"/>
  <c r="M50"/>
  <c r="S48"/>
  <c r="AB38"/>
  <c r="S25"/>
  <c r="AC38"/>
  <c r="AA23"/>
  <c r="Q52"/>
  <c r="L33"/>
  <c r="AB47"/>
  <c r="X29"/>
  <c r="M33"/>
  <c r="U47"/>
  <c r="AA28"/>
  <c r="K35"/>
  <c r="O40"/>
  <c r="V51"/>
  <c r="Z33"/>
  <c r="Q47"/>
  <c r="M27"/>
  <c r="R31"/>
  <c r="N52"/>
  <c r="Q26"/>
  <c r="W45"/>
  <c r="N23"/>
  <c r="P22"/>
  <c r="P65" s="1"/>
  <c r="P56" s="1"/>
  <c r="L27"/>
  <c r="N34"/>
  <c r="V45"/>
  <c r="S41"/>
  <c r="V22"/>
  <c r="V65" s="1"/>
  <c r="V56" s="1"/>
  <c r="S28"/>
  <c r="U40"/>
  <c r="O28"/>
  <c r="Y32"/>
  <c r="X41"/>
  <c r="N33"/>
  <c r="K48"/>
  <c r="N51"/>
  <c r="Q34"/>
  <c r="Z51"/>
  <c r="X24"/>
  <c r="J24"/>
  <c r="R49"/>
  <c r="P35"/>
  <c r="X52"/>
  <c r="Z39"/>
  <c r="V25"/>
  <c r="Q27"/>
  <c r="AC42"/>
  <c r="Y24"/>
  <c r="J36"/>
  <c r="P37"/>
  <c r="Z48"/>
  <c r="T31"/>
  <c r="M41"/>
  <c r="AC47"/>
  <c r="W30"/>
  <c r="S43"/>
  <c r="N41"/>
  <c r="AB52"/>
  <c r="Z37"/>
  <c r="P48"/>
  <c r="K29"/>
  <c r="O50"/>
  <c r="Q40"/>
  <c r="J42"/>
  <c r="X44"/>
  <c r="U30"/>
  <c r="AB35"/>
  <c r="N48"/>
  <c r="AA33"/>
  <c r="J50"/>
  <c r="O37"/>
  <c r="M24"/>
  <c r="O48"/>
  <c r="Z34"/>
  <c r="N46"/>
  <c r="K26"/>
  <c r="AA40"/>
  <c r="J34"/>
  <c r="K40"/>
  <c r="R25"/>
  <c r="Z43"/>
  <c r="AB26"/>
  <c r="K33"/>
  <c r="AA43"/>
  <c r="U26"/>
  <c r="P36"/>
  <c r="O38"/>
  <c r="V50"/>
  <c r="T35"/>
  <c r="K43"/>
  <c r="Y49"/>
  <c r="W34"/>
  <c r="Q45"/>
  <c r="L43"/>
  <c r="M26"/>
  <c r="X38"/>
  <c r="L52"/>
  <c r="O33"/>
  <c r="W27"/>
  <c r="J23"/>
  <c r="J48"/>
  <c r="N35"/>
  <c r="Q50"/>
  <c r="P43"/>
  <c r="O36"/>
  <c r="N29"/>
  <c r="M22"/>
  <c r="M65" s="1"/>
  <c r="M56" s="1"/>
  <c r="AB46"/>
  <c r="X40"/>
  <c r="T34"/>
  <c r="Z27"/>
  <c r="J35"/>
  <c r="M39"/>
  <c r="P28"/>
  <c r="Y52"/>
  <c r="U46"/>
  <c r="AA39"/>
  <c r="W33"/>
  <c r="AC26"/>
  <c r="J51"/>
  <c r="Q43"/>
  <c r="J44"/>
  <c r="M48"/>
  <c r="L41"/>
  <c r="K34"/>
  <c r="S26"/>
  <c r="T51"/>
  <c r="Z44"/>
  <c r="V38"/>
  <c r="AB31"/>
  <c r="X25"/>
  <c r="M49"/>
  <c r="L34"/>
  <c r="L26"/>
  <c r="W50"/>
  <c r="AC43"/>
  <c r="Y37"/>
  <c r="U31"/>
  <c r="AA24"/>
  <c r="L50"/>
  <c r="R36"/>
  <c r="L51"/>
  <c r="K44"/>
  <c r="S36"/>
  <c r="R29"/>
  <c r="Q22"/>
  <c r="Q65" s="1"/>
  <c r="Q56" s="1"/>
  <c r="V47"/>
  <c r="AB40"/>
  <c r="X34"/>
  <c r="T28"/>
  <c r="J47"/>
  <c r="L44"/>
  <c r="K37"/>
  <c r="S29"/>
  <c r="R22"/>
  <c r="R65" s="1"/>
  <c r="R56" s="1"/>
  <c r="W47"/>
  <c r="AC40"/>
  <c r="Y34"/>
  <c r="U28"/>
  <c r="J32"/>
  <c r="Q32"/>
  <c r="R23"/>
  <c r="V48"/>
  <c r="AB41"/>
  <c r="X35"/>
  <c r="T29"/>
  <c r="Z22"/>
  <c r="Z65" s="1"/>
  <c r="Z56" s="1"/>
  <c r="N43"/>
  <c r="J25"/>
  <c r="L46"/>
  <c r="M37"/>
  <c r="N28"/>
  <c r="W48"/>
  <c r="AA30"/>
  <c r="S38"/>
  <c r="N37"/>
  <c r="AB34"/>
  <c r="N30"/>
  <c r="U34"/>
  <c r="J39"/>
  <c r="J52"/>
  <c r="K42"/>
  <c r="S34"/>
  <c r="R27"/>
  <c r="AB51"/>
  <c r="X45"/>
  <c r="T39"/>
  <c r="Z32"/>
  <c r="V26"/>
  <c r="K51"/>
  <c r="S35"/>
  <c r="K27"/>
  <c r="U51"/>
  <c r="AA44"/>
  <c r="W38"/>
  <c r="AC31"/>
  <c r="Y25"/>
  <c r="S51"/>
  <c r="P38"/>
  <c r="K52"/>
  <c r="S44"/>
  <c r="R37"/>
  <c r="Q30"/>
  <c r="P23"/>
  <c r="T48"/>
  <c r="Z41"/>
  <c r="V35"/>
  <c r="AB28"/>
  <c r="X22"/>
  <c r="X65" s="1"/>
  <c r="X56" s="1"/>
  <c r="K45"/>
  <c r="S37"/>
  <c r="R30"/>
  <c r="Q23"/>
  <c r="U48"/>
  <c r="AA41"/>
  <c r="W35"/>
  <c r="AC28"/>
  <c r="Y22"/>
  <c r="Y65" s="1"/>
  <c r="Y56" s="1"/>
  <c r="P33"/>
  <c r="Q24"/>
  <c r="T49"/>
  <c r="Z42"/>
  <c r="V36"/>
  <c r="AB29"/>
  <c r="X23"/>
  <c r="L45"/>
  <c r="J33"/>
  <c r="K47"/>
  <c r="K39"/>
  <c r="M29"/>
  <c r="U49"/>
  <c r="W32"/>
  <c r="O44"/>
  <c r="L23"/>
  <c r="V41"/>
  <c r="T22"/>
  <c r="T65" s="1"/>
  <c r="T56" s="1"/>
  <c r="AC46"/>
  <c r="O45"/>
  <c r="J31"/>
  <c r="O52"/>
  <c r="M38"/>
  <c r="K24"/>
  <c r="T42"/>
  <c r="V29"/>
  <c r="R42"/>
  <c r="M23"/>
  <c r="AA47"/>
  <c r="AC34"/>
  <c r="Y28"/>
  <c r="U22"/>
  <c r="U65" s="1"/>
  <c r="U56" s="1"/>
  <c r="M47"/>
  <c r="O29"/>
  <c r="K50"/>
  <c r="S42"/>
  <c r="R35"/>
  <c r="Q28"/>
  <c r="Z52"/>
  <c r="V46"/>
  <c r="AB39"/>
  <c r="X33"/>
  <c r="T27"/>
  <c r="J37"/>
  <c r="Q37"/>
  <c r="S27"/>
  <c r="AC51"/>
  <c r="Y45"/>
  <c r="U39"/>
  <c r="AA32"/>
  <c r="W26"/>
  <c r="R52"/>
  <c r="N40"/>
  <c r="S52"/>
  <c r="R45"/>
  <c r="Q38"/>
  <c r="P31"/>
  <c r="O24"/>
  <c r="AB48"/>
  <c r="X42"/>
  <c r="T36"/>
  <c r="Z29"/>
  <c r="V23"/>
  <c r="S45"/>
  <c r="R38"/>
  <c r="Q31"/>
  <c r="P24"/>
  <c r="AC48"/>
  <c r="Y42"/>
  <c r="U36"/>
  <c r="AA29"/>
  <c r="W23"/>
  <c r="M36"/>
  <c r="P25"/>
  <c r="AB49"/>
  <c r="X43"/>
  <c r="T37"/>
  <c r="Z30"/>
  <c r="V24"/>
  <c r="R47"/>
  <c r="J41"/>
  <c r="S47"/>
  <c r="S39"/>
  <c r="S31"/>
  <c r="Y51"/>
  <c r="AC33"/>
  <c r="M51"/>
  <c r="P51"/>
  <c r="M30"/>
  <c r="Z47"/>
  <c r="X28"/>
  <c r="K41"/>
  <c r="N22"/>
  <c r="N65" s="1"/>
  <c r="N56" s="1"/>
  <c r="Y40"/>
  <c r="AA27"/>
  <c r="L49"/>
  <c r="P41"/>
  <c r="N45"/>
  <c r="L31"/>
  <c r="X48"/>
  <c r="Z35"/>
  <c r="AB22"/>
  <c r="AB65" s="1"/>
  <c r="AB56" s="1"/>
  <c r="M31"/>
  <c r="W41"/>
  <c r="M44"/>
  <c r="J26"/>
  <c r="M46"/>
  <c r="L39"/>
  <c r="K32"/>
  <c r="S24"/>
  <c r="V49"/>
  <c r="AB42"/>
  <c r="X36"/>
  <c r="T30"/>
  <c r="Z23"/>
  <c r="P44"/>
  <c r="L32"/>
  <c r="L24"/>
  <c r="Y48"/>
  <c r="U42"/>
  <c r="AA35"/>
  <c r="W29"/>
  <c r="AC22"/>
  <c r="AC65" s="1"/>
  <c r="AC56" s="1"/>
  <c r="L48"/>
  <c r="S33"/>
  <c r="S50"/>
  <c r="R43"/>
  <c r="Q36"/>
  <c r="P29"/>
  <c r="O22"/>
  <c r="O65" s="1"/>
  <c r="O56" s="1"/>
  <c r="T47"/>
  <c r="Z40"/>
  <c r="V34"/>
  <c r="AB27"/>
  <c r="J22"/>
  <c r="O39"/>
  <c r="R28"/>
  <c r="AA52"/>
  <c r="W46"/>
  <c r="AC39"/>
  <c r="Y33"/>
  <c r="U27"/>
  <c r="J29"/>
  <c r="L42"/>
  <c r="J30"/>
  <c r="Q46"/>
  <c r="P39"/>
  <c r="O32"/>
  <c r="N25"/>
  <c r="Z49"/>
  <c r="V43"/>
  <c r="AB36"/>
  <c r="X30"/>
  <c r="T24"/>
  <c r="R46"/>
  <c r="Q39"/>
  <c r="P32"/>
  <c r="O25"/>
  <c r="AA49"/>
  <c r="W43"/>
  <c r="AC36"/>
  <c r="Y30"/>
  <c r="U24"/>
  <c r="K38"/>
  <c r="O26"/>
  <c r="Z50"/>
  <c r="V44"/>
  <c r="AB37"/>
  <c r="X31"/>
  <c r="T25"/>
  <c r="P49"/>
  <c r="J49"/>
  <c r="R48"/>
  <c r="R40"/>
  <c r="R32"/>
  <c r="W52"/>
  <c r="U37"/>
  <c r="Y50"/>
  <c r="U44"/>
  <c r="AA37"/>
  <c r="W31"/>
  <c r="AC24"/>
  <c r="R39"/>
  <c r="N27"/>
  <c r="X51"/>
  <c r="T45"/>
  <c r="Z38"/>
  <c r="V32"/>
  <c r="AB25"/>
  <c r="M52"/>
  <c r="K30"/>
  <c r="Q49"/>
  <c r="Q41"/>
  <c r="Q33"/>
  <c r="S23"/>
  <c r="AA38"/>
  <c r="W51"/>
  <c r="AC44"/>
  <c r="Y38"/>
  <c r="U32"/>
  <c r="AA25"/>
  <c r="O42"/>
  <c r="M28"/>
  <c r="V52"/>
  <c r="AB45"/>
  <c r="X39"/>
  <c r="T33"/>
  <c r="Z26"/>
  <c r="O34"/>
  <c r="P50"/>
  <c r="P42"/>
  <c r="P34"/>
  <c r="R24"/>
  <c r="Y39"/>
  <c r="X32"/>
  <c r="T26"/>
  <c r="R50"/>
  <c r="Q35"/>
  <c r="R26"/>
  <c r="AC50"/>
  <c r="Y44"/>
  <c r="U38"/>
  <c r="AA31"/>
  <c r="W25"/>
  <c r="J27"/>
  <c r="L40"/>
  <c r="J28"/>
  <c r="O46"/>
  <c r="N39"/>
  <c r="M32"/>
  <c r="L25"/>
  <c r="X49"/>
  <c r="T43"/>
  <c r="Z36"/>
  <c r="V30"/>
  <c r="AB23"/>
  <c r="R44"/>
  <c r="N24"/>
  <c r="AA48"/>
  <c r="W42"/>
  <c r="AC35"/>
  <c r="Y29"/>
  <c r="U23"/>
  <c r="O47"/>
  <c r="P30"/>
  <c r="N49"/>
  <c r="L35"/>
  <c r="K28"/>
  <c r="T52"/>
  <c r="Z45"/>
  <c r="V39"/>
  <c r="AB32"/>
  <c r="X26"/>
  <c r="O49"/>
  <c r="N42"/>
  <c r="M35"/>
  <c r="L28"/>
  <c r="U52"/>
  <c r="AA45"/>
  <c r="W39"/>
  <c r="AC32"/>
  <c r="Y26"/>
  <c r="K46"/>
  <c r="S30"/>
  <c r="K22"/>
  <c r="K65" s="1"/>
  <c r="K56" s="1"/>
  <c r="Z46"/>
  <c r="V40"/>
  <c r="AB33"/>
  <c r="X27"/>
  <c r="N50"/>
  <c r="L37"/>
  <c r="O51"/>
  <c r="O43"/>
  <c r="O35"/>
  <c r="Q25"/>
  <c r="AA46"/>
  <c r="L30"/>
  <c r="L22"/>
  <c r="L65" s="1"/>
  <c r="L56" s="1"/>
  <c r="AC41"/>
  <c r="Y23"/>
  <c r="M45"/>
  <c r="L38"/>
  <c r="K31"/>
  <c r="K23"/>
  <c r="U45"/>
  <c r="W28"/>
  <c r="Y43"/>
  <c r="AC29"/>
  <c r="U41"/>
  <c r="U29"/>
  <c r="Y35"/>
  <c r="AA22"/>
  <c r="AA65" s="1"/>
  <c r="AA56" s="1"/>
  <c r="AC45"/>
  <c r="W36"/>
  <c r="Y27"/>
  <c r="P26"/>
  <c r="AC49"/>
  <c r="AA42"/>
  <c r="AA34"/>
  <c r="AA26"/>
  <c r="W40"/>
  <c r="U33"/>
  <c r="AC25"/>
  <c r="AA50"/>
  <c r="W44"/>
  <c r="AC37"/>
  <c r="Y31"/>
  <c r="U25"/>
  <c r="O109" i="13" l="1"/>
  <c r="O109" i="1"/>
  <c r="AD5"/>
  <c r="C53" i="3" s="1"/>
  <c r="E52" s="1"/>
  <c r="AQ59" i="10"/>
  <c r="E68"/>
  <c r="AQ62"/>
  <c r="E71"/>
  <c r="AQ60" i="7"/>
  <c r="E69"/>
  <c r="AQ56"/>
  <c r="E65"/>
  <c r="AQ58" i="4"/>
  <c r="E67"/>
  <c r="AQ58" i="5"/>
  <c r="E67"/>
  <c r="AQ59" i="8"/>
  <c r="E68"/>
  <c r="AQ60" i="12"/>
  <c r="E69"/>
  <c r="AQ58" i="11"/>
  <c r="E67"/>
  <c r="E69" i="10"/>
  <c r="E68" i="13"/>
  <c r="AQ57" i="10"/>
  <c r="E66"/>
  <c r="AQ61" i="7"/>
  <c r="E70"/>
  <c r="AQ59"/>
  <c r="E68"/>
  <c r="AQ62" i="13"/>
  <c r="E71"/>
  <c r="AQ60" i="4"/>
  <c r="E69"/>
  <c r="AQ59" i="11"/>
  <c r="E68"/>
  <c r="AQ61" i="12"/>
  <c r="E70"/>
  <c r="AQ62" i="9"/>
  <c r="E71"/>
  <c r="AQ56" i="4"/>
  <c r="E65"/>
  <c r="AQ62"/>
  <c r="E71"/>
  <c r="AQ56" i="8"/>
  <c r="E65"/>
  <c r="AQ58" i="7"/>
  <c r="E67"/>
  <c r="AQ58" i="8"/>
  <c r="E67"/>
  <c r="AQ61" i="9"/>
  <c r="E70"/>
  <c r="AQ57"/>
  <c r="E66"/>
  <c r="AQ60" i="8"/>
  <c r="E69"/>
  <c r="E67" i="10"/>
  <c r="E65" i="13"/>
  <c r="AQ56" i="10"/>
  <c r="E65"/>
  <c r="AQ62" i="8"/>
  <c r="E71"/>
  <c r="AQ57" i="5"/>
  <c r="E66"/>
  <c r="AQ62" i="11"/>
  <c r="E71"/>
  <c r="AQ56" i="9"/>
  <c r="E65"/>
  <c r="AQ58"/>
  <c r="E67"/>
  <c r="AQ56" i="12"/>
  <c r="E65"/>
  <c r="AQ59"/>
  <c r="E68"/>
  <c r="AQ61" i="8"/>
  <c r="E70"/>
  <c r="AQ60" i="9"/>
  <c r="E69"/>
  <c r="AQ62" i="7"/>
  <c r="E71"/>
  <c r="AQ56" i="5"/>
  <c r="E65"/>
  <c r="AQ61"/>
  <c r="E70"/>
  <c r="AQ60"/>
  <c r="E69"/>
  <c r="AQ58" i="12"/>
  <c r="E67"/>
  <c r="AQ60" i="11"/>
  <c r="E69"/>
  <c r="E69" i="13"/>
  <c r="E66"/>
  <c r="AQ57" i="7"/>
  <c r="E66"/>
  <c r="AQ61" i="10"/>
  <c r="E70"/>
  <c r="AQ58" i="13"/>
  <c r="E67"/>
  <c r="AQ59" i="9"/>
  <c r="E68"/>
  <c r="AQ62" i="12"/>
  <c r="E71"/>
  <c r="AQ61" i="11"/>
  <c r="E70"/>
  <c r="AQ59" i="5"/>
  <c r="E68"/>
  <c r="AQ59" i="4"/>
  <c r="E68"/>
  <c r="AQ57" i="8"/>
  <c r="E66"/>
  <c r="AQ57" i="12"/>
  <c r="E66"/>
  <c r="AQ57" i="11"/>
  <c r="E66"/>
  <c r="E65"/>
  <c r="E70" i="13"/>
  <c r="AQ61" i="4"/>
  <c r="E70"/>
  <c r="AQ57"/>
  <c r="E66"/>
  <c r="AQ62" i="5"/>
  <c r="E71"/>
  <c r="AC5" i="10"/>
  <c r="AC5" i="13"/>
  <c r="R58"/>
  <c r="X58" i="9"/>
  <c r="Z61" i="10"/>
  <c r="X70" i="1"/>
  <c r="X61" s="1"/>
  <c r="T57" i="11"/>
  <c r="X60" i="8"/>
  <c r="X60" i="9"/>
  <c r="T57"/>
  <c r="Z61" i="13"/>
  <c r="T70" i="1"/>
  <c r="T61" s="1"/>
  <c r="BE70"/>
  <c r="BE61" s="1"/>
  <c r="AE56" i="12"/>
  <c r="T57" i="13"/>
  <c r="AE56" i="8"/>
  <c r="AE56" i="5"/>
  <c r="O70" i="1"/>
  <c r="O61" s="1"/>
  <c r="J66"/>
  <c r="Y59" i="11"/>
  <c r="AE56" i="10"/>
  <c r="Q62" i="9"/>
  <c r="AE56"/>
  <c r="X60" i="11"/>
  <c r="X58" i="8"/>
  <c r="X58" i="13"/>
  <c r="Y59"/>
  <c r="T57" i="10"/>
  <c r="AE56" i="7"/>
  <c r="AE56" i="4"/>
  <c r="X60" i="13"/>
  <c r="BF70" i="1"/>
  <c r="BF61" s="1"/>
  <c r="Z61" i="12"/>
  <c r="X58" i="11"/>
  <c r="Z61" i="8"/>
  <c r="Q62" i="10"/>
  <c r="X60"/>
  <c r="J65" i="1"/>
  <c r="E65" s="1"/>
  <c r="J72"/>
  <c r="X58" i="12"/>
  <c r="Q62" i="8"/>
  <c r="T57" i="12"/>
  <c r="AE56" i="13"/>
  <c r="AE56" i="11"/>
  <c r="Y59" i="12"/>
  <c r="Y59" i="8"/>
  <c r="X60" i="12"/>
  <c r="Y59" i="10"/>
  <c r="AH70" i="1"/>
  <c r="AH61" s="1"/>
  <c r="Y70"/>
  <c r="Y61" s="1"/>
  <c r="W70"/>
  <c r="W61" s="1"/>
  <c r="K70"/>
  <c r="K61" s="1"/>
  <c r="J70"/>
  <c r="AG70"/>
  <c r="AG61" s="1"/>
  <c r="AI70"/>
  <c r="AI61" s="1"/>
  <c r="AJ70"/>
  <c r="AJ61" s="1"/>
  <c r="AS70"/>
  <c r="AS61" s="1"/>
  <c r="AF70"/>
  <c r="AF61" s="1"/>
  <c r="BV70"/>
  <c r="BV61" s="1"/>
  <c r="CE70"/>
  <c r="CE61" s="1"/>
  <c r="CN70"/>
  <c r="CN61" s="1"/>
  <c r="CW70"/>
  <c r="CW61" s="1"/>
  <c r="AO70"/>
  <c r="AO61" s="1"/>
  <c r="AQ70"/>
  <c r="AR70"/>
  <c r="AR61" s="1"/>
  <c r="BA70"/>
  <c r="BA61" s="1"/>
  <c r="AN70"/>
  <c r="AN61" s="1"/>
  <c r="CD70"/>
  <c r="CD61" s="1"/>
  <c r="CM70"/>
  <c r="CM61" s="1"/>
  <c r="CV70"/>
  <c r="CV61" s="1"/>
  <c r="DE70"/>
  <c r="DE61" s="1"/>
  <c r="BK70"/>
  <c r="BK61" s="1"/>
  <c r="BL70"/>
  <c r="BL61" s="1"/>
  <c r="BM70"/>
  <c r="BM61" s="1"/>
  <c r="AA70"/>
  <c r="AA61" s="1"/>
  <c r="J69"/>
  <c r="AW70"/>
  <c r="AW61" s="1"/>
  <c r="AY70"/>
  <c r="AY61" s="1"/>
  <c r="AZ70"/>
  <c r="AZ61" s="1"/>
  <c r="AV70"/>
  <c r="AV61" s="1"/>
  <c r="CL70"/>
  <c r="CL61" s="1"/>
  <c r="CU70"/>
  <c r="CU61" s="1"/>
  <c r="DD70"/>
  <c r="DD61" s="1"/>
  <c r="BJ70"/>
  <c r="BJ61" s="1"/>
  <c r="BS70"/>
  <c r="BS61" s="1"/>
  <c r="BT70"/>
  <c r="BT61" s="1"/>
  <c r="BU70"/>
  <c r="BU61" s="1"/>
  <c r="J71"/>
  <c r="AB70"/>
  <c r="AB61" s="1"/>
  <c r="BG70"/>
  <c r="BG61" s="1"/>
  <c r="BD70"/>
  <c r="BD61" s="1"/>
  <c r="CT70"/>
  <c r="CT61" s="1"/>
  <c r="DC70"/>
  <c r="DC61" s="1"/>
  <c r="BI70"/>
  <c r="BI61" s="1"/>
  <c r="BR70"/>
  <c r="BR61" s="1"/>
  <c r="CA70"/>
  <c r="CA61" s="1"/>
  <c r="CB70"/>
  <c r="CB61" s="1"/>
  <c r="CC70"/>
  <c r="CC61" s="1"/>
  <c r="L70"/>
  <c r="L61" s="1"/>
  <c r="M70"/>
  <c r="M61" s="1"/>
  <c r="AD70"/>
  <c r="AD61" s="1"/>
  <c r="AE70"/>
  <c r="AE61" s="1"/>
  <c r="DB70"/>
  <c r="DB61" s="1"/>
  <c r="BH70"/>
  <c r="BH61" s="1"/>
  <c r="BQ70"/>
  <c r="BQ61" s="1"/>
  <c r="BZ70"/>
  <c r="BZ61" s="1"/>
  <c r="CI70"/>
  <c r="CI61" s="1"/>
  <c r="CJ70"/>
  <c r="CJ61" s="1"/>
  <c r="CK70"/>
  <c r="CK61" s="1"/>
  <c r="AP70"/>
  <c r="AP61" s="1"/>
  <c r="AL70"/>
  <c r="AL61" s="1"/>
  <c r="AM70"/>
  <c r="AM61" s="1"/>
  <c r="BP70"/>
  <c r="BP61" s="1"/>
  <c r="BY70"/>
  <c r="BY61" s="1"/>
  <c r="CH70"/>
  <c r="CH61" s="1"/>
  <c r="CQ70"/>
  <c r="CQ61" s="1"/>
  <c r="CR70"/>
  <c r="CR61" s="1"/>
  <c r="CS70"/>
  <c r="CS61" s="1"/>
  <c r="N70"/>
  <c r="N61" s="1"/>
  <c r="AC70"/>
  <c r="AC61" s="1"/>
  <c r="P70"/>
  <c r="P61" s="1"/>
  <c r="S70"/>
  <c r="S61" s="1"/>
  <c r="U70"/>
  <c r="U61" s="1"/>
  <c r="AX70"/>
  <c r="AX61" s="1"/>
  <c r="AT70"/>
  <c r="AT61" s="1"/>
  <c r="AU70"/>
  <c r="AU61" s="1"/>
  <c r="BO70"/>
  <c r="BO61" s="1"/>
  <c r="BX70"/>
  <c r="BX61" s="1"/>
  <c r="CG70"/>
  <c r="CG61" s="1"/>
  <c r="CP70"/>
  <c r="CP61" s="1"/>
  <c r="CY70"/>
  <c r="CY61" s="1"/>
  <c r="CZ70"/>
  <c r="CZ61" s="1"/>
  <c r="DA70"/>
  <c r="DA61" s="1"/>
  <c r="V70"/>
  <c r="V61" s="1"/>
  <c r="R70"/>
  <c r="R61" s="1"/>
  <c r="Q70"/>
  <c r="Q61" s="1"/>
  <c r="Z70"/>
  <c r="AK70"/>
  <c r="AK61" s="1"/>
  <c r="BB70"/>
  <c r="BB61" s="1"/>
  <c r="BC70"/>
  <c r="BC61" s="1"/>
  <c r="BN70"/>
  <c r="BN61" s="1"/>
  <c r="BW70"/>
  <c r="BW61" s="1"/>
  <c r="CF70"/>
  <c r="CF61" s="1"/>
  <c r="CO70"/>
  <c r="CO61" s="1"/>
  <c r="CX70"/>
  <c r="CX61" s="1"/>
  <c r="J67"/>
  <c r="L3" i="9"/>
  <c r="L6"/>
  <c r="L7"/>
  <c r="L9"/>
  <c r="L5"/>
  <c r="L13"/>
  <c r="L11"/>
  <c r="L12"/>
  <c r="L4"/>
  <c r="L10"/>
  <c r="L8"/>
  <c r="L14"/>
  <c r="L3" i="4"/>
  <c r="L11"/>
  <c r="L7"/>
  <c r="L6"/>
  <c r="L9"/>
  <c r="L5"/>
  <c r="L13"/>
  <c r="L8"/>
  <c r="L14"/>
  <c r="L10"/>
  <c r="L4"/>
  <c r="L12"/>
  <c r="L3" i="1"/>
  <c r="H127" i="3" s="1"/>
  <c r="H94" s="1"/>
  <c r="L8" i="1"/>
  <c r="H132" i="3" s="1"/>
  <c r="H99" s="1"/>
  <c r="L12" i="1"/>
  <c r="H136" i="3" s="1"/>
  <c r="H103" s="1"/>
  <c r="L13" i="1"/>
  <c r="H137" i="3" s="1"/>
  <c r="H104" s="1"/>
  <c r="L10" i="1"/>
  <c r="H134" i="3" s="1"/>
  <c r="H101" s="1"/>
  <c r="L6" i="1"/>
  <c r="H130" i="3" s="1"/>
  <c r="H97" s="1"/>
  <c r="L14" i="1"/>
  <c r="H138" i="3" s="1"/>
  <c r="H105" s="1"/>
  <c r="L11" i="1"/>
  <c r="H135" i="3" s="1"/>
  <c r="H102" s="1"/>
  <c r="L7" i="1"/>
  <c r="H131" i="3" s="1"/>
  <c r="H98" s="1"/>
  <c r="L9" i="1"/>
  <c r="H133" i="3" s="1"/>
  <c r="H100" s="1"/>
  <c r="L4" i="1"/>
  <c r="H128" i="3" s="1"/>
  <c r="H95" s="1"/>
  <c r="L5" i="1"/>
  <c r="H129" i="3" s="1"/>
  <c r="H96" s="1"/>
  <c r="L9" i="10"/>
  <c r="L7"/>
  <c r="L13"/>
  <c r="L3"/>
  <c r="L5"/>
  <c r="L11"/>
  <c r="L4"/>
  <c r="L14"/>
  <c r="L10"/>
  <c r="L6"/>
  <c r="L12"/>
  <c r="L8"/>
  <c r="L6" i="11"/>
  <c r="K9"/>
  <c r="J9" s="1"/>
  <c r="K5"/>
  <c r="H5" s="1"/>
  <c r="K7"/>
  <c r="H7" s="1"/>
  <c r="L11"/>
  <c r="L14"/>
  <c r="K11"/>
  <c r="J11" s="1"/>
  <c r="L13"/>
  <c r="L9"/>
  <c r="L5"/>
  <c r="K12"/>
  <c r="J12" s="1"/>
  <c r="K8"/>
  <c r="J8" s="1"/>
  <c r="K4"/>
  <c r="J4" s="1"/>
  <c r="K10"/>
  <c r="I10" s="1"/>
  <c r="L7"/>
  <c r="K14"/>
  <c r="H14" s="1"/>
  <c r="K6"/>
  <c r="I6" s="1"/>
  <c r="L12"/>
  <c r="L4"/>
  <c r="L10"/>
  <c r="K13"/>
  <c r="H13" s="1"/>
  <c r="L8"/>
  <c r="L3"/>
  <c r="L5" i="5"/>
  <c r="L13"/>
  <c r="L9"/>
  <c r="L7"/>
  <c r="L11"/>
  <c r="L8"/>
  <c r="L14"/>
  <c r="L6"/>
  <c r="L12"/>
  <c r="L4"/>
  <c r="L10"/>
  <c r="L3"/>
  <c r="L5" i="7"/>
  <c r="L13"/>
  <c r="L9"/>
  <c r="L3"/>
  <c r="L11"/>
  <c r="L7"/>
  <c r="L10"/>
  <c r="L6"/>
  <c r="L12"/>
  <c r="L8"/>
  <c r="L4"/>
  <c r="L14"/>
  <c r="J68" i="1"/>
  <c r="L9" i="12"/>
  <c r="L10"/>
  <c r="L12"/>
  <c r="L8"/>
  <c r="L4"/>
  <c r="L6"/>
  <c r="L3"/>
  <c r="L5"/>
  <c r="L7"/>
  <c r="L13"/>
  <c r="L11"/>
  <c r="L14"/>
  <c r="L7" i="8"/>
  <c r="L11"/>
  <c r="L13"/>
  <c r="L9"/>
  <c r="L5"/>
  <c r="L10"/>
  <c r="L12"/>
  <c r="L14"/>
  <c r="L8"/>
  <c r="L6"/>
  <c r="L4"/>
  <c r="L3"/>
  <c r="L12" i="13"/>
  <c r="L6"/>
  <c r="L11"/>
  <c r="L7"/>
  <c r="L9"/>
  <c r="L5"/>
  <c r="L8"/>
  <c r="L14"/>
  <c r="L10"/>
  <c r="L4"/>
  <c r="L3"/>
  <c r="L13"/>
  <c r="CN66" i="1"/>
  <c r="CN57" s="1"/>
  <c r="BQ66"/>
  <c r="BQ57" s="1"/>
  <c r="CV69"/>
  <c r="CV60" s="1"/>
  <c r="CP68"/>
  <c r="CP59" s="1"/>
  <c r="CW66"/>
  <c r="CW57" s="1"/>
  <c r="DE69"/>
  <c r="DE60" s="1"/>
  <c r="CY68"/>
  <c r="CY59" s="1"/>
  <c r="BH66"/>
  <c r="BH57" s="1"/>
  <c r="BK66"/>
  <c r="BK57" s="1"/>
  <c r="CB71"/>
  <c r="CB62" s="1"/>
  <c r="BP69"/>
  <c r="BP60" s="1"/>
  <c r="BJ68"/>
  <c r="BJ59" s="1"/>
  <c r="CK71"/>
  <c r="CK62" s="1"/>
  <c r="BY69"/>
  <c r="BY60" s="1"/>
  <c r="BS68"/>
  <c r="BS59" s="1"/>
  <c r="CH66"/>
  <c r="CH57" s="1"/>
  <c r="CJ71"/>
  <c r="CJ62" s="1"/>
  <c r="BX69"/>
  <c r="BX60" s="1"/>
  <c r="BR68"/>
  <c r="BR59" s="1"/>
  <c r="CS71"/>
  <c r="CS62" s="1"/>
  <c r="CG69"/>
  <c r="CG60" s="1"/>
  <c r="CA68"/>
  <c r="CA59" s="1"/>
  <c r="CV66"/>
  <c r="CV57" s="1"/>
  <c r="BY66"/>
  <c r="BY57" s="1"/>
  <c r="CR71"/>
  <c r="CR62" s="1"/>
  <c r="CF69"/>
  <c r="CF60" s="1"/>
  <c r="BZ68"/>
  <c r="BZ59" s="1"/>
  <c r="DA71"/>
  <c r="DA62" s="1"/>
  <c r="CO69"/>
  <c r="CO60" s="1"/>
  <c r="CI68"/>
  <c r="CI59" s="1"/>
  <c r="CX69"/>
  <c r="CX60" s="1"/>
  <c r="CR68"/>
  <c r="CR59" s="1"/>
  <c r="DA68"/>
  <c r="DA59" s="1"/>
  <c r="BP71"/>
  <c r="BP62" s="1"/>
  <c r="BY71"/>
  <c r="BY62" s="1"/>
  <c r="BM69"/>
  <c r="BM60" s="1"/>
  <c r="BZ71"/>
  <c r="BZ62" s="1"/>
  <c r="BN69"/>
  <c r="BN60" s="1"/>
  <c r="BH68"/>
  <c r="BH59" s="1"/>
  <c r="CA71"/>
  <c r="CA62" s="1"/>
  <c r="BO69"/>
  <c r="BO60" s="1"/>
  <c r="BI68"/>
  <c r="BI59" s="1"/>
  <c r="DD66"/>
  <c r="DD57" s="1"/>
  <c r="CP72"/>
  <c r="CP63" s="1"/>
  <c r="CM67"/>
  <c r="CM58" s="1"/>
  <c r="CG66"/>
  <c r="CG57" s="1"/>
  <c r="BS72"/>
  <c r="BS63" s="1"/>
  <c r="DD67"/>
  <c r="DD58" s="1"/>
  <c r="CX66"/>
  <c r="CX57" s="1"/>
  <c r="CJ72"/>
  <c r="CJ63" s="1"/>
  <c r="CS72"/>
  <c r="CS63" s="1"/>
  <c r="CH67"/>
  <c r="CH58" s="1"/>
  <c r="CB66"/>
  <c r="CB57" s="1"/>
  <c r="BN72"/>
  <c r="BN63" s="1"/>
  <c r="BK67"/>
  <c r="BK58" s="1"/>
  <c r="DC72"/>
  <c r="DC63" s="1"/>
  <c r="CJ67"/>
  <c r="CJ58" s="1"/>
  <c r="CD66"/>
  <c r="CD57" s="1"/>
  <c r="BP72"/>
  <c r="BP63" s="1"/>
  <c r="DA67"/>
  <c r="DA58" s="1"/>
  <c r="CU66"/>
  <c r="CU57" s="1"/>
  <c r="CG72"/>
  <c r="CG63" s="1"/>
  <c r="CZ71"/>
  <c r="CZ62" s="1"/>
  <c r="CN69"/>
  <c r="CN60" s="1"/>
  <c r="CH68"/>
  <c r="CH59" s="1"/>
  <c r="CW69"/>
  <c r="CW60" s="1"/>
  <c r="CQ68"/>
  <c r="CQ59" s="1"/>
  <c r="CZ68"/>
  <c r="CZ59" s="1"/>
  <c r="BO71"/>
  <c r="BO62" s="1"/>
  <c r="BX71"/>
  <c r="BX62" s="1"/>
  <c r="BL69"/>
  <c r="BL60" s="1"/>
  <c r="CG71"/>
  <c r="CG62" s="1"/>
  <c r="BU69"/>
  <c r="BU60" s="1"/>
  <c r="BO68"/>
  <c r="BO59" s="1"/>
  <c r="CH71"/>
  <c r="CH62" s="1"/>
  <c r="BV69"/>
  <c r="BV60" s="1"/>
  <c r="BP68"/>
  <c r="BP59" s="1"/>
  <c r="CI71"/>
  <c r="CI62" s="1"/>
  <c r="BW69"/>
  <c r="BW60" s="1"/>
  <c r="BQ68"/>
  <c r="BQ59" s="1"/>
  <c r="CX72"/>
  <c r="CX63" s="1"/>
  <c r="CU67"/>
  <c r="CU58" s="1"/>
  <c r="CO66"/>
  <c r="CO57" s="1"/>
  <c r="CA72"/>
  <c r="CA63" s="1"/>
  <c r="CR72"/>
  <c r="CR63" s="1"/>
  <c r="BI67"/>
  <c r="BI58" s="1"/>
  <c r="DA72"/>
  <c r="DA63" s="1"/>
  <c r="CP67"/>
  <c r="CP58" s="1"/>
  <c r="CJ66"/>
  <c r="CJ57" s="1"/>
  <c r="BV72"/>
  <c r="BV63" s="1"/>
  <c r="BS67"/>
  <c r="BS58" s="1"/>
  <c r="BM66"/>
  <c r="BM57" s="1"/>
  <c r="CR67"/>
  <c r="CR58" s="1"/>
  <c r="CL66"/>
  <c r="CL57" s="1"/>
  <c r="BX72"/>
  <c r="BX63" s="1"/>
  <c r="DC66"/>
  <c r="DC57" s="1"/>
  <c r="CO72"/>
  <c r="CO63" s="1"/>
  <c r="BN71"/>
  <c r="BN62" s="1"/>
  <c r="BW71"/>
  <c r="BW62" s="1"/>
  <c r="BK69"/>
  <c r="BK60" s="1"/>
  <c r="CF71"/>
  <c r="CF62" s="1"/>
  <c r="BT69"/>
  <c r="BT60" s="1"/>
  <c r="BN68"/>
  <c r="BN59" s="1"/>
  <c r="CO71"/>
  <c r="CO62" s="1"/>
  <c r="CC69"/>
  <c r="CC60" s="1"/>
  <c r="BW68"/>
  <c r="BW59" s="1"/>
  <c r="CP71"/>
  <c r="CP62" s="1"/>
  <c r="CD69"/>
  <c r="CD60" s="1"/>
  <c r="BX68"/>
  <c r="BX59" s="1"/>
  <c r="CQ71"/>
  <c r="CQ62" s="1"/>
  <c r="CE69"/>
  <c r="CE60" s="1"/>
  <c r="BY68"/>
  <c r="BY59" s="1"/>
  <c r="BN67"/>
  <c r="BN58" s="1"/>
  <c r="DC67"/>
  <c r="DC58" s="1"/>
  <c r="CI72"/>
  <c r="CI63" s="1"/>
  <c r="BH67"/>
  <c r="BH58" s="1"/>
  <c r="CZ72"/>
  <c r="CZ63" s="1"/>
  <c r="BQ67"/>
  <c r="BQ58" s="1"/>
  <c r="CX67"/>
  <c r="CX58" s="1"/>
  <c r="CR66"/>
  <c r="CR57" s="1"/>
  <c r="CD72"/>
  <c r="CD63" s="1"/>
  <c r="CA67"/>
  <c r="CA58" s="1"/>
  <c r="BU66"/>
  <c r="BU57" s="1"/>
  <c r="CZ67"/>
  <c r="CZ58" s="1"/>
  <c r="CT66"/>
  <c r="CT57" s="1"/>
  <c r="CF72"/>
  <c r="CF63" s="1"/>
  <c r="CW72"/>
  <c r="CW63" s="1"/>
  <c r="DD69"/>
  <c r="DD60" s="1"/>
  <c r="CX68"/>
  <c r="CX59" s="1"/>
  <c r="BM71"/>
  <c r="BM62" s="1"/>
  <c r="BV71"/>
  <c r="BV62" s="1"/>
  <c r="BJ69"/>
  <c r="BJ60" s="1"/>
  <c r="CE71"/>
  <c r="CE62" s="1"/>
  <c r="BS69"/>
  <c r="BS60" s="1"/>
  <c r="BM68"/>
  <c r="BM59" s="1"/>
  <c r="CN71"/>
  <c r="CN62" s="1"/>
  <c r="CB69"/>
  <c r="CB60" s="1"/>
  <c r="BV68"/>
  <c r="BV59" s="1"/>
  <c r="CW71"/>
  <c r="CW62" s="1"/>
  <c r="CK69"/>
  <c r="CK60" s="1"/>
  <c r="CE68"/>
  <c r="CE59" s="1"/>
  <c r="CX71"/>
  <c r="CX62" s="1"/>
  <c r="CL69"/>
  <c r="CL60" s="1"/>
  <c r="CF68"/>
  <c r="CF59" s="1"/>
  <c r="CY71"/>
  <c r="CY62" s="1"/>
  <c r="CM69"/>
  <c r="CM60" s="1"/>
  <c r="CG68"/>
  <c r="CG59" s="1"/>
  <c r="BV67"/>
  <c r="BV58" s="1"/>
  <c r="BP66"/>
  <c r="BP57" s="1"/>
  <c r="DE66"/>
  <c r="DE57" s="1"/>
  <c r="CQ72"/>
  <c r="CQ63" s="1"/>
  <c r="BP67"/>
  <c r="BP58" s="1"/>
  <c r="BJ66"/>
  <c r="BJ57" s="1"/>
  <c r="BY67"/>
  <c r="BY58" s="1"/>
  <c r="BS66"/>
  <c r="BS57" s="1"/>
  <c r="CZ66"/>
  <c r="CZ57" s="1"/>
  <c r="CL72"/>
  <c r="CL63" s="1"/>
  <c r="CI67"/>
  <c r="CI58" s="1"/>
  <c r="CC66"/>
  <c r="CC57" s="1"/>
  <c r="BO72"/>
  <c r="BO63" s="1"/>
  <c r="DB66"/>
  <c r="DB57" s="1"/>
  <c r="CN72"/>
  <c r="CN63" s="1"/>
  <c r="BM67"/>
  <c r="BM58" s="1"/>
  <c r="DE72"/>
  <c r="DE63" s="1"/>
  <c r="BL71"/>
  <c r="BL62" s="1"/>
  <c r="BU71"/>
  <c r="BU62" s="1"/>
  <c r="BI69"/>
  <c r="BI60" s="1"/>
  <c r="CD71"/>
  <c r="CD62" s="1"/>
  <c r="BR69"/>
  <c r="BR60" s="1"/>
  <c r="BL68"/>
  <c r="BL59" s="1"/>
  <c r="CM71"/>
  <c r="CM62" s="1"/>
  <c r="CA69"/>
  <c r="CA60" s="1"/>
  <c r="BU68"/>
  <c r="BU59" s="1"/>
  <c r="CV71"/>
  <c r="CV62" s="1"/>
  <c r="CJ69"/>
  <c r="CJ60" s="1"/>
  <c r="CD68"/>
  <c r="CD59" s="1"/>
  <c r="DE71"/>
  <c r="DE62" s="1"/>
  <c r="CS69"/>
  <c r="CS60" s="1"/>
  <c r="CM68"/>
  <c r="CM59" s="1"/>
  <c r="CT69"/>
  <c r="CT60" s="1"/>
  <c r="CN68"/>
  <c r="CN59" s="1"/>
  <c r="CU69"/>
  <c r="CU60" s="1"/>
  <c r="CO68"/>
  <c r="CO59" s="1"/>
  <c r="CD67"/>
  <c r="CD58" s="1"/>
  <c r="BX66"/>
  <c r="BX57" s="1"/>
  <c r="BJ72"/>
  <c r="BJ63" s="1"/>
  <c r="CY72"/>
  <c r="CY63" s="1"/>
  <c r="BX67"/>
  <c r="BX58" s="1"/>
  <c r="BR66"/>
  <c r="BR57" s="1"/>
  <c r="CG67"/>
  <c r="CG58" s="1"/>
  <c r="CA66"/>
  <c r="CA57" s="1"/>
  <c r="BM72"/>
  <c r="BM63" s="1"/>
  <c r="CT72"/>
  <c r="CT63" s="1"/>
  <c r="CQ67"/>
  <c r="CQ58" s="1"/>
  <c r="CK66"/>
  <c r="CK57" s="1"/>
  <c r="BW72"/>
  <c r="BW63" s="1"/>
  <c r="CV72"/>
  <c r="CV63" s="1"/>
  <c r="BU67"/>
  <c r="BU58" s="1"/>
  <c r="BO66"/>
  <c r="BO57" s="1"/>
  <c r="BT71"/>
  <c r="BT62" s="1"/>
  <c r="BH69"/>
  <c r="BH60" s="1"/>
  <c r="CC71"/>
  <c r="CC62" s="1"/>
  <c r="BQ69"/>
  <c r="BQ60" s="1"/>
  <c r="BK68"/>
  <c r="BK59" s="1"/>
  <c r="CL71"/>
  <c r="CL62" s="1"/>
  <c r="BZ69"/>
  <c r="BZ60" s="1"/>
  <c r="BT68"/>
  <c r="BT59" s="1"/>
  <c r="CU71"/>
  <c r="CU62" s="1"/>
  <c r="CI69"/>
  <c r="CI60" s="1"/>
  <c r="CC68"/>
  <c r="CC59" s="1"/>
  <c r="DD71"/>
  <c r="DD62" s="1"/>
  <c r="CR69"/>
  <c r="CR60" s="1"/>
  <c r="CL68"/>
  <c r="CL59" s="1"/>
  <c r="DA69"/>
  <c r="DA60" s="1"/>
  <c r="CU68"/>
  <c r="CU59" s="1"/>
  <c r="DB69"/>
  <c r="DB60" s="1"/>
  <c r="CV68"/>
  <c r="CV59" s="1"/>
  <c r="DC69"/>
  <c r="DC60" s="1"/>
  <c r="CW68"/>
  <c r="CW59" s="1"/>
  <c r="CL67"/>
  <c r="CL58" s="1"/>
  <c r="CF66"/>
  <c r="CF57" s="1"/>
  <c r="BR72"/>
  <c r="BR63" s="1"/>
  <c r="BO67"/>
  <c r="BO58" s="1"/>
  <c r="BI66"/>
  <c r="BI57" s="1"/>
  <c r="CF67"/>
  <c r="CF58" s="1"/>
  <c r="BZ66"/>
  <c r="BZ57" s="1"/>
  <c r="BL72"/>
  <c r="BL63" s="1"/>
  <c r="CO67"/>
  <c r="CO58" s="1"/>
  <c r="CI66"/>
  <c r="CI57" s="1"/>
  <c r="BU72"/>
  <c r="BU63" s="1"/>
  <c r="BJ67"/>
  <c r="BJ58" s="1"/>
  <c r="DB72"/>
  <c r="DB63" s="1"/>
  <c r="CY67"/>
  <c r="CY58" s="1"/>
  <c r="CS66"/>
  <c r="CS57" s="1"/>
  <c r="CE72"/>
  <c r="CE63" s="1"/>
  <c r="BL67"/>
  <c r="BL58" s="1"/>
  <c r="DD72"/>
  <c r="DD63" s="1"/>
  <c r="CC67"/>
  <c r="CC58" s="1"/>
  <c r="BW66"/>
  <c r="BW57" s="1"/>
  <c r="BI72"/>
  <c r="BI63" s="1"/>
  <c r="CT71"/>
  <c r="CT62" s="1"/>
  <c r="CH69"/>
  <c r="CH60" s="1"/>
  <c r="CB68"/>
  <c r="CB59" s="1"/>
  <c r="DC71"/>
  <c r="DC62" s="1"/>
  <c r="CQ69"/>
  <c r="CQ60" s="1"/>
  <c r="CK68"/>
  <c r="CK59" s="1"/>
  <c r="CZ69"/>
  <c r="CZ60" s="1"/>
  <c r="CT68"/>
  <c r="CT59" s="1"/>
  <c r="BI71"/>
  <c r="BI62" s="1"/>
  <c r="DC68"/>
  <c r="DC59" s="1"/>
  <c r="BJ71"/>
  <c r="BJ62" s="1"/>
  <c r="DD68"/>
  <c r="DD59" s="1"/>
  <c r="BK71"/>
  <c r="BK62" s="1"/>
  <c r="DE68"/>
  <c r="DE59" s="1"/>
  <c r="CT67"/>
  <c r="CT58" s="1"/>
  <c r="BZ72"/>
  <c r="BZ63" s="1"/>
  <c r="BW67"/>
  <c r="BW58" s="1"/>
  <c r="CN67"/>
  <c r="CN58" s="1"/>
  <c r="BT72"/>
  <c r="BT63" s="1"/>
  <c r="CW67"/>
  <c r="CW58" s="1"/>
  <c r="CQ66"/>
  <c r="CQ57" s="1"/>
  <c r="CC72"/>
  <c r="CC63" s="1"/>
  <c r="BR67"/>
  <c r="BR58" s="1"/>
  <c r="BL66"/>
  <c r="BL57" s="1"/>
  <c r="DA66"/>
  <c r="DA57" s="1"/>
  <c r="CM72"/>
  <c r="CM63" s="1"/>
  <c r="BT67"/>
  <c r="BT58" s="1"/>
  <c r="BN66"/>
  <c r="BN57" s="1"/>
  <c r="CK67"/>
  <c r="CK58" s="1"/>
  <c r="CE66"/>
  <c r="CE57" s="1"/>
  <c r="BQ72"/>
  <c r="BQ63" s="1"/>
  <c r="DB71"/>
  <c r="DB62" s="1"/>
  <c r="CP69"/>
  <c r="CP60" s="1"/>
  <c r="CJ68"/>
  <c r="CJ59" s="1"/>
  <c r="CY69"/>
  <c r="CY60" s="1"/>
  <c r="CS68"/>
  <c r="CS59" s="1"/>
  <c r="BH71"/>
  <c r="BH62" s="1"/>
  <c r="DB68"/>
  <c r="DB59" s="1"/>
  <c r="BQ71"/>
  <c r="BQ62" s="1"/>
  <c r="BR71"/>
  <c r="BR62" s="1"/>
  <c r="BS71"/>
  <c r="BS62" s="1"/>
  <c r="DB67"/>
  <c r="DB58" s="1"/>
  <c r="CH72"/>
  <c r="CH63" s="1"/>
  <c r="CE67"/>
  <c r="CE58" s="1"/>
  <c r="BK72"/>
  <c r="BK63" s="1"/>
  <c r="CV67"/>
  <c r="CV58" s="1"/>
  <c r="CP66"/>
  <c r="CP57" s="1"/>
  <c r="CB72"/>
  <c r="CB63" s="1"/>
  <c r="DE67"/>
  <c r="DE58" s="1"/>
  <c r="CY66"/>
  <c r="CY57" s="1"/>
  <c r="CK72"/>
  <c r="CK63" s="1"/>
  <c r="BZ67"/>
  <c r="BZ58" s="1"/>
  <c r="BT66"/>
  <c r="BT57" s="1"/>
  <c r="CU72"/>
  <c r="CU63" s="1"/>
  <c r="CB67"/>
  <c r="CB58" s="1"/>
  <c r="BV66"/>
  <c r="BV57" s="1"/>
  <c r="BH72"/>
  <c r="BH63" s="1"/>
  <c r="CS67"/>
  <c r="CS58" s="1"/>
  <c r="CM66"/>
  <c r="CM57" s="1"/>
  <c r="BY72"/>
  <c r="BY63" s="1"/>
  <c r="AE69"/>
  <c r="AE60" s="1"/>
  <c r="BA68"/>
  <c r="BA59" s="1"/>
  <c r="AG66"/>
  <c r="AG57" s="1"/>
  <c r="AR67"/>
  <c r="AR58" s="1"/>
  <c r="AQ67"/>
  <c r="AF69"/>
  <c r="AF60" s="1"/>
  <c r="BB68"/>
  <c r="BB59" s="1"/>
  <c r="AH66"/>
  <c r="AH57" s="1"/>
  <c r="AK68"/>
  <c r="AK59" s="1"/>
  <c r="BC69"/>
  <c r="BC60" s="1"/>
  <c r="AI67"/>
  <c r="AI58" s="1"/>
  <c r="BE66"/>
  <c r="BE57" s="1"/>
  <c r="AR71"/>
  <c r="AR62" s="1"/>
  <c r="AT68"/>
  <c r="AT59" s="1"/>
  <c r="BD72"/>
  <c r="BD63" s="1"/>
  <c r="BE69"/>
  <c r="BE60" s="1"/>
  <c r="AK67"/>
  <c r="AK58" s="1"/>
  <c r="BG66"/>
  <c r="BG57" s="1"/>
  <c r="BF69"/>
  <c r="BF60" s="1"/>
  <c r="AL67"/>
  <c r="AL58" s="1"/>
  <c r="AU67"/>
  <c r="AU58" s="1"/>
  <c r="AI72"/>
  <c r="AI63" s="1"/>
  <c r="AN71"/>
  <c r="AN62" s="1"/>
  <c r="AP68"/>
  <c r="AP59" s="1"/>
  <c r="AZ72"/>
  <c r="AZ63" s="1"/>
  <c r="AO71"/>
  <c r="AO62" s="1"/>
  <c r="AQ68"/>
  <c r="BA72"/>
  <c r="BA63" s="1"/>
  <c r="BB69"/>
  <c r="BB60" s="1"/>
  <c r="AH67"/>
  <c r="AH58" s="1"/>
  <c r="BD66"/>
  <c r="BD57" s="1"/>
  <c r="AE72"/>
  <c r="AE63" s="1"/>
  <c r="AZ71"/>
  <c r="AZ62" s="1"/>
  <c r="AS67"/>
  <c r="AS58" s="1"/>
  <c r="AG72"/>
  <c r="AG63" s="1"/>
  <c r="AT67"/>
  <c r="AT58" s="1"/>
  <c r="AH72"/>
  <c r="AH63" s="1"/>
  <c r="AE71"/>
  <c r="AE62" s="1"/>
  <c r="AG68"/>
  <c r="AG59" s="1"/>
  <c r="BC67"/>
  <c r="BC58" s="1"/>
  <c r="AQ72"/>
  <c r="AQ63" s="1"/>
  <c r="AV71"/>
  <c r="AV62" s="1"/>
  <c r="AX68"/>
  <c r="AX59" s="1"/>
  <c r="AD66"/>
  <c r="AD57" s="1"/>
  <c r="AW71"/>
  <c r="AW62" s="1"/>
  <c r="AY68"/>
  <c r="AY59" s="1"/>
  <c r="AE66"/>
  <c r="AE57" s="1"/>
  <c r="AP67"/>
  <c r="AP58" s="1"/>
  <c r="AD72"/>
  <c r="AD63" s="1"/>
  <c r="AY67"/>
  <c r="AY58" s="1"/>
  <c r="AM72"/>
  <c r="AM63" s="1"/>
  <c r="AN69"/>
  <c r="AN60" s="1"/>
  <c r="AP66"/>
  <c r="AP57" s="1"/>
  <c r="AE68"/>
  <c r="AE59" s="1"/>
  <c r="BA67"/>
  <c r="BA58" s="1"/>
  <c r="AO72"/>
  <c r="AO63" s="1"/>
  <c r="AD71"/>
  <c r="AD62" s="1"/>
  <c r="AF68"/>
  <c r="BB67"/>
  <c r="BB58" s="1"/>
  <c r="AP72"/>
  <c r="AP63" s="1"/>
  <c r="AM71"/>
  <c r="AM62" s="1"/>
  <c r="AO68"/>
  <c r="AO59" s="1"/>
  <c r="AY72"/>
  <c r="AY63" s="1"/>
  <c r="BD71"/>
  <c r="BD62" s="1"/>
  <c r="AJ69"/>
  <c r="AJ60" s="1"/>
  <c r="BF68"/>
  <c r="BF59" s="1"/>
  <c r="AL66"/>
  <c r="AL57" s="1"/>
  <c r="BE71"/>
  <c r="BE62" s="1"/>
  <c r="AK69"/>
  <c r="AK60" s="1"/>
  <c r="BG68"/>
  <c r="BG59" s="1"/>
  <c r="AM66"/>
  <c r="AM57" s="1"/>
  <c r="AX67"/>
  <c r="AX58" s="1"/>
  <c r="AL72"/>
  <c r="AL63" s="1"/>
  <c r="AI71"/>
  <c r="AI62" s="1"/>
  <c r="BG67"/>
  <c r="AU72"/>
  <c r="AU63" s="1"/>
  <c r="AV69"/>
  <c r="AV60" s="1"/>
  <c r="AX66"/>
  <c r="AX57" s="1"/>
  <c r="AK71"/>
  <c r="AK62" s="1"/>
  <c r="AM68"/>
  <c r="AM59" s="1"/>
  <c r="AW72"/>
  <c r="AW63" s="1"/>
  <c r="AL71"/>
  <c r="AL62" s="1"/>
  <c r="AN68"/>
  <c r="AN59" s="1"/>
  <c r="AX72"/>
  <c r="AX63" s="1"/>
  <c r="AU71"/>
  <c r="AU62" s="1"/>
  <c r="AW68"/>
  <c r="AW59" s="1"/>
  <c r="BG72"/>
  <c r="BG63" s="1"/>
  <c r="AR69"/>
  <c r="AR60" s="1"/>
  <c r="AT66"/>
  <c r="AT57" s="1"/>
  <c r="AS69"/>
  <c r="AS60" s="1"/>
  <c r="AU66"/>
  <c r="AU57" s="1"/>
  <c r="AH71"/>
  <c r="AH62" s="1"/>
  <c r="AJ68"/>
  <c r="AJ59" s="1"/>
  <c r="BF67"/>
  <c r="BF58" s="1"/>
  <c r="AT72"/>
  <c r="AT63" s="1"/>
  <c r="AQ71"/>
  <c r="AS68"/>
  <c r="AS59" s="1"/>
  <c r="BC72"/>
  <c r="BC63" s="1"/>
  <c r="BD69"/>
  <c r="BD60" s="1"/>
  <c r="AJ67"/>
  <c r="AJ58" s="1"/>
  <c r="BF66"/>
  <c r="BF57" s="1"/>
  <c r="AS71"/>
  <c r="AS62" s="1"/>
  <c r="AU68"/>
  <c r="AU59" s="1"/>
  <c r="BE72"/>
  <c r="BE63" s="1"/>
  <c r="AT71"/>
  <c r="AT62" s="1"/>
  <c r="AV68"/>
  <c r="AV59" s="1"/>
  <c r="BF72"/>
  <c r="BF63" s="1"/>
  <c r="BC71"/>
  <c r="BC62" s="1"/>
  <c r="AI69"/>
  <c r="AI60" s="1"/>
  <c r="BE68"/>
  <c r="BE59" s="1"/>
  <c r="AK66"/>
  <c r="AK57" s="1"/>
  <c r="AZ69"/>
  <c r="AZ60" s="1"/>
  <c r="AF67"/>
  <c r="AF58" s="1"/>
  <c r="BB66"/>
  <c r="BB57" s="1"/>
  <c r="BA69"/>
  <c r="BA60" s="1"/>
  <c r="AG67"/>
  <c r="AG58" s="1"/>
  <c r="BC66"/>
  <c r="BC57" s="1"/>
  <c r="AP71"/>
  <c r="AP62" s="1"/>
  <c r="AR68"/>
  <c r="AR59" s="1"/>
  <c r="BB72"/>
  <c r="BB63" s="1"/>
  <c r="AY71"/>
  <c r="AY62" s="1"/>
  <c r="AF72"/>
  <c r="AF63" s="1"/>
  <c r="BA71"/>
  <c r="BA62" s="1"/>
  <c r="AG69"/>
  <c r="AG60" s="1"/>
  <c r="BC68"/>
  <c r="BC59" s="1"/>
  <c r="AI66"/>
  <c r="AI57" s="1"/>
  <c r="BB71"/>
  <c r="BB62" s="1"/>
  <c r="AH69"/>
  <c r="AH60" s="1"/>
  <c r="BD68"/>
  <c r="BD59" s="1"/>
  <c r="AJ66"/>
  <c r="AJ57" s="1"/>
  <c r="AQ69"/>
  <c r="AS66"/>
  <c r="AS57" s="1"/>
  <c r="AN67"/>
  <c r="AN58" s="1"/>
  <c r="AO67"/>
  <c r="AO58" s="1"/>
  <c r="AX71"/>
  <c r="AX62" s="1"/>
  <c r="AD69"/>
  <c r="AD60" s="1"/>
  <c r="AZ68"/>
  <c r="AZ59" s="1"/>
  <c r="AF66"/>
  <c r="AF57" s="1"/>
  <c r="BG71"/>
  <c r="BG62" s="1"/>
  <c r="AM69"/>
  <c r="AM60" s="1"/>
  <c r="AO66"/>
  <c r="AO57" s="1"/>
  <c r="AD68"/>
  <c r="AD59" s="1"/>
  <c r="AZ67"/>
  <c r="AZ58" s="1"/>
  <c r="AN72"/>
  <c r="AN63" s="1"/>
  <c r="AO69"/>
  <c r="AO60" s="1"/>
  <c r="AQ66"/>
  <c r="AP69"/>
  <c r="AP60" s="1"/>
  <c r="AR66"/>
  <c r="AR57" s="1"/>
  <c r="AY69"/>
  <c r="AY60" s="1"/>
  <c r="AE67"/>
  <c r="AE58" s="1"/>
  <c r="BA66"/>
  <c r="BA57" s="1"/>
  <c r="AV67"/>
  <c r="AV58" s="1"/>
  <c r="AJ72"/>
  <c r="AJ63" s="1"/>
  <c r="AW67"/>
  <c r="AW58" s="1"/>
  <c r="AK72"/>
  <c r="AK63" s="1"/>
  <c r="BF71"/>
  <c r="BF62" s="1"/>
  <c r="AL69"/>
  <c r="AL60" s="1"/>
  <c r="AN66"/>
  <c r="AN57" s="1"/>
  <c r="AU69"/>
  <c r="AU60" s="1"/>
  <c r="AW66"/>
  <c r="AW57" s="1"/>
  <c r="AJ71"/>
  <c r="AJ62" s="1"/>
  <c r="AL68"/>
  <c r="AL59" s="1"/>
  <c r="AV72"/>
  <c r="AV63" s="1"/>
  <c r="AW69"/>
  <c r="AW60" s="1"/>
  <c r="AY66"/>
  <c r="AY57" s="1"/>
  <c r="AX69"/>
  <c r="AX60" s="1"/>
  <c r="AD67"/>
  <c r="AD58" s="1"/>
  <c r="AZ66"/>
  <c r="AZ57" s="1"/>
  <c r="BG69"/>
  <c r="BG60" s="1"/>
  <c r="AM67"/>
  <c r="AM58" s="1"/>
  <c r="AF71"/>
  <c r="AF62" s="1"/>
  <c r="AH68"/>
  <c r="AH59" s="1"/>
  <c r="BD67"/>
  <c r="BD58" s="1"/>
  <c r="AR72"/>
  <c r="AR63" s="1"/>
  <c r="AG71"/>
  <c r="AG62" s="1"/>
  <c r="AI68"/>
  <c r="AI59" s="1"/>
  <c r="BE67"/>
  <c r="BE58" s="1"/>
  <c r="AS72"/>
  <c r="AS63" s="1"/>
  <c r="AT69"/>
  <c r="AT60" s="1"/>
  <c r="AV66"/>
  <c r="AV57" s="1"/>
  <c r="H10" i="11"/>
  <c r="K66" i="1"/>
  <c r="K57" s="1"/>
  <c r="AB68"/>
  <c r="AB59" s="1"/>
  <c r="T68"/>
  <c r="T59" s="1"/>
  <c r="K69"/>
  <c r="K60" s="1"/>
  <c r="Z69"/>
  <c r="Z60" s="1"/>
  <c r="U68"/>
  <c r="U59" s="1"/>
  <c r="W67"/>
  <c r="W58" s="1"/>
  <c r="S66"/>
  <c r="S57" s="1"/>
  <c r="M66"/>
  <c r="M57" s="1"/>
  <c r="AB66"/>
  <c r="AB57" s="1"/>
  <c r="S68"/>
  <c r="S59" s="1"/>
  <c r="AA69"/>
  <c r="AA60" s="1"/>
  <c r="K67"/>
  <c r="K58" s="1"/>
  <c r="Y66"/>
  <c r="Y57" s="1"/>
  <c r="L69"/>
  <c r="L60" s="1"/>
  <c r="U66"/>
  <c r="R71"/>
  <c r="R62" s="1"/>
  <c r="Y68"/>
  <c r="Y59" s="1"/>
  <c r="P69"/>
  <c r="P60" s="1"/>
  <c r="S69"/>
  <c r="S60" s="1"/>
  <c r="U67"/>
  <c r="O69"/>
  <c r="O60" s="1"/>
  <c r="O67"/>
  <c r="O58" s="1"/>
  <c r="Z68"/>
  <c r="O66"/>
  <c r="O57" s="1"/>
  <c r="AC68"/>
  <c r="AC59" s="1"/>
  <c r="Q67"/>
  <c r="Q58" s="1"/>
  <c r="AB67"/>
  <c r="AB58" s="1"/>
  <c r="X69"/>
  <c r="S71"/>
  <c r="S62" s="1"/>
  <c r="U69"/>
  <c r="U60" s="1"/>
  <c r="Y69"/>
  <c r="Y60" s="1"/>
  <c r="Y71"/>
  <c r="Y62" s="1"/>
  <c r="V66"/>
  <c r="V57" s="1"/>
  <c r="Y67"/>
  <c r="Y58" s="1"/>
  <c r="M69"/>
  <c r="M60" s="1"/>
  <c r="X66"/>
  <c r="X57" s="1"/>
  <c r="AC67"/>
  <c r="AC58" s="1"/>
  <c r="V69"/>
  <c r="V60" s="1"/>
  <c r="O71"/>
  <c r="O62" s="1"/>
  <c r="M68"/>
  <c r="M59" s="1"/>
  <c r="AB69"/>
  <c r="AB60" s="1"/>
  <c r="W66"/>
  <c r="W57" s="1"/>
  <c r="Q69"/>
  <c r="Q60" s="1"/>
  <c r="L66"/>
  <c r="L57" s="1"/>
  <c r="R66"/>
  <c r="R57" s="1"/>
  <c r="P67"/>
  <c r="P58" s="1"/>
  <c r="O68"/>
  <c r="O59" s="1"/>
  <c r="N68"/>
  <c r="N59" s="1"/>
  <c r="T66"/>
  <c r="AA72"/>
  <c r="AA63" s="1"/>
  <c r="AA71"/>
  <c r="AA62" s="1"/>
  <c r="R67"/>
  <c r="R58" s="1"/>
  <c r="R69"/>
  <c r="R60" s="1"/>
  <c r="P68"/>
  <c r="P59" s="1"/>
  <c r="W69"/>
  <c r="W60" s="1"/>
  <c r="V71"/>
  <c r="V62" s="1"/>
  <c r="M71"/>
  <c r="M62" s="1"/>
  <c r="K68"/>
  <c r="K59" s="1"/>
  <c r="Z71"/>
  <c r="Z62" s="1"/>
  <c r="K71"/>
  <c r="K62" s="1"/>
  <c r="AA67"/>
  <c r="AA58" s="1"/>
  <c r="AC69"/>
  <c r="AC60" s="1"/>
  <c r="N69"/>
  <c r="N60" s="1"/>
  <c r="Q71"/>
  <c r="AC66"/>
  <c r="AC57" s="1"/>
  <c r="Q68"/>
  <c r="Q59" s="1"/>
  <c r="X68"/>
  <c r="X59" s="1"/>
  <c r="P66"/>
  <c r="P57" s="1"/>
  <c r="N67"/>
  <c r="N58" s="1"/>
  <c r="N71"/>
  <c r="N62" s="1"/>
  <c r="P71"/>
  <c r="P62" s="1"/>
  <c r="AA66"/>
  <c r="AA57" s="1"/>
  <c r="R68"/>
  <c r="R59" s="1"/>
  <c r="V67"/>
  <c r="V58" s="1"/>
  <c r="M67"/>
  <c r="M58" s="1"/>
  <c r="Z66"/>
  <c r="Z57" s="1"/>
  <c r="X67"/>
  <c r="X58" s="1"/>
  <c r="AB71"/>
  <c r="AB62" s="1"/>
  <c r="Q66"/>
  <c r="Q57" s="1"/>
  <c r="T71"/>
  <c r="T62" s="1"/>
  <c r="W71"/>
  <c r="W62" s="1"/>
  <c r="AA68"/>
  <c r="AA59" s="1"/>
  <c r="S67"/>
  <c r="S58" s="1"/>
  <c r="V68"/>
  <c r="V59" s="1"/>
  <c r="L67"/>
  <c r="L58" s="1"/>
  <c r="L71"/>
  <c r="L62" s="1"/>
  <c r="X71"/>
  <c r="X62" s="1"/>
  <c r="AC71"/>
  <c r="AC62" s="1"/>
  <c r="U71"/>
  <c r="U62" s="1"/>
  <c r="T67"/>
  <c r="W68"/>
  <c r="N66"/>
  <c r="N57" s="1"/>
  <c r="L68"/>
  <c r="L59" s="1"/>
  <c r="Z67"/>
  <c r="Z58" s="1"/>
  <c r="T69"/>
  <c r="T60" s="1"/>
  <c r="N72"/>
  <c r="N63" s="1"/>
  <c r="Z72"/>
  <c r="Z63" s="1"/>
  <c r="P72"/>
  <c r="P63" s="1"/>
  <c r="AB72"/>
  <c r="AB63" s="1"/>
  <c r="S72"/>
  <c r="S63" s="1"/>
  <c r="X72"/>
  <c r="X63" s="1"/>
  <c r="U72"/>
  <c r="U63" s="1"/>
  <c r="Y72"/>
  <c r="Y63" s="1"/>
  <c r="Q72"/>
  <c r="Q63" s="1"/>
  <c r="L72"/>
  <c r="L63" s="1"/>
  <c r="R72"/>
  <c r="R63" s="1"/>
  <c r="M72"/>
  <c r="M63" s="1"/>
  <c r="O72"/>
  <c r="O63" s="1"/>
  <c r="T72"/>
  <c r="T63" s="1"/>
  <c r="V72"/>
  <c r="V63" s="1"/>
  <c r="AC72"/>
  <c r="AC63" s="1"/>
  <c r="W72"/>
  <c r="W63" s="1"/>
  <c r="K72"/>
  <c r="K63" s="1"/>
  <c r="H9" i="11" l="1"/>
  <c r="J6"/>
  <c r="D116" i="3"/>
  <c r="J10" i="11"/>
  <c r="J94" i="3"/>
  <c r="K92" s="1"/>
  <c r="H6" i="11"/>
  <c r="I12"/>
  <c r="G53" i="3"/>
  <c r="AC4" i="7"/>
  <c r="P12" s="1"/>
  <c r="K3" s="1"/>
  <c r="AC4" i="5"/>
  <c r="P12" s="1"/>
  <c r="K9" s="1"/>
  <c r="AC4" i="4"/>
  <c r="P12" s="1"/>
  <c r="K3" s="1"/>
  <c r="H3" s="1"/>
  <c r="AQ60" i="1"/>
  <c r="E69"/>
  <c r="AQ59"/>
  <c r="E68"/>
  <c r="AQ58"/>
  <c r="E67"/>
  <c r="AQ61"/>
  <c r="E70"/>
  <c r="AQ62"/>
  <c r="E71"/>
  <c r="AQ57"/>
  <c r="E66"/>
  <c r="H11" i="11"/>
  <c r="I11"/>
  <c r="I7"/>
  <c r="I8"/>
  <c r="J7"/>
  <c r="H8"/>
  <c r="I14"/>
  <c r="J14"/>
  <c r="AC4" i="13"/>
  <c r="P12" s="1"/>
  <c r="AC4" i="12"/>
  <c r="AC4" i="11"/>
  <c r="P12" s="1"/>
  <c r="K3" s="1"/>
  <c r="H3" s="1"/>
  <c r="AC4" i="10"/>
  <c r="P12" s="1"/>
  <c r="AC4" i="9"/>
  <c r="P12" s="1"/>
  <c r="AC4" i="8"/>
  <c r="H12" i="11"/>
  <c r="I5"/>
  <c r="J5"/>
  <c r="X60" i="1"/>
  <c r="Q62"/>
  <c r="T57"/>
  <c r="Z61"/>
  <c r="D121" i="3"/>
  <c r="D122"/>
  <c r="F116"/>
  <c r="F118"/>
  <c r="F121"/>
  <c r="F122"/>
  <c r="F120"/>
  <c r="F119"/>
  <c r="F114"/>
  <c r="F115"/>
  <c r="F117"/>
  <c r="I9" i="11"/>
  <c r="D119" i="3"/>
  <c r="D115"/>
  <c r="C66" s="1"/>
  <c r="D120"/>
  <c r="I4" i="11"/>
  <c r="H4"/>
  <c r="J13"/>
  <c r="I13"/>
  <c r="D118" i="3"/>
  <c r="D114"/>
  <c r="D117"/>
  <c r="C67"/>
  <c r="U58" i="1"/>
  <c r="Z59"/>
  <c r="AF59"/>
  <c r="BG58"/>
  <c r="T58"/>
  <c r="W59"/>
  <c r="U57"/>
  <c r="K8" i="4" l="1"/>
  <c r="I8" s="1"/>
  <c r="K11" i="5"/>
  <c r="I11" s="1"/>
  <c r="K8"/>
  <c r="H8" s="1"/>
  <c r="K7"/>
  <c r="H7" s="1"/>
  <c r="K12"/>
  <c r="H12" s="1"/>
  <c r="K5"/>
  <c r="J5" s="1"/>
  <c r="K3"/>
  <c r="H3" s="1"/>
  <c r="K14"/>
  <c r="H14" s="1"/>
  <c r="K13" i="7"/>
  <c r="H13" s="1"/>
  <c r="K11"/>
  <c r="J11" s="1"/>
  <c r="K14" i="4"/>
  <c r="H14" s="1"/>
  <c r="K5"/>
  <c r="J5" s="1"/>
  <c r="K4" i="7"/>
  <c r="H4" s="1"/>
  <c r="K10"/>
  <c r="H10" s="1"/>
  <c r="K12"/>
  <c r="I12" s="1"/>
  <c r="K9"/>
  <c r="J9" s="1"/>
  <c r="K8"/>
  <c r="I8" s="1"/>
  <c r="K7"/>
  <c r="I7" s="1"/>
  <c r="K6"/>
  <c r="H6" s="1"/>
  <c r="K14"/>
  <c r="J14" s="1"/>
  <c r="K5"/>
  <c r="J5" s="1"/>
  <c r="K13" i="4"/>
  <c r="H13" s="1"/>
  <c r="K11"/>
  <c r="H11" s="1"/>
  <c r="K4"/>
  <c r="J4" s="1"/>
  <c r="K10"/>
  <c r="H10" s="1"/>
  <c r="K12"/>
  <c r="J12" s="1"/>
  <c r="K9"/>
  <c r="I9" s="1"/>
  <c r="K7"/>
  <c r="I7" s="1"/>
  <c r="K6"/>
  <c r="H6" s="1"/>
  <c r="K6" i="5"/>
  <c r="H6" s="1"/>
  <c r="K13"/>
  <c r="H13" s="1"/>
  <c r="K10"/>
  <c r="I10" s="1"/>
  <c r="K4"/>
  <c r="I4" s="1"/>
  <c r="AD4" i="1"/>
  <c r="P12" s="1"/>
  <c r="C58" i="3"/>
  <c r="J95"/>
  <c r="J149"/>
  <c r="J147"/>
  <c r="P12" i="12"/>
  <c r="K12" s="1"/>
  <c r="H12" s="1"/>
  <c r="P12" i="8"/>
  <c r="K12" s="1"/>
  <c r="I12" s="1"/>
  <c r="K3" i="13"/>
  <c r="H3" s="1"/>
  <c r="K11"/>
  <c r="K10"/>
  <c r="K9"/>
  <c r="K8"/>
  <c r="K7"/>
  <c r="K6"/>
  <c r="K14"/>
  <c r="K5"/>
  <c r="K13"/>
  <c r="K4"/>
  <c r="K12"/>
  <c r="I3" i="11"/>
  <c r="J3"/>
  <c r="K3" i="10"/>
  <c r="H3" s="1"/>
  <c r="K11"/>
  <c r="K10"/>
  <c r="K9"/>
  <c r="K8"/>
  <c r="K7"/>
  <c r="K6"/>
  <c r="K14"/>
  <c r="K5"/>
  <c r="K13"/>
  <c r="K4"/>
  <c r="K12"/>
  <c r="K3" i="9"/>
  <c r="I3" s="1"/>
  <c r="K11"/>
  <c r="K10"/>
  <c r="K9"/>
  <c r="K8"/>
  <c r="K7"/>
  <c r="K6"/>
  <c r="K14"/>
  <c r="K5"/>
  <c r="K13"/>
  <c r="K4"/>
  <c r="K12"/>
  <c r="H3" i="7"/>
  <c r="J3"/>
  <c r="I3"/>
  <c r="H9" i="5"/>
  <c r="I9"/>
  <c r="J9"/>
  <c r="J3" i="4"/>
  <c r="I3"/>
  <c r="C52" i="3" l="1"/>
  <c r="J7" i="5"/>
  <c r="I12"/>
  <c r="J12"/>
  <c r="J6" i="4"/>
  <c r="I5" i="5"/>
  <c r="I3"/>
  <c r="J3"/>
  <c r="H5"/>
  <c r="J13" i="4"/>
  <c r="J14" i="5"/>
  <c r="I13"/>
  <c r="J11" i="4"/>
  <c r="I11"/>
  <c r="J12" i="7"/>
  <c r="I13" i="4"/>
  <c r="H8"/>
  <c r="H4" i="5"/>
  <c r="J13" i="7"/>
  <c r="I13"/>
  <c r="I10" i="4"/>
  <c r="H8" i="7"/>
  <c r="J10" i="4"/>
  <c r="J8" i="7"/>
  <c r="J8" i="4"/>
  <c r="H4"/>
  <c r="H9"/>
  <c r="J8" i="5"/>
  <c r="I8"/>
  <c r="J14" i="4"/>
  <c r="J4" i="5"/>
  <c r="H11"/>
  <c r="H11" i="7"/>
  <c r="I12" i="4"/>
  <c r="I4" i="7"/>
  <c r="J11" i="5"/>
  <c r="H12" i="4"/>
  <c r="I11" i="7"/>
  <c r="J6" i="5"/>
  <c r="I7"/>
  <c r="I4" i="4"/>
  <c r="I9" i="7"/>
  <c r="J10" i="5"/>
  <c r="H9" i="7"/>
  <c r="H10" i="5"/>
  <c r="I14"/>
  <c r="H12" i="7"/>
  <c r="I14" i="4"/>
  <c r="J6" i="7"/>
  <c r="I6"/>
  <c r="J9" i="4"/>
  <c r="H7"/>
  <c r="J7"/>
  <c r="I5"/>
  <c r="H5"/>
  <c r="H14" i="7"/>
  <c r="I14"/>
  <c r="I6" i="4"/>
  <c r="J4" i="7"/>
  <c r="I10"/>
  <c r="J7"/>
  <c r="J10"/>
  <c r="I5"/>
  <c r="H7"/>
  <c r="I6" i="5"/>
  <c r="H5" i="7"/>
  <c r="J13" i="5"/>
  <c r="J96" i="3"/>
  <c r="K3" i="12"/>
  <c r="I3" s="1"/>
  <c r="K10"/>
  <c r="I10" s="1"/>
  <c r="K8"/>
  <c r="H8" s="1"/>
  <c r="K14"/>
  <c r="H14" s="1"/>
  <c r="K11"/>
  <c r="I11" s="1"/>
  <c r="K9" i="8"/>
  <c r="J9" s="1"/>
  <c r="K8"/>
  <c r="J8" s="1"/>
  <c r="K5"/>
  <c r="I5" s="1"/>
  <c r="K11"/>
  <c r="H11" s="1"/>
  <c r="K9" i="12"/>
  <c r="H9" s="1"/>
  <c r="K5"/>
  <c r="I5" s="1"/>
  <c r="K6"/>
  <c r="K7"/>
  <c r="J7" s="1"/>
  <c r="K13"/>
  <c r="J13" s="1"/>
  <c r="K4"/>
  <c r="H4" s="1"/>
  <c r="K13" i="8"/>
  <c r="H13" s="1"/>
  <c r="K4"/>
  <c r="I4" s="1"/>
  <c r="K6"/>
  <c r="K10"/>
  <c r="H10" s="1"/>
  <c r="K3"/>
  <c r="H3" s="1"/>
  <c r="K7"/>
  <c r="I7" s="1"/>
  <c r="K14"/>
  <c r="J14" s="1"/>
  <c r="J12"/>
  <c r="H12"/>
  <c r="J12" i="12"/>
  <c r="I12"/>
  <c r="I3" i="13"/>
  <c r="J3"/>
  <c r="I5"/>
  <c r="J5"/>
  <c r="H5"/>
  <c r="H13"/>
  <c r="J13"/>
  <c r="I13"/>
  <c r="J11"/>
  <c r="I11"/>
  <c r="H11"/>
  <c r="J4"/>
  <c r="I4"/>
  <c r="H4"/>
  <c r="H10"/>
  <c r="J10"/>
  <c r="I10"/>
  <c r="H12"/>
  <c r="I12"/>
  <c r="J12"/>
  <c r="I9"/>
  <c r="J9"/>
  <c r="H9"/>
  <c r="J8"/>
  <c r="I8"/>
  <c r="H8"/>
  <c r="H7"/>
  <c r="J7"/>
  <c r="I7"/>
  <c r="H6"/>
  <c r="J6"/>
  <c r="I6"/>
  <c r="I14"/>
  <c r="J14"/>
  <c r="H14"/>
  <c r="I3" i="10"/>
  <c r="J3"/>
  <c r="J5"/>
  <c r="H5"/>
  <c r="I5"/>
  <c r="H13"/>
  <c r="J13"/>
  <c r="I13"/>
  <c r="J11"/>
  <c r="I11"/>
  <c r="H11"/>
  <c r="H4"/>
  <c r="I4"/>
  <c r="J4"/>
  <c r="I10"/>
  <c r="H10"/>
  <c r="J10"/>
  <c r="J12"/>
  <c r="I12"/>
  <c r="H12"/>
  <c r="J9"/>
  <c r="H9"/>
  <c r="I9"/>
  <c r="H8"/>
  <c r="J8"/>
  <c r="I8"/>
  <c r="J7"/>
  <c r="I7"/>
  <c r="H7"/>
  <c r="H6"/>
  <c r="J6"/>
  <c r="I6"/>
  <c r="H14"/>
  <c r="I14"/>
  <c r="J14"/>
  <c r="H13" i="9"/>
  <c r="I13"/>
  <c r="J13"/>
  <c r="J11"/>
  <c r="H11"/>
  <c r="I11"/>
  <c r="H5"/>
  <c r="I5"/>
  <c r="J5"/>
  <c r="J4"/>
  <c r="H4"/>
  <c r="I4"/>
  <c r="H10"/>
  <c r="I10"/>
  <c r="J10"/>
  <c r="H12"/>
  <c r="J12"/>
  <c r="I12"/>
  <c r="I9"/>
  <c r="H9"/>
  <c r="J9"/>
  <c r="H8"/>
  <c r="I8"/>
  <c r="J8"/>
  <c r="H3"/>
  <c r="I7"/>
  <c r="H7"/>
  <c r="J7"/>
  <c r="J3"/>
  <c r="J6"/>
  <c r="H6"/>
  <c r="I6"/>
  <c r="J14"/>
  <c r="I14"/>
  <c r="H14"/>
  <c r="K3" i="1" l="1"/>
  <c r="J3" s="1"/>
  <c r="K4"/>
  <c r="G128" i="3" s="1"/>
  <c r="J131"/>
  <c r="C54" s="1"/>
  <c r="G54" s="1"/>
  <c r="F52"/>
  <c r="B29" s="1"/>
  <c r="G52"/>
  <c r="B30" s="1"/>
  <c r="J97"/>
  <c r="G117"/>
  <c r="J11" i="12"/>
  <c r="I11" i="8"/>
  <c r="H3" i="12"/>
  <c r="J3"/>
  <c r="J14"/>
  <c r="I9"/>
  <c r="J10"/>
  <c r="J9"/>
  <c r="H10"/>
  <c r="I14"/>
  <c r="J8"/>
  <c r="I8"/>
  <c r="H13"/>
  <c r="H11"/>
  <c r="I9" i="8"/>
  <c r="H9"/>
  <c r="H7" i="12"/>
  <c r="I8" i="8"/>
  <c r="H5"/>
  <c r="H8"/>
  <c r="I13"/>
  <c r="J5" i="12"/>
  <c r="J5" i="8"/>
  <c r="H7"/>
  <c r="J11"/>
  <c r="I4" i="12"/>
  <c r="I13"/>
  <c r="J13" i="8"/>
  <c r="H5" i="12"/>
  <c r="J4"/>
  <c r="H4" i="8"/>
  <c r="J6" i="12"/>
  <c r="H6"/>
  <c r="I6"/>
  <c r="J7" i="8"/>
  <c r="J4"/>
  <c r="I7" i="12"/>
  <c r="J3" i="8"/>
  <c r="I3"/>
  <c r="I10"/>
  <c r="J10"/>
  <c r="H6"/>
  <c r="J6"/>
  <c r="I6"/>
  <c r="I14"/>
  <c r="H14"/>
  <c r="K7" i="1"/>
  <c r="J7" s="1"/>
  <c r="K8"/>
  <c r="K9"/>
  <c r="G133" i="3" s="1"/>
  <c r="K10" i="1"/>
  <c r="G134" i="3" s="1"/>
  <c r="K11" i="1"/>
  <c r="G135" i="3" s="1"/>
  <c r="K12" i="1"/>
  <c r="G136" i="3" s="1"/>
  <c r="K13" i="1"/>
  <c r="G137" i="3" s="1"/>
  <c r="K5" i="1"/>
  <c r="G129" i="3" s="1"/>
  <c r="K14" i="1"/>
  <c r="G138" i="3" s="1"/>
  <c r="K6" i="1"/>
  <c r="G130" i="3" s="1"/>
  <c r="G115"/>
  <c r="G116"/>
  <c r="G114"/>
  <c r="C71" s="1"/>
  <c r="G122"/>
  <c r="C70" s="1"/>
  <c r="G119"/>
  <c r="G121"/>
  <c r="C69" s="1"/>
  <c r="G120"/>
  <c r="C68" s="1"/>
  <c r="G118"/>
  <c r="J154" l="1"/>
  <c r="G132"/>
  <c r="H8" i="1"/>
  <c r="D132" i="3" s="1"/>
  <c r="C55"/>
  <c r="B33" s="1"/>
  <c r="J98"/>
  <c r="I3" i="1"/>
  <c r="E127" i="3" s="1"/>
  <c r="E94" s="1"/>
  <c r="F127"/>
  <c r="F94" s="1"/>
  <c r="J155"/>
  <c r="G131"/>
  <c r="F131"/>
  <c r="G127"/>
  <c r="G94" s="1"/>
  <c r="H3" i="1"/>
  <c r="H7"/>
  <c r="D131" i="3" s="1"/>
  <c r="I7" i="1"/>
  <c r="E131" i="3" s="1"/>
  <c r="H6" i="1"/>
  <c r="D130" i="3" s="1"/>
  <c r="J6" i="1"/>
  <c r="F130" i="3" s="1"/>
  <c r="I6" i="1"/>
  <c r="E130" i="3" s="1"/>
  <c r="H14" i="1"/>
  <c r="D138" i="3" s="1"/>
  <c r="J14" i="1"/>
  <c r="F138" i="3" s="1"/>
  <c r="I14" i="1"/>
  <c r="E138" i="3" s="1"/>
  <c r="I5" i="1"/>
  <c r="E129" i="3" s="1"/>
  <c r="H5" i="1"/>
  <c r="D129" i="3" s="1"/>
  <c r="J5" i="1"/>
  <c r="F129" i="3" s="1"/>
  <c r="I13" i="1"/>
  <c r="E137" i="3" s="1"/>
  <c r="H13" i="1"/>
  <c r="D137" i="3" s="1"/>
  <c r="J13" i="1"/>
  <c r="F137" i="3" s="1"/>
  <c r="I11" i="1"/>
  <c r="E135" i="3" s="1"/>
  <c r="H11" i="1"/>
  <c r="D135" i="3" s="1"/>
  <c r="J11" i="1"/>
  <c r="F135" i="3" s="1"/>
  <c r="I4" i="1"/>
  <c r="E128" i="3" s="1"/>
  <c r="H4" i="1"/>
  <c r="D128" i="3" s="1"/>
  <c r="J4" i="1"/>
  <c r="F128" i="3" s="1"/>
  <c r="J10" i="1"/>
  <c r="F134" i="3" s="1"/>
  <c r="I10" i="1"/>
  <c r="E134" i="3" s="1"/>
  <c r="H10" i="1"/>
  <c r="D134" i="3" s="1"/>
  <c r="I12" i="1"/>
  <c r="E136" i="3" s="1"/>
  <c r="H12" i="1"/>
  <c r="D136" i="3" s="1"/>
  <c r="J12" i="1"/>
  <c r="F136" i="3" s="1"/>
  <c r="J9" i="1"/>
  <c r="F133" i="3" s="1"/>
  <c r="I9" i="1"/>
  <c r="E133" i="3" s="1"/>
  <c r="H9" i="1"/>
  <c r="D133" i="3" s="1"/>
  <c r="J8" i="1"/>
  <c r="F132" i="3" s="1"/>
  <c r="I8" i="1"/>
  <c r="E132" i="3" s="1"/>
  <c r="J156"/>
  <c r="J146"/>
  <c r="K61" l="1"/>
  <c r="D127"/>
  <c r="J99"/>
  <c r="G95"/>
  <c r="G96" s="1"/>
  <c r="G97" s="1"/>
  <c r="G98" s="1"/>
  <c r="G99" s="1"/>
  <c r="G100" s="1"/>
  <c r="G101" s="1"/>
  <c r="G102" s="1"/>
  <c r="G103" s="1"/>
  <c r="G104" s="1"/>
  <c r="G105" s="1"/>
  <c r="E117"/>
  <c r="E115"/>
  <c r="E118"/>
  <c r="E122"/>
  <c r="E119"/>
  <c r="C64" s="1"/>
  <c r="E116"/>
  <c r="C65" s="1"/>
  <c r="E120"/>
  <c r="F95"/>
  <c r="E114"/>
  <c r="E121"/>
  <c r="E95"/>
  <c r="E96" s="1"/>
  <c r="E97" s="1"/>
  <c r="F96" l="1"/>
  <c r="K62"/>
  <c r="D94"/>
  <c r="D95" s="1"/>
  <c r="D96" s="1"/>
  <c r="D97" s="1"/>
  <c r="D98" s="1"/>
  <c r="D99" s="1"/>
  <c r="D100" s="1"/>
  <c r="D101" s="1"/>
  <c r="D102" s="1"/>
  <c r="D103" s="1"/>
  <c r="D104" s="1"/>
  <c r="D105" s="1"/>
  <c r="E98"/>
  <c r="E99" s="1"/>
  <c r="E100" s="1"/>
  <c r="E101" s="1"/>
  <c r="E102" s="1"/>
  <c r="J100"/>
  <c r="J152"/>
  <c r="J148"/>
  <c r="C57" l="1"/>
  <c r="F97"/>
  <c r="K63"/>
  <c r="E103"/>
  <c r="E104" s="1"/>
  <c r="J101"/>
  <c r="F98" l="1"/>
  <c r="K64"/>
  <c r="E105"/>
  <c r="J102"/>
  <c r="F99" l="1"/>
  <c r="K65"/>
  <c r="J103"/>
  <c r="F100" l="1"/>
  <c r="K66"/>
  <c r="J104"/>
  <c r="F101" l="1"/>
  <c r="K67"/>
  <c r="J105"/>
  <c r="F102" l="1"/>
  <c r="K68"/>
  <c r="F103" l="1"/>
  <c r="K69"/>
  <c r="F104" l="1"/>
  <c r="F105" s="1"/>
  <c r="K70"/>
  <c r="K71" l="1"/>
  <c r="K72" l="1"/>
  <c r="E57" s="1"/>
  <c r="B31" l="1"/>
  <c r="B32"/>
</calcChain>
</file>

<file path=xl/comments1.xml><?xml version="1.0" encoding="utf-8"?>
<comments xmlns="http://schemas.openxmlformats.org/spreadsheetml/2006/main">
  <authors>
    <author>Tomek</author>
  </authors>
  <commentList>
    <comment ref="T4" authorId="0">
      <text>
        <r>
          <rPr>
            <b/>
            <sz val="9"/>
            <color indexed="81"/>
            <rFont val="Tahoma"/>
            <family val="2"/>
            <charset val="238"/>
          </rPr>
          <t>Write only time of the last attack (#1) and time of the oldest attack you had written (for example #16)</t>
        </r>
      </text>
    </comment>
  </commentList>
</comments>
</file>

<file path=xl/connections.xml><?xml version="1.0" encoding="utf-8"?>
<connections xmlns="http://schemas.openxmlformats.org/spreadsheetml/2006/main">
  <connection id="1" name="Połączenie" type="4" refreshedVersion="3" deleted="1" background="1" saveData="1">
    <webPr sourceData="1" parsePre="1" consecutive="1" xl2000="1" htmlTables="1"/>
  </connection>
  <connection id="2" name="Połączenie1" type="4" refreshedVersion="3" deleted="1" background="1" saveData="1">
    <webPr sourceData="1" parsePre="1" consecutive="1" xl2000="1" htmlTables="1"/>
  </connection>
</connections>
</file>

<file path=xl/sharedStrings.xml><?xml version="1.0" encoding="utf-8"?>
<sst xmlns="http://schemas.openxmlformats.org/spreadsheetml/2006/main" count="2262" uniqueCount="241">
  <si>
    <t>Simple Black</t>
  </si>
  <si>
    <t>Nimble Foot</t>
  </si>
  <si>
    <t>Golden Blaze</t>
  </si>
  <si>
    <t>Lucky Face</t>
  </si>
  <si>
    <t>Wise Eye</t>
  </si>
  <si>
    <t>Purple Splash</t>
  </si>
  <si>
    <t>White Shadow</t>
  </si>
  <si>
    <t>HP</t>
  </si>
  <si>
    <t>Gold</t>
  </si>
  <si>
    <t>Steal</t>
  </si>
  <si>
    <t>Best gem</t>
  </si>
  <si>
    <t>Cena</t>
  </si>
  <si>
    <t>level</t>
  </si>
  <si>
    <t>POSTACI</t>
  </si>
  <si>
    <t>Cena wzgl</t>
  </si>
  <si>
    <t>Pułapka 1</t>
  </si>
  <si>
    <t>Pułapka 2</t>
  </si>
  <si>
    <t>Pułapka 3</t>
  </si>
  <si>
    <t>poziom</t>
  </si>
  <si>
    <t>dmg</t>
  </si>
  <si>
    <t>koszt</t>
  </si>
  <si>
    <t>pułapki</t>
  </si>
  <si>
    <t>Razem</t>
  </si>
  <si>
    <t>Gem def</t>
  </si>
  <si>
    <t>wartość</t>
  </si>
  <si>
    <t>3 stars</t>
  </si>
  <si>
    <t>2 stars</t>
  </si>
  <si>
    <t>1 star</t>
  </si>
  <si>
    <t>RUN</t>
  </si>
  <si>
    <t>Skull gold</t>
  </si>
  <si>
    <t>Gold fast</t>
  </si>
  <si>
    <t>Gold max</t>
  </si>
  <si>
    <t>Key holes</t>
  </si>
  <si>
    <t>Średnia</t>
  </si>
  <si>
    <t>Nimble</t>
  </si>
  <si>
    <t>Golden</t>
  </si>
  <si>
    <t>Lucky</t>
  </si>
  <si>
    <t>Wise</t>
  </si>
  <si>
    <t>White</t>
  </si>
  <si>
    <t>Śr Gem</t>
  </si>
  <si>
    <t>Śr hajs st</t>
  </si>
  <si>
    <t>LOGS</t>
  </si>
  <si>
    <t>Ilość</t>
  </si>
  <si>
    <t>Postać</t>
  </si>
  <si>
    <t>Czaszki</t>
  </si>
  <si>
    <t>Gwiazdki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</si>
  <si>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</si>
  <si>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</si>
  <si>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</si>
  <si>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</si>
  <si>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</si>
  <si>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</si>
  <si>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</si>
  <si>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</si>
  <si>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</si>
  <si>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</si>
  <si>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</si>
  <si>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</si>
  <si>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</si>
  <si>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</si>
  <si>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./3 godziny</t>
  </si>
  <si>
    <t>Gold def</t>
  </si>
  <si>
    <t>Collect</t>
  </si>
  <si>
    <t>No Collect</t>
  </si>
  <si>
    <t>godziny</t>
  </si>
  <si>
    <t>Aktywny co</t>
  </si>
  <si>
    <t>Lock max</t>
  </si>
  <si>
    <t>Lock spd</t>
  </si>
  <si>
    <t>Best Gem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</si>
  <si>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</si>
  <si>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</si>
  <si>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</si>
  <si>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</si>
  <si>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</si>
  <si>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</si>
  <si>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</si>
  <si>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</si>
  <si>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</si>
  <si>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</si>
  <si>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</si>
  <si>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</si>
  <si>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</si>
  <si>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</si>
  <si>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</si>
  <si>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</si>
  <si>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</si>
  <si>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#Numer postaci</t>
  </si>
  <si>
    <t>Max gem stole</t>
  </si>
  <si>
    <t>Średni hajs</t>
  </si>
  <si>
    <t>Srednio runów</t>
  </si>
  <si>
    <t>Kopalnie</t>
  </si>
  <si>
    <t>Czas</t>
  </si>
  <si>
    <t>Wartość</t>
  </si>
  <si>
    <t>max</t>
  </si>
  <si>
    <t>min</t>
  </si>
  <si>
    <t>max run</t>
  </si>
  <si>
    <t>min run</t>
  </si>
  <si>
    <t>średnio</t>
  </si>
  <si>
    <t>śr śr</t>
  </si>
  <si>
    <t>godzina</t>
  </si>
  <si>
    <t>GOLD</t>
  </si>
  <si>
    <t>1. świat</t>
  </si>
  <si>
    <t>2. świat</t>
  </si>
  <si>
    <t>3. świat</t>
  </si>
  <si>
    <t>4. świat</t>
  </si>
  <si>
    <t>5. świat</t>
  </si>
  <si>
    <t>6. świat</t>
  </si>
  <si>
    <t>?</t>
  </si>
  <si>
    <t>Gold mine Capacity</t>
  </si>
  <si>
    <t>Lock Pick Capacity</t>
  </si>
  <si>
    <t>Gold Mine Speed</t>
  </si>
  <si>
    <t>Gem Defense Chance</t>
  </si>
  <si>
    <t>Skull gold bonus</t>
  </si>
  <si>
    <t>Lock pick speed</t>
  </si>
  <si>
    <t>Lock speed</t>
  </si>
  <si>
    <t>Trap1</t>
  </si>
  <si>
    <t>Trap2</t>
  </si>
  <si>
    <t>Trap3</t>
  </si>
  <si>
    <t>ilość ataków możliwych do wykonania za jednym razem</t>
  </si>
  <si>
    <t>ilość zdobytego złota przy aktywnym graniu</t>
  </si>
  <si>
    <t>ilość zdobytego złota przy pasywnym graniu</t>
  </si>
  <si>
    <t>ilość zdobytego złota i gemów przy aktywnym graniu</t>
  </si>
  <si>
    <t>do ataku</t>
  </si>
  <si>
    <t>czas</t>
  </si>
  <si>
    <t>Punkty</t>
  </si>
  <si>
    <t>Merchant</t>
  </si>
  <si>
    <t>Unlock requirement: Skull Gold Bonus Level 4</t>
  </si>
  <si>
    <t>Level</t>
  </si>
  <si>
    <t>Discount</t>
  </si>
  <si>
    <t>Upgrade Cost</t>
  </si>
  <si>
    <t>Unlock requirement: Gold Mine Speed Level 4</t>
  </si>
  <si>
    <t>Defense Chance</t>
  </si>
  <si>
    <t>Skull Gold Bonus</t>
  </si>
  <si>
    <t>Unlock requirement: Lock Pick Speed Level 4</t>
  </si>
  <si>
    <t>Gold per skull</t>
  </si>
  <si>
    <t>Lock</t>
  </si>
  <si>
    <t>Keyholes</t>
  </si>
  <si>
    <t>Max Capacity</t>
  </si>
  <si>
    <t>Lock Pick Speed</t>
  </si>
  <si>
    <t>Unlock requirement: Lock Pick Capacity Level 4</t>
  </si>
  <si>
    <t>Production per hour</t>
  </si>
  <si>
    <t>Gold Mine Capacity</t>
  </si>
  <si>
    <t>Unlock requirement: Lock Level 4</t>
  </si>
  <si>
    <t>Traps</t>
  </si>
  <si>
    <t>Attack</t>
  </si>
  <si>
    <t>Blade</t>
  </si>
  <si>
    <t>Red Guard</t>
  </si>
  <si>
    <t>Cannon</t>
  </si>
  <si>
    <t>Seeker Bird</t>
  </si>
  <si>
    <t>Spinner</t>
  </si>
  <si>
    <t>Ricochet</t>
  </si>
  <si>
    <t>Dungeon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</si>
  <si>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</si>
  <si>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</si>
  <si>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</si>
  <si>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</si>
  <si>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</si>
  <si>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</si>
  <si>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</si>
  <si>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</si>
  <si>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</si>
  <si>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Skulls</t>
  </si>
  <si>
    <t>Stars</t>
  </si>
  <si>
    <t>When? (hh:mm)</t>
  </si>
  <si>
    <t>Outfit</t>
  </si>
  <si>
    <t>Actual level on singleplayer</t>
  </si>
  <si>
    <t>Average amount of money before your attack</t>
  </si>
  <si>
    <t>Average amount of the best gem you can steal</t>
  </si>
  <si>
    <t>Estimations</t>
  </si>
  <si>
    <t>Progress</t>
  </si>
  <si>
    <t>Character</t>
  </si>
  <si>
    <t>Actual</t>
  </si>
  <si>
    <t>Next</t>
  </si>
  <si>
    <t>Cost (thous.)</t>
  </si>
  <si>
    <t>Total of gem points (thous.)</t>
  </si>
  <si>
    <t>Character level</t>
  </si>
  <si>
    <t>Number of outfit (check the list of outfits)</t>
  </si>
  <si>
    <t>Average attacks every</t>
  </si>
  <si>
    <t>hours</t>
  </si>
  <si>
    <t>Remember: longer list means better estimation, but all logs must came from an actual dungeon project</t>
  </si>
  <si>
    <t>Homing Cannon</t>
  </si>
  <si>
    <t>Purple</t>
  </si>
  <si>
    <t>Black</t>
  </si>
  <si>
    <t>Lucky face</t>
  </si>
  <si>
    <t>Time of totem ritual (hrs.)</t>
  </si>
  <si>
    <t>Logs from attacks (write from above)</t>
  </si>
  <si>
    <t>none skulls</t>
  </si>
  <si>
    <t>slightly lethal</t>
  </si>
  <si>
    <t>on average lethal</t>
  </si>
  <si>
    <t>enormously lethal</t>
  </si>
  <si>
    <t>entirely lethal</t>
  </si>
  <si>
    <t>prior</t>
  </si>
  <si>
    <t>Activity</t>
  </si>
  <si>
    <t>one a day</t>
  </si>
  <si>
    <t>always when restored keys, or more</t>
  </si>
  <si>
    <t>activity</t>
  </si>
  <si>
    <t>How many times are you playing a day?</t>
  </si>
  <si>
    <t>hour</t>
  </si>
  <si>
    <t>income</t>
  </si>
  <si>
    <t>sometimes to collect things</t>
  </si>
  <si>
    <t>often, and attacking</t>
  </si>
  <si>
    <t>Aproximate income of gold in the near future</t>
  </si>
  <si>
    <t>SUMMARY</t>
  </si>
  <si>
    <t>Number</t>
  </si>
  <si>
    <t>King of Thieves Optimizer beta v1.4 by MWizzArt 2015</t>
  </si>
  <si>
    <t>Outfits</t>
  </si>
  <si>
    <t>If you noticed some kind of mistakes in costs or values of upgrades, please, as fast inform the creator, so he can quickly release fixing update</t>
  </si>
  <si>
    <t>Working at:</t>
  </si>
  <si>
    <t>Graphical layout of Optimizer</t>
  </si>
  <si>
    <t>Tab of Ricochet upgrade costs</t>
  </si>
  <si>
    <t>Tasks for user for better estimations</t>
  </si>
  <si>
    <t>Searching for Gem Mine informations (time and values)</t>
  </si>
  <si>
    <t>Searching for mistakes in dungeon ugrades tabs</t>
  </si>
  <si>
    <t>List of outfits</t>
  </si>
  <si>
    <t>Fill only gray cells</t>
  </si>
  <si>
    <t>Language:</t>
  </si>
  <si>
    <t>English</t>
  </si>
  <si>
    <t>Number of gems slots (+totem)</t>
  </si>
  <si>
    <t>Gem defense</t>
  </si>
  <si>
    <t>Gold defense</t>
  </si>
  <si>
    <t>Steal chance</t>
  </si>
  <si>
    <t>Max gem value</t>
  </si>
  <si>
    <t>Activity of a player</t>
  </si>
  <si>
    <t>Next upgrade:</t>
  </si>
  <si>
    <t>Precentage gold loss per hour</t>
  </si>
  <si>
    <t>or</t>
  </si>
  <si>
    <t>of all gold</t>
  </si>
  <si>
    <t>Lock pick capacity will incerase on average</t>
  </si>
  <si>
    <t>Lock pick speed will incerase on average</t>
  </si>
  <si>
    <t>Gold mine speed will incerase on average</t>
  </si>
  <si>
    <t>Skull gold bonus will incerase on average</t>
  </si>
  <si>
    <t>Gold max capacity will incerase on average</t>
  </si>
  <si>
    <t>on average</t>
  </si>
  <si>
    <t>Trap 1 will incerase gem defense</t>
  </si>
  <si>
    <t>Trap 2 will incerase gem defense</t>
  </si>
  <si>
    <t>Trap 3 will incerase gem defense</t>
  </si>
  <si>
    <t>Gem defence chance will incerase on average</t>
  </si>
  <si>
    <t>gem defense</t>
  </si>
  <si>
    <t>Gold loss</t>
  </si>
  <si>
    <t>Gold active</t>
  </si>
  <si>
    <t>Gold passive</t>
  </si>
</sst>
</file>

<file path=xl/styles.xml><?xml version="1.0" encoding="utf-8"?>
<styleSheet xmlns="http://schemas.openxmlformats.org/spreadsheetml/2006/main">
  <numFmts count="6">
    <numFmt numFmtId="43" formatCode="_-* #,##0.00\ _z_ł_-;\-* #,##0.00\ _z_ł_-;_-* &quot;-&quot;??\ _z_ł_-;_-@_-"/>
    <numFmt numFmtId="164" formatCode="0.0"/>
    <numFmt numFmtId="165" formatCode="0.0%"/>
    <numFmt numFmtId="166" formatCode="_-* #,##0\ _z_ł_-;\-* #,##0\ _z_ł_-;_-* &quot;-&quot;??\ _z_ł_-;_-@_-"/>
    <numFmt numFmtId="167" formatCode="_-* #,##0\ &quot;zł&quot;_-;\-* #,##0\ &quot;zł&quot;_-;_-* &quot;-&quot;??\ &quot;zł&quot;_-;_-@_-"/>
    <numFmt numFmtId="168" formatCode="h:mm;@"/>
  </numFmts>
  <fonts count="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b/>
      <sz val="11"/>
      <color rgb="FF3F3F3F"/>
      <name val="Czcionka tekstu podstawowego"/>
      <family val="2"/>
      <charset val="238"/>
    </font>
    <font>
      <sz val="11"/>
      <color theme="1"/>
      <name val="Czcionka tekstu podstawowego"/>
      <charset val="238"/>
    </font>
    <font>
      <b/>
      <sz val="9"/>
      <color indexed="81"/>
      <name val="Tahoma"/>
      <family val="2"/>
      <charset val="238"/>
    </font>
    <font>
      <sz val="11"/>
      <color rgb="FF006100"/>
      <name val="Czcionka tekstu podstawowego"/>
      <family val="2"/>
      <charset val="238"/>
    </font>
    <font>
      <sz val="9"/>
      <color rgb="FF373E4D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2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3F3F3F"/>
      </bottom>
      <diagonal/>
    </border>
    <border>
      <left style="thin">
        <color indexed="64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rgb="FF3F3F3F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2" borderId="1" applyNumberFormat="0" applyAlignment="0" applyProtection="0"/>
    <xf numFmtId="43" fontId="1" fillId="0" borderId="0" applyFont="0" applyFill="0" applyBorder="0" applyAlignment="0" applyProtection="0"/>
    <xf numFmtId="0" fontId="6" fillId="4" borderId="0" applyNumberFormat="0" applyBorder="0" applyAlignment="0" applyProtection="0"/>
  </cellStyleXfs>
  <cellXfs count="77">
    <xf numFmtId="0" fontId="0" fillId="0" borderId="0" xfId="0"/>
    <xf numFmtId="9" fontId="0" fillId="0" borderId="0" xfId="0" applyNumberFormat="1"/>
    <xf numFmtId="0" fontId="0" fillId="0" borderId="0" xfId="0" applyNumberFormat="1"/>
    <xf numFmtId="0" fontId="2" fillId="0" borderId="0" xfId="0" applyFont="1"/>
    <xf numFmtId="9" fontId="0" fillId="0" borderId="0" xfId="1" applyFont="1"/>
    <xf numFmtId="0" fontId="0" fillId="0" borderId="2" xfId="0" applyBorder="1"/>
    <xf numFmtId="1" fontId="0" fillId="0" borderId="0" xfId="0" applyNumberFormat="1"/>
    <xf numFmtId="0" fontId="0" fillId="0" borderId="2" xfId="0" applyFill="1" applyBorder="1"/>
    <xf numFmtId="164" fontId="0" fillId="0" borderId="0" xfId="0" applyNumberFormat="1"/>
    <xf numFmtId="0" fontId="3" fillId="2" borderId="1" xfId="2"/>
    <xf numFmtId="9" fontId="3" fillId="2" borderId="1" xfId="2" applyNumberFormat="1"/>
    <xf numFmtId="0" fontId="3" fillId="2" borderId="1" xfId="2" applyNumberFormat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3" xfId="0" applyFill="1" applyBorder="1"/>
    <xf numFmtId="1" fontId="2" fillId="0" borderId="0" xfId="0" applyNumberFormat="1" applyFont="1"/>
    <xf numFmtId="9" fontId="2" fillId="0" borderId="0" xfId="0" applyNumberFormat="1" applyFont="1"/>
    <xf numFmtId="9" fontId="0" fillId="0" borderId="0" xfId="1" applyNumberFormat="1" applyFont="1"/>
    <xf numFmtId="9" fontId="2" fillId="0" borderId="0" xfId="1" applyFont="1"/>
    <xf numFmtId="9" fontId="2" fillId="0" borderId="0" xfId="1" applyNumberFormat="1" applyFont="1"/>
    <xf numFmtId="165" fontId="2" fillId="0" borderId="0" xfId="0" applyNumberFormat="1" applyFont="1"/>
    <xf numFmtId="0" fontId="0" fillId="0" borderId="0" xfId="0" applyFill="1" applyBorder="1"/>
    <xf numFmtId="164" fontId="4" fillId="0" borderId="0" xfId="0" applyNumberFormat="1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3" xfId="0" applyBorder="1" applyAlignment="1"/>
    <xf numFmtId="166" fontId="0" fillId="0" borderId="11" xfId="3" applyNumberFormat="1" applyFont="1" applyBorder="1" applyAlignment="1">
      <alignment horizontal="right"/>
    </xf>
    <xf numFmtId="166" fontId="0" fillId="0" borderId="12" xfId="3" applyNumberFormat="1" applyFont="1" applyBorder="1" applyAlignment="1">
      <alignment horizontal="right"/>
    </xf>
    <xf numFmtId="166" fontId="0" fillId="0" borderId="4" xfId="3" applyNumberFormat="1" applyFont="1" applyBorder="1" applyAlignment="1">
      <alignment horizontal="right"/>
    </xf>
    <xf numFmtId="166" fontId="0" fillId="0" borderId="0" xfId="3" applyNumberFormat="1" applyFont="1" applyBorder="1" applyAlignment="1">
      <alignment horizontal="right"/>
    </xf>
    <xf numFmtId="166" fontId="0" fillId="0" borderId="14" xfId="3" applyNumberFormat="1" applyFont="1" applyBorder="1" applyAlignment="1">
      <alignment horizontal="right"/>
    </xf>
    <xf numFmtId="166" fontId="0" fillId="0" borderId="2" xfId="3" applyNumberFormat="1" applyFont="1" applyBorder="1" applyAlignment="1">
      <alignment horizontal="right"/>
    </xf>
    <xf numFmtId="167" fontId="0" fillId="0" borderId="0" xfId="0" applyNumberFormat="1"/>
    <xf numFmtId="1" fontId="0" fillId="0" borderId="13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0" xfId="0" applyBorder="1"/>
    <xf numFmtId="0" fontId="0" fillId="0" borderId="9" xfId="0" applyBorder="1"/>
    <xf numFmtId="9" fontId="0" fillId="0" borderId="0" xfId="0" applyNumberFormat="1" applyBorder="1"/>
    <xf numFmtId="9" fontId="0" fillId="0" borderId="2" xfId="0" applyNumberFormat="1" applyBorder="1"/>
    <xf numFmtId="0" fontId="0" fillId="0" borderId="15" xfId="0" applyBorder="1"/>
    <xf numFmtId="168" fontId="0" fillId="0" borderId="0" xfId="0" applyNumberFormat="1"/>
    <xf numFmtId="165" fontId="0" fillId="0" borderId="0" xfId="1" applyNumberFormat="1" applyFont="1"/>
    <xf numFmtId="2" fontId="0" fillId="0" borderId="0" xfId="0" applyNumberFormat="1"/>
    <xf numFmtId="165" fontId="0" fillId="0" borderId="0" xfId="0" applyNumberFormat="1"/>
    <xf numFmtId="0" fontId="0" fillId="0" borderId="0" xfId="3" applyNumberFormat="1" applyFont="1" applyAlignment="1"/>
    <xf numFmtId="0" fontId="2" fillId="0" borderId="11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9" fontId="0" fillId="0" borderId="7" xfId="1" applyFont="1" applyBorder="1"/>
    <xf numFmtId="0" fontId="2" fillId="0" borderId="14" xfId="0" applyFont="1" applyBorder="1"/>
    <xf numFmtId="0" fontId="3" fillId="2" borderId="20" xfId="2" applyBorder="1" applyProtection="1">
      <protection locked="0"/>
    </xf>
    <xf numFmtId="0" fontId="3" fillId="2" borderId="21" xfId="2" applyBorder="1" applyProtection="1">
      <protection locked="0"/>
    </xf>
    <xf numFmtId="0" fontId="3" fillId="2" borderId="4" xfId="2" applyBorder="1" applyProtection="1">
      <protection locked="0"/>
    </xf>
    <xf numFmtId="0" fontId="3" fillId="2" borderId="21" xfId="2" applyNumberFormat="1" applyBorder="1" applyProtection="1">
      <protection locked="0"/>
    </xf>
    <xf numFmtId="0" fontId="3" fillId="2" borderId="22" xfId="2" applyBorder="1" applyProtection="1">
      <protection locked="0"/>
    </xf>
    <xf numFmtId="0" fontId="3" fillId="2" borderId="1" xfId="2" applyProtection="1">
      <protection locked="0"/>
    </xf>
    <xf numFmtId="0" fontId="3" fillId="2" borderId="16" xfId="2" applyBorder="1" applyProtection="1">
      <protection locked="0"/>
    </xf>
    <xf numFmtId="0" fontId="3" fillId="2" borderId="6" xfId="2" applyBorder="1" applyProtection="1">
      <protection locked="0"/>
    </xf>
    <xf numFmtId="168" fontId="3" fillId="2" borderId="10" xfId="2" applyNumberFormat="1" applyBorder="1" applyProtection="1">
      <protection locked="0"/>
    </xf>
    <xf numFmtId="168" fontId="0" fillId="0" borderId="0" xfId="0" applyNumberFormat="1" applyProtection="1">
      <protection locked="0"/>
    </xf>
    <xf numFmtId="0" fontId="2" fillId="3" borderId="1" xfId="2" applyFont="1" applyFill="1"/>
    <xf numFmtId="0" fontId="6" fillId="4" borderId="4" xfId="4" applyBorder="1"/>
    <xf numFmtId="9" fontId="6" fillId="4" borderId="0" xfId="4" applyNumberFormat="1" applyBorder="1"/>
    <xf numFmtId="0" fontId="6" fillId="4" borderId="9" xfId="4" applyBorder="1"/>
    <xf numFmtId="0" fontId="6" fillId="4" borderId="0" xfId="4" applyBorder="1"/>
    <xf numFmtId="0" fontId="6" fillId="4" borderId="2" xfId="4" applyBorder="1"/>
    <xf numFmtId="0" fontId="6" fillId="4" borderId="11" xfId="4" applyBorder="1"/>
    <xf numFmtId="0" fontId="6" fillId="4" borderId="14" xfId="4" applyBorder="1"/>
    <xf numFmtId="0" fontId="7" fillId="0" borderId="0" xfId="0" applyFont="1"/>
    <xf numFmtId="164" fontId="2" fillId="0" borderId="0" xfId="0" applyNumberFormat="1" applyFont="1"/>
  </cellXfs>
  <cellStyles count="5">
    <cellStyle name="Dane wyjściowe" xfId="2" builtinId="21"/>
    <cellStyle name="Dobre" xfId="4" builtinId="26"/>
    <cellStyle name="Dziesiętny" xfId="3" builtinId="3"/>
    <cellStyle name="Normalny" xfId="0" builtinId="0"/>
    <cellStyle name="Procentowy" xfId="1" builtinId="5"/>
  </cellStyles>
  <dxfs count="0"/>
  <tableStyles count="0" defaultTableStyle="TableStyleMedium9" defaultPivotStyle="PivotStyleLight16"/>
  <colors>
    <mruColors>
      <color rgb="FFF4F480"/>
      <color rgb="FFFFFF97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raps_costs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upgrades_cos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queryTable" Target="../queryTables/queryTable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13"/>
  <sheetViews>
    <sheetView tabSelected="1" zoomScale="85" zoomScaleNormal="85" workbookViewId="0">
      <pane ySplit="1" topLeftCell="A2" activePane="bottomLeft" state="frozen"/>
      <selection pane="bottomLeft" activeCell="F24" sqref="F24"/>
    </sheetView>
  </sheetViews>
  <sheetFormatPr defaultRowHeight="14.25"/>
  <cols>
    <col min="1" max="1" width="11.25" customWidth="1"/>
    <col min="2" max="2" width="39.125" customWidth="1"/>
    <col min="3" max="3" width="17.75" customWidth="1"/>
    <col min="4" max="4" width="11.875" customWidth="1"/>
    <col min="5" max="5" width="11.125" customWidth="1"/>
    <col min="6" max="6" width="12.375" customWidth="1"/>
    <col min="7" max="8" width="12.625" customWidth="1"/>
    <col min="9" max="9" width="6" bestFit="1" customWidth="1"/>
    <col min="10" max="10" width="14.125" customWidth="1"/>
    <col min="11" max="11" width="7.5" bestFit="1" customWidth="1"/>
    <col min="12" max="12" width="13" customWidth="1"/>
    <col min="13" max="13" width="8.125" customWidth="1"/>
    <col min="14" max="14" width="7.75" customWidth="1"/>
    <col min="15" max="15" width="12.75" style="12" customWidth="1"/>
    <col min="17" max="17" width="19" bestFit="1" customWidth="1"/>
    <col min="20" max="20" width="14.375" bestFit="1" customWidth="1"/>
  </cols>
  <sheetData>
    <row r="1" spans="1:20" ht="15">
      <c r="B1" s="3" t="s">
        <v>204</v>
      </c>
    </row>
    <row r="2" spans="1:20">
      <c r="B2" t="s">
        <v>215</v>
      </c>
      <c r="C2" t="s">
        <v>216</v>
      </c>
    </row>
    <row r="3" spans="1:20" ht="15">
      <c r="B3" s="67" t="s">
        <v>214</v>
      </c>
      <c r="P3" s="3" t="s">
        <v>185</v>
      </c>
    </row>
    <row r="4" spans="1:20">
      <c r="B4" s="5"/>
      <c r="D4" s="52" t="s">
        <v>127</v>
      </c>
      <c r="E4" s="53" t="s">
        <v>171</v>
      </c>
      <c r="F4" s="53" t="s">
        <v>172</v>
      </c>
      <c r="G4" s="54" t="s">
        <v>173</v>
      </c>
      <c r="P4" s="14" t="s">
        <v>41</v>
      </c>
      <c r="Q4" s="14" t="s">
        <v>164</v>
      </c>
      <c r="R4" s="14" t="s">
        <v>161</v>
      </c>
      <c r="S4" s="17" t="s">
        <v>162</v>
      </c>
      <c r="T4" s="17" t="s">
        <v>163</v>
      </c>
    </row>
    <row r="5" spans="1:20" ht="15">
      <c r="A5" s="3" t="s">
        <v>170</v>
      </c>
      <c r="B5" s="45" t="s">
        <v>175</v>
      </c>
      <c r="D5" s="57">
        <v>22</v>
      </c>
      <c r="E5" s="45"/>
      <c r="F5" s="45"/>
      <c r="G5" s="42"/>
      <c r="K5" s="3" t="s">
        <v>213</v>
      </c>
      <c r="P5" s="45" t="s">
        <v>46</v>
      </c>
      <c r="Q5" s="64" t="s">
        <v>6</v>
      </c>
      <c r="R5" s="62">
        <v>13</v>
      </c>
      <c r="S5" s="62">
        <v>1</v>
      </c>
      <c r="T5" s="65">
        <v>9.4444444444444442E-2</v>
      </c>
    </row>
    <row r="6" spans="1:20" ht="15">
      <c r="B6" s="16" t="s">
        <v>176</v>
      </c>
      <c r="D6" s="58">
        <v>13</v>
      </c>
      <c r="E6" s="15"/>
      <c r="F6" s="15"/>
      <c r="G6" s="42"/>
      <c r="K6" s="26" t="s">
        <v>203</v>
      </c>
      <c r="L6" s="27" t="s">
        <v>205</v>
      </c>
      <c r="M6" s="28" t="s">
        <v>127</v>
      </c>
      <c r="P6" s="15" t="s">
        <v>47</v>
      </c>
      <c r="Q6" s="64" t="s">
        <v>2</v>
      </c>
      <c r="R6" s="62">
        <v>7</v>
      </c>
      <c r="S6" s="62">
        <v>1</v>
      </c>
      <c r="T6" s="66"/>
    </row>
    <row r="7" spans="1:20" ht="15">
      <c r="A7" s="3" t="s">
        <v>151</v>
      </c>
      <c r="B7" s="45" t="s">
        <v>111</v>
      </c>
      <c r="D7" s="58">
        <v>7</v>
      </c>
      <c r="E7" s="55">
        <f>INDEX($E$160:$G$185,$D$7,1)</f>
        <v>0.18</v>
      </c>
      <c r="F7" s="55">
        <f>INDEX($E$160:$G$185,$D$7,2)</f>
        <v>0.21</v>
      </c>
      <c r="G7" s="42">
        <f>INDEX($E$160:$G$185,$D$7,3)*(1-E14)</f>
        <v>140</v>
      </c>
      <c r="K7" s="12" t="s">
        <v>46</v>
      </c>
      <c r="L7" s="41" t="s">
        <v>0</v>
      </c>
      <c r="M7" s="42">
        <v>1</v>
      </c>
      <c r="P7" s="15" t="s">
        <v>48</v>
      </c>
      <c r="Q7" s="64" t="s">
        <v>183</v>
      </c>
      <c r="R7" s="62">
        <v>8</v>
      </c>
      <c r="S7" s="62">
        <v>1</v>
      </c>
      <c r="T7" s="66"/>
    </row>
    <row r="8" spans="1:20" ht="15">
      <c r="B8" s="15" t="s">
        <v>112</v>
      </c>
      <c r="D8" s="58">
        <v>6</v>
      </c>
      <c r="E8" s="15">
        <f>INDEX($E$190:$G$215,$D$8,1)</f>
        <v>240</v>
      </c>
      <c r="F8" s="15">
        <f>INDEX($E$190:$G$215,$D$8,2)</f>
        <v>270</v>
      </c>
      <c r="G8" s="42">
        <f>INDEX($E$190:$G$215,$D$8,3)*(1-E14)</f>
        <v>70</v>
      </c>
      <c r="K8" s="12" t="s">
        <v>47</v>
      </c>
      <c r="L8" s="41" t="s">
        <v>1</v>
      </c>
      <c r="M8" s="42">
        <v>1</v>
      </c>
      <c r="P8" s="15" t="s">
        <v>49</v>
      </c>
      <c r="Q8" s="64" t="s">
        <v>183</v>
      </c>
      <c r="R8" s="62">
        <v>31</v>
      </c>
      <c r="S8" s="62">
        <v>1</v>
      </c>
      <c r="T8" s="66"/>
    </row>
    <row r="9" spans="1:20" ht="15">
      <c r="B9" s="15" t="s">
        <v>110</v>
      </c>
      <c r="D9" s="58">
        <v>6</v>
      </c>
      <c r="E9" s="15">
        <f>INDEX($E$354:$G$379,$D$9,1)</f>
        <v>2000</v>
      </c>
      <c r="F9" s="15">
        <f>INDEX($E$354:$G$379,$D$9,2)</f>
        <v>2200</v>
      </c>
      <c r="G9" s="42">
        <f>INDEX($E$354:$G$379,$D$9,3)*(1-E14)</f>
        <v>40</v>
      </c>
      <c r="K9" s="12" t="s">
        <v>48</v>
      </c>
      <c r="L9" s="41" t="s">
        <v>1</v>
      </c>
      <c r="M9" s="42">
        <v>2</v>
      </c>
      <c r="P9" s="15" t="s">
        <v>50</v>
      </c>
      <c r="Q9" s="64" t="s">
        <v>183</v>
      </c>
      <c r="R9" s="62">
        <v>10</v>
      </c>
      <c r="S9" s="62">
        <v>1</v>
      </c>
      <c r="T9" s="66"/>
    </row>
    <row r="10" spans="1:20" ht="15">
      <c r="B10" s="15" t="s">
        <v>108</v>
      </c>
      <c r="D10" s="58">
        <v>9</v>
      </c>
      <c r="E10" s="15">
        <f>INDEX($E$323:$G$348,$D$10,1)</f>
        <v>8500</v>
      </c>
      <c r="F10" s="15">
        <f>INDEX($E$323:$G$348,$D$10,2)</f>
        <v>9000</v>
      </c>
      <c r="G10" s="42">
        <f>INDEX($E$323:$G$348,$D$10,3)*(1-E14)</f>
        <v>60</v>
      </c>
      <c r="K10" s="12" t="s">
        <v>49</v>
      </c>
      <c r="L10" s="41" t="s">
        <v>1</v>
      </c>
      <c r="M10" s="42">
        <v>3</v>
      </c>
      <c r="P10" s="15" t="s">
        <v>51</v>
      </c>
      <c r="Q10" s="64" t="s">
        <v>2</v>
      </c>
      <c r="R10" s="62">
        <v>8</v>
      </c>
      <c r="S10" s="62">
        <v>1</v>
      </c>
      <c r="T10" s="66"/>
    </row>
    <row r="11" spans="1:20" ht="15">
      <c r="B11" s="15" t="s">
        <v>135</v>
      </c>
      <c r="D11" s="58">
        <v>13</v>
      </c>
      <c r="E11" s="15">
        <f>INDEX($E$220:$G$246,$D$11,1)</f>
        <v>21</v>
      </c>
      <c r="F11" s="15">
        <f>INDEX($E$220:$G$246,$D$11,2)</f>
        <v>24</v>
      </c>
      <c r="G11" s="42">
        <f>INDEX($E$220:$G$246,$D$11,3)*(1-E14)</f>
        <v>115</v>
      </c>
      <c r="K11" s="12" t="s">
        <v>50</v>
      </c>
      <c r="L11" s="41" t="s">
        <v>1</v>
      </c>
      <c r="M11" s="42">
        <v>4</v>
      </c>
      <c r="P11" s="15" t="s">
        <v>52</v>
      </c>
      <c r="Q11" s="64" t="s">
        <v>2</v>
      </c>
      <c r="R11" s="62">
        <v>9</v>
      </c>
      <c r="S11" s="62">
        <v>1</v>
      </c>
      <c r="T11" s="66"/>
    </row>
    <row r="12" spans="1:20" ht="15">
      <c r="B12" s="15" t="s">
        <v>109</v>
      </c>
      <c r="D12" s="58">
        <v>13</v>
      </c>
      <c r="E12" s="15">
        <f>INDEX($E$252:$G$283,$D$12,1)</f>
        <v>28</v>
      </c>
      <c r="F12" s="15">
        <f>INDEX($E$252:$G$283,$D$12,2)</f>
        <v>30</v>
      </c>
      <c r="G12" s="42">
        <f>INDEX($E$252:$G$283,$D$12,3)*(1-E14)</f>
        <v>140</v>
      </c>
      <c r="K12" s="12" t="s">
        <v>51</v>
      </c>
      <c r="L12" s="41" t="s">
        <v>1</v>
      </c>
      <c r="M12" s="42">
        <v>5</v>
      </c>
      <c r="P12" s="15" t="s">
        <v>53</v>
      </c>
      <c r="Q12" s="64" t="s">
        <v>183</v>
      </c>
      <c r="R12" s="62">
        <v>9</v>
      </c>
      <c r="S12" s="62">
        <v>1</v>
      </c>
      <c r="T12" s="66"/>
    </row>
    <row r="13" spans="1:20" ht="15">
      <c r="B13" s="15" t="s">
        <v>113</v>
      </c>
      <c r="D13" s="58">
        <v>11</v>
      </c>
      <c r="E13" s="15">
        <f>INDEX($E$288:$G$319,$D$13,1)</f>
        <v>25</v>
      </c>
      <c r="F13" s="15">
        <f>INDEX($E$288:$G$319,$D$13,2)</f>
        <v>26</v>
      </c>
      <c r="G13" s="42">
        <f>INDEX($E$288:$G$319,$D$13,3)*(1-E14)</f>
        <v>90</v>
      </c>
      <c r="K13" s="12" t="s">
        <v>52</v>
      </c>
      <c r="L13" s="41" t="s">
        <v>2</v>
      </c>
      <c r="M13" s="42">
        <v>1</v>
      </c>
      <c r="P13" s="15" t="s">
        <v>54</v>
      </c>
      <c r="Q13" s="64" t="s">
        <v>183</v>
      </c>
      <c r="R13" s="62">
        <v>14</v>
      </c>
      <c r="S13" s="62">
        <v>1</v>
      </c>
      <c r="T13" s="66"/>
    </row>
    <row r="14" spans="1:20" ht="15">
      <c r="B14" s="16" t="s">
        <v>125</v>
      </c>
      <c r="D14" s="59">
        <v>1</v>
      </c>
      <c r="E14" s="55">
        <f>INDEX($E$144:$G$154,$D$14,1)</f>
        <v>0</v>
      </c>
      <c r="F14" s="55">
        <f>INDEX($E$144:$G$154,$D$14,2)</f>
        <v>0.05</v>
      </c>
      <c r="G14" s="42">
        <f>INDEX($E$144:$G$154,$D$14,3)</f>
        <v>250</v>
      </c>
      <c r="K14" s="12" t="s">
        <v>53</v>
      </c>
      <c r="L14" s="41" t="s">
        <v>2</v>
      </c>
      <c r="M14" s="42">
        <v>2</v>
      </c>
      <c r="P14" s="15" t="s">
        <v>55</v>
      </c>
      <c r="Q14" s="64" t="s">
        <v>183</v>
      </c>
      <c r="R14" s="62">
        <v>21</v>
      </c>
      <c r="S14" s="62">
        <v>0</v>
      </c>
      <c r="T14" s="66"/>
    </row>
    <row r="15" spans="1:20" ht="15">
      <c r="A15" s="3" t="s">
        <v>143</v>
      </c>
      <c r="B15" s="62" t="s">
        <v>149</v>
      </c>
      <c r="C15" s="63" t="s">
        <v>188</v>
      </c>
      <c r="D15" s="60">
        <v>13</v>
      </c>
      <c r="E15" s="15">
        <f>D15+4</f>
        <v>17</v>
      </c>
      <c r="F15" s="15">
        <f>E15+1</f>
        <v>18</v>
      </c>
      <c r="G15" s="42">
        <f>INDEX($G$383:$G$412,D15,1)</f>
        <v>90</v>
      </c>
      <c r="K15" s="12" t="s">
        <v>54</v>
      </c>
      <c r="L15" s="41" t="s">
        <v>2</v>
      </c>
      <c r="M15" s="42">
        <v>3</v>
      </c>
      <c r="P15" s="15" t="s">
        <v>56</v>
      </c>
      <c r="Q15" s="62" t="s">
        <v>5</v>
      </c>
      <c r="R15" s="62">
        <v>19</v>
      </c>
      <c r="S15" s="62">
        <v>0</v>
      </c>
      <c r="T15" s="66"/>
    </row>
    <row r="16" spans="1:20" ht="15">
      <c r="B16" s="62" t="s">
        <v>146</v>
      </c>
      <c r="C16" s="63" t="s">
        <v>188</v>
      </c>
      <c r="D16" s="58">
        <v>10</v>
      </c>
      <c r="E16" s="15">
        <f>D16+4</f>
        <v>14</v>
      </c>
      <c r="F16" s="15">
        <f t="shared" ref="F16:F17" si="0">E16+1</f>
        <v>15</v>
      </c>
      <c r="G16" s="42">
        <f>INDEX($G$383:$G$412,D16,1)</f>
        <v>60</v>
      </c>
      <c r="K16" s="12" t="s">
        <v>55</v>
      </c>
      <c r="L16" s="41" t="s">
        <v>2</v>
      </c>
      <c r="M16" s="42">
        <v>4</v>
      </c>
      <c r="P16" s="15" t="s">
        <v>57</v>
      </c>
      <c r="Q16" s="62" t="s">
        <v>183</v>
      </c>
      <c r="R16" s="62">
        <v>11</v>
      </c>
      <c r="S16" s="62">
        <v>1</v>
      </c>
      <c r="T16" s="66"/>
    </row>
    <row r="17" spans="1:20" ht="15">
      <c r="B17" s="62" t="s">
        <v>150</v>
      </c>
      <c r="C17" s="63" t="s">
        <v>188</v>
      </c>
      <c r="D17" s="61">
        <v>7</v>
      </c>
      <c r="E17" s="16">
        <f>D17+4</f>
        <v>11</v>
      </c>
      <c r="F17" s="16">
        <f t="shared" si="0"/>
        <v>12</v>
      </c>
      <c r="G17" s="13">
        <f>INDEX($G$383:$G$412,D17,1)</f>
        <v>30</v>
      </c>
      <c r="K17" s="12" t="s">
        <v>56</v>
      </c>
      <c r="L17" s="41" t="s">
        <v>2</v>
      </c>
      <c r="M17" s="42">
        <v>5</v>
      </c>
      <c r="P17" s="15" t="s">
        <v>58</v>
      </c>
      <c r="Q17" s="62" t="s">
        <v>183</v>
      </c>
      <c r="R17" s="62">
        <v>21</v>
      </c>
      <c r="S17" s="62">
        <v>1</v>
      </c>
      <c r="T17" s="66"/>
    </row>
    <row r="18" spans="1:20" ht="15">
      <c r="A18" s="3" t="s">
        <v>168</v>
      </c>
      <c r="B18" s="45" t="s">
        <v>167</v>
      </c>
      <c r="C18" s="62">
        <v>5000</v>
      </c>
      <c r="K18" s="12" t="s">
        <v>57</v>
      </c>
      <c r="L18" s="41" t="s">
        <v>3</v>
      </c>
      <c r="M18" s="42">
        <v>1</v>
      </c>
      <c r="P18" s="15" t="s">
        <v>59</v>
      </c>
      <c r="Q18" s="62" t="s">
        <v>2</v>
      </c>
      <c r="R18" s="62">
        <v>24</v>
      </c>
      <c r="S18" s="62">
        <v>1</v>
      </c>
      <c r="T18" s="66"/>
    </row>
    <row r="19" spans="1:20" ht="15">
      <c r="B19" s="16" t="s">
        <v>166</v>
      </c>
      <c r="C19" s="62">
        <v>8000</v>
      </c>
      <c r="K19" s="12" t="s">
        <v>58</v>
      </c>
      <c r="L19" s="41" t="s">
        <v>3</v>
      </c>
      <c r="M19" s="42">
        <v>2</v>
      </c>
      <c r="P19" s="15" t="s">
        <v>69</v>
      </c>
      <c r="Q19" s="62" t="s">
        <v>5</v>
      </c>
      <c r="R19" s="62">
        <v>18</v>
      </c>
      <c r="S19" s="62">
        <v>1</v>
      </c>
      <c r="T19" s="66"/>
    </row>
    <row r="20" spans="1:20" ht="15">
      <c r="A20" s="3" t="s">
        <v>169</v>
      </c>
      <c r="B20" s="45" t="s">
        <v>174</v>
      </c>
      <c r="C20" s="64">
        <v>224</v>
      </c>
      <c r="K20" s="12" t="s">
        <v>59</v>
      </c>
      <c r="L20" s="41" t="s">
        <v>3</v>
      </c>
      <c r="M20" s="42">
        <v>3</v>
      </c>
      <c r="P20" s="15" t="s">
        <v>70</v>
      </c>
      <c r="Q20" s="62" t="s">
        <v>2</v>
      </c>
      <c r="R20" s="62">
        <v>29</v>
      </c>
      <c r="S20" s="62">
        <v>1</v>
      </c>
      <c r="T20" s="66"/>
    </row>
    <row r="21" spans="1:20" ht="15">
      <c r="B21" s="15" t="s">
        <v>217</v>
      </c>
      <c r="C21" s="64">
        <v>13</v>
      </c>
      <c r="K21" s="12" t="s">
        <v>69</v>
      </c>
      <c r="L21" s="41" t="s">
        <v>3</v>
      </c>
      <c r="M21" s="42">
        <v>4</v>
      </c>
      <c r="P21" s="15" t="s">
        <v>71</v>
      </c>
      <c r="Q21" s="62" t="s">
        <v>2</v>
      </c>
      <c r="R21" s="62">
        <v>22</v>
      </c>
      <c r="S21" s="62">
        <v>1</v>
      </c>
      <c r="T21" s="66"/>
    </row>
    <row r="22" spans="1:20" ht="15">
      <c r="B22" s="15" t="s">
        <v>165</v>
      </c>
      <c r="C22" s="62">
        <v>62</v>
      </c>
      <c r="K22" s="12" t="s">
        <v>70</v>
      </c>
      <c r="L22" s="41" t="s">
        <v>3</v>
      </c>
      <c r="M22" s="42">
        <v>5</v>
      </c>
      <c r="P22" s="15" t="s">
        <v>72</v>
      </c>
      <c r="Q22" s="62" t="s">
        <v>5</v>
      </c>
      <c r="R22" s="62">
        <v>9</v>
      </c>
      <c r="S22" s="62">
        <v>1</v>
      </c>
      <c r="T22" s="66"/>
    </row>
    <row r="23" spans="1:20" ht="15">
      <c r="B23" s="16" t="s">
        <v>184</v>
      </c>
      <c r="C23" s="62">
        <v>12</v>
      </c>
      <c r="K23" s="12" t="s">
        <v>71</v>
      </c>
      <c r="L23" s="41" t="s">
        <v>4</v>
      </c>
      <c r="M23" s="42">
        <v>1</v>
      </c>
      <c r="P23" s="15" t="s">
        <v>73</v>
      </c>
      <c r="Q23" s="62" t="s">
        <v>183</v>
      </c>
      <c r="R23" s="62">
        <v>14</v>
      </c>
      <c r="S23" s="62">
        <v>1</v>
      </c>
      <c r="T23" s="66"/>
    </row>
    <row r="24" spans="1:20" ht="15">
      <c r="A24" s="3" t="s">
        <v>192</v>
      </c>
      <c r="B24" s="17" t="s">
        <v>196</v>
      </c>
      <c r="C24" s="62" t="s">
        <v>193</v>
      </c>
      <c r="K24" s="12" t="s">
        <v>72</v>
      </c>
      <c r="L24" s="41" t="s">
        <v>4</v>
      </c>
      <c r="M24" s="42">
        <v>2</v>
      </c>
      <c r="P24" s="15" t="s">
        <v>74</v>
      </c>
      <c r="Q24" s="62" t="s">
        <v>2</v>
      </c>
      <c r="R24" s="62">
        <v>21</v>
      </c>
      <c r="S24" s="62">
        <v>1</v>
      </c>
      <c r="T24" s="66"/>
    </row>
    <row r="25" spans="1:20" ht="15">
      <c r="G25" s="1"/>
      <c r="K25" s="12" t="s">
        <v>73</v>
      </c>
      <c r="L25" s="41" t="s">
        <v>4</v>
      </c>
      <c r="M25" s="42">
        <v>3</v>
      </c>
      <c r="P25" s="15" t="s">
        <v>75</v>
      </c>
      <c r="Q25" s="62" t="s">
        <v>183</v>
      </c>
      <c r="R25" s="62">
        <v>13</v>
      </c>
      <c r="S25" s="62">
        <v>0</v>
      </c>
      <c r="T25" s="66"/>
    </row>
    <row r="26" spans="1:20" ht="15">
      <c r="K26" s="12" t="s">
        <v>74</v>
      </c>
      <c r="L26" s="41" t="s">
        <v>4</v>
      </c>
      <c r="M26" s="42">
        <v>4</v>
      </c>
      <c r="P26" s="15" t="s">
        <v>76</v>
      </c>
      <c r="Q26" s="62" t="s">
        <v>183</v>
      </c>
      <c r="R26" s="62">
        <v>9</v>
      </c>
      <c r="S26" s="62">
        <v>1</v>
      </c>
      <c r="T26" s="66"/>
    </row>
    <row r="27" spans="1:20" ht="15">
      <c r="K27" s="12" t="s">
        <v>75</v>
      </c>
      <c r="L27" s="41" t="s">
        <v>4</v>
      </c>
      <c r="M27" s="42">
        <v>5</v>
      </c>
      <c r="P27" s="15" t="s">
        <v>77</v>
      </c>
      <c r="Q27" s="62" t="s">
        <v>5</v>
      </c>
      <c r="R27" s="62">
        <v>12</v>
      </c>
      <c r="S27" s="62">
        <v>1</v>
      </c>
      <c r="T27" s="66"/>
    </row>
    <row r="28" spans="1:20" ht="15">
      <c r="B28" s="51" t="s">
        <v>202</v>
      </c>
      <c r="C28" s="27"/>
      <c r="D28" s="27"/>
      <c r="E28" s="27"/>
      <c r="F28" s="27"/>
      <c r="G28" s="27"/>
      <c r="H28" s="27"/>
      <c r="I28" s="28"/>
      <c r="K28" s="12" t="s">
        <v>76</v>
      </c>
      <c r="L28" s="41" t="s">
        <v>5</v>
      </c>
      <c r="M28" s="42">
        <v>1</v>
      </c>
      <c r="P28" s="15" t="s">
        <v>78</v>
      </c>
      <c r="Q28" s="62" t="s">
        <v>183</v>
      </c>
      <c r="R28" s="62">
        <v>7</v>
      </c>
      <c r="S28" s="62">
        <v>1</v>
      </c>
      <c r="T28" s="66"/>
    </row>
    <row r="29" spans="1:20" ht="15">
      <c r="B29" s="12" t="str">
        <f ca="1">(Optimiser!E52&amp; " Your dungeon defense has been estimated at "&amp;Optimiser!F52&amp;"%!")</f>
        <v>Very Good! Your dungeon defense has been estimated at 92%!</v>
      </c>
      <c r="C29" s="41"/>
      <c r="D29" s="41"/>
      <c r="E29" s="41"/>
      <c r="F29" s="41"/>
      <c r="G29" s="43"/>
      <c r="H29" s="41"/>
      <c r="I29" s="42"/>
      <c r="K29" s="12" t="s">
        <v>77</v>
      </c>
      <c r="L29" s="41" t="s">
        <v>5</v>
      </c>
      <c r="M29" s="42">
        <v>2</v>
      </c>
      <c r="P29" s="15" t="s">
        <v>79</v>
      </c>
      <c r="Q29" s="62" t="s">
        <v>183</v>
      </c>
      <c r="R29" s="62">
        <v>7</v>
      </c>
      <c r="S29" s="62">
        <v>1</v>
      </c>
      <c r="T29" s="66">
        <v>5.4729166666666664</v>
      </c>
    </row>
    <row r="30" spans="1:20" ht="15">
      <c r="B30" s="12" t="str">
        <f ca="1">("Average enemy thieve has "&amp;SUM(100,-Optimiser!G52)&amp;"%"&amp;" chances to steal your gem, and will steal "&amp;SUM(100,-Optimiser!G53)*0.3&amp;"%"&amp;" of your gold")</f>
        <v>Average enemy thieve has 6% chances to steal your gem, and will steal 3,3% of your gold</v>
      </c>
      <c r="C30" s="41"/>
      <c r="D30" s="41"/>
      <c r="E30" s="41"/>
      <c r="F30" s="41"/>
      <c r="G30" s="41"/>
      <c r="H30" s="41"/>
      <c r="I30" s="42"/>
      <c r="K30" s="12" t="s">
        <v>78</v>
      </c>
      <c r="L30" s="41" t="s">
        <v>5</v>
      </c>
      <c r="M30" s="42">
        <v>3</v>
      </c>
      <c r="P30" s="15" t="s">
        <v>80</v>
      </c>
      <c r="Q30" s="62"/>
      <c r="R30" s="62"/>
      <c r="S30" s="62"/>
      <c r="T30" s="66"/>
    </row>
    <row r="31" spans="1:20" ht="15">
      <c r="B31" s="12" t="str">
        <f>"The best thing to upgrade in your dungeon will be "&amp;IF(Optimiser!E57="Merchant",Optimiser!E57,Optimiser!C57)</f>
        <v>The best thing to upgrade in your dungeon will be Merchant</v>
      </c>
      <c r="C31" s="41"/>
      <c r="D31" s="41"/>
      <c r="E31" s="41"/>
      <c r="F31" s="41"/>
      <c r="G31" s="41"/>
      <c r="H31" s="41"/>
      <c r="I31" s="42"/>
      <c r="K31" s="12" t="s">
        <v>79</v>
      </c>
      <c r="L31" s="41" t="s">
        <v>5</v>
      </c>
      <c r="M31" s="42">
        <v>4</v>
      </c>
      <c r="P31" s="15" t="s">
        <v>81</v>
      </c>
      <c r="Q31" s="62"/>
      <c r="R31" s="62"/>
      <c r="S31" s="62"/>
      <c r="T31" s="66"/>
    </row>
    <row r="32" spans="1:20" ht="15">
      <c r="B32" s="12" t="str">
        <f>("Your aproximate income in 12 hours will be about "&amp;Optimiser!K72&amp;" gold")</f>
        <v>Your aproximate income in 12 hours will be about 16000 gold</v>
      </c>
      <c r="C32" s="41"/>
      <c r="D32" s="41"/>
      <c r="E32" s="41"/>
      <c r="F32" s="41"/>
      <c r="G32" s="41"/>
      <c r="H32" s="41"/>
      <c r="I32" s="42"/>
      <c r="K32" s="12" t="s">
        <v>80</v>
      </c>
      <c r="L32" s="41" t="s">
        <v>5</v>
      </c>
      <c r="M32" s="42">
        <v>5</v>
      </c>
      <c r="P32" s="15" t="s">
        <v>82</v>
      </c>
      <c r="Q32" s="62"/>
      <c r="R32" s="62"/>
      <c r="S32" s="62"/>
      <c r="T32" s="66"/>
    </row>
    <row r="33" spans="2:20" ht="15">
      <c r="B33" s="29" t="str">
        <f ca="1">("Chance of stealing your gem from the totem through the total duartion of the ritual is "&amp;Optimiser!G54&amp;"%"&amp;", so don't put the gems over "&amp;Optimiser!C55&amp;" points")</f>
        <v>Chance of stealing your gem from the totem through the total duartion of the ritual is 12%, so don't put the gems over 22000 points</v>
      </c>
      <c r="C33" s="5"/>
      <c r="D33" s="5"/>
      <c r="E33" s="5"/>
      <c r="F33" s="5"/>
      <c r="G33" s="5"/>
      <c r="H33" s="5"/>
      <c r="I33" s="13"/>
      <c r="K33" s="12" t="s">
        <v>81</v>
      </c>
      <c r="L33" s="41" t="s">
        <v>6</v>
      </c>
      <c r="M33" s="42">
        <v>1</v>
      </c>
      <c r="P33" s="15" t="s">
        <v>83</v>
      </c>
      <c r="Q33" s="62"/>
      <c r="R33" s="62"/>
      <c r="S33" s="62"/>
      <c r="T33" s="66"/>
    </row>
    <row r="34" spans="2:20" ht="15">
      <c r="K34" s="12" t="s">
        <v>82</v>
      </c>
      <c r="L34" s="41" t="s">
        <v>6</v>
      </c>
      <c r="M34" s="42">
        <v>2</v>
      </c>
      <c r="P34" s="15" t="s">
        <v>84</v>
      </c>
      <c r="Q34" s="62"/>
      <c r="R34" s="62"/>
      <c r="S34" s="62"/>
      <c r="T34" s="66"/>
    </row>
    <row r="35" spans="2:20" ht="15">
      <c r="K35" s="12" t="s">
        <v>83</v>
      </c>
      <c r="L35" s="41" t="s">
        <v>6</v>
      </c>
      <c r="M35" s="42">
        <v>3</v>
      </c>
      <c r="P35" s="15" t="s">
        <v>85</v>
      </c>
      <c r="Q35" s="62"/>
      <c r="R35" s="62"/>
      <c r="S35" s="62"/>
      <c r="T35" s="66"/>
    </row>
    <row r="36" spans="2:20" ht="15">
      <c r="B36" s="3" t="s">
        <v>206</v>
      </c>
      <c r="K36" s="12" t="s">
        <v>84</v>
      </c>
      <c r="L36" s="41" t="s">
        <v>6</v>
      </c>
      <c r="M36" s="42">
        <v>4</v>
      </c>
      <c r="P36" s="15" t="s">
        <v>152</v>
      </c>
      <c r="Q36" s="62"/>
      <c r="R36" s="62"/>
      <c r="S36" s="62"/>
      <c r="T36" s="66"/>
    </row>
    <row r="37" spans="2:20" ht="15">
      <c r="K37" s="29" t="s">
        <v>85</v>
      </c>
      <c r="L37" s="5" t="s">
        <v>6</v>
      </c>
      <c r="M37" s="13">
        <v>5</v>
      </c>
      <c r="P37" s="15" t="s">
        <v>153</v>
      </c>
      <c r="Q37" s="62"/>
      <c r="R37" s="62"/>
      <c r="S37" s="62"/>
      <c r="T37" s="66"/>
    </row>
    <row r="38" spans="2:20" ht="15">
      <c r="B38" s="26" t="s">
        <v>207</v>
      </c>
      <c r="C38" s="28"/>
      <c r="P38" s="15" t="s">
        <v>154</v>
      </c>
      <c r="Q38" s="62"/>
      <c r="R38" s="62"/>
      <c r="S38" s="62"/>
      <c r="T38" s="66"/>
    </row>
    <row r="39" spans="2:20" ht="15">
      <c r="B39" s="12" t="s">
        <v>208</v>
      </c>
      <c r="C39" s="42"/>
      <c r="P39" s="15" t="s">
        <v>155</v>
      </c>
      <c r="Q39" s="62"/>
      <c r="R39" s="62"/>
      <c r="S39" s="62"/>
      <c r="T39" s="66"/>
    </row>
    <row r="40" spans="2:20" ht="15">
      <c r="B40" s="12" t="s">
        <v>209</v>
      </c>
      <c r="C40" s="42"/>
      <c r="P40" s="15" t="s">
        <v>156</v>
      </c>
      <c r="Q40" s="62"/>
      <c r="R40" s="62"/>
      <c r="S40" s="62"/>
      <c r="T40" s="66"/>
    </row>
    <row r="41" spans="2:20" ht="15">
      <c r="B41" s="12" t="s">
        <v>210</v>
      </c>
      <c r="C41" s="42"/>
      <c r="P41" s="15" t="s">
        <v>157</v>
      </c>
      <c r="Q41" s="62"/>
      <c r="R41" s="62"/>
      <c r="S41" s="62"/>
      <c r="T41" s="66"/>
    </row>
    <row r="42" spans="2:20" ht="15">
      <c r="B42" s="12" t="s">
        <v>211</v>
      </c>
      <c r="C42" s="42"/>
      <c r="P42" s="15" t="s">
        <v>158</v>
      </c>
      <c r="Q42" s="62"/>
      <c r="R42" s="62"/>
      <c r="S42" s="62"/>
      <c r="T42" s="66"/>
    </row>
    <row r="43" spans="2:20" ht="15">
      <c r="B43" s="29" t="s">
        <v>212</v>
      </c>
      <c r="C43" s="13"/>
      <c r="P43" s="15" t="s">
        <v>159</v>
      </c>
      <c r="Q43" s="62"/>
      <c r="R43" s="62"/>
      <c r="S43" s="62"/>
      <c r="T43" s="66"/>
    </row>
    <row r="44" spans="2:20" ht="15">
      <c r="P44" s="16" t="s">
        <v>160</v>
      </c>
      <c r="Q44" s="62"/>
      <c r="R44" s="62"/>
      <c r="S44" s="62"/>
      <c r="T44" s="66"/>
    </row>
    <row r="46" spans="2:20" s="5" customFormat="1" ht="15">
      <c r="O46" s="56" t="s">
        <v>179</v>
      </c>
    </row>
    <row r="47" spans="2:20" hidden="1"/>
    <row r="48" spans="2:20" hidden="1"/>
    <row r="49" spans="2:20" hidden="1"/>
    <row r="50" spans="2:20" hidden="1"/>
    <row r="51" spans="2:20" hidden="1"/>
    <row r="52" spans="2:20" ht="15" hidden="1">
      <c r="B52" t="s">
        <v>218</v>
      </c>
      <c r="C52" s="1">
        <f ca="1">1-Core!AD4</f>
        <v>0.94456799999999996</v>
      </c>
      <c r="E52" s="3" t="str">
        <f ca="1">IF(C53&gt;90%,"Outstanding!!!",IF(C53&gt;80%,"Very Good!",IF(C53&gt;60%,"Nice.","maybe it's time to change the dungeon project?")))</f>
        <v>Very Good!</v>
      </c>
      <c r="F52" s="50">
        <f ca="1">ROUND(AVERAGE(C52:C53)*100,0)</f>
        <v>92</v>
      </c>
      <c r="G52">
        <f ca="1">ROUND(C52*100,0)</f>
        <v>94</v>
      </c>
    </row>
    <row r="53" spans="2:20" hidden="1">
      <c r="B53" t="s">
        <v>219</v>
      </c>
      <c r="C53" s="1">
        <f ca="1">1-Core!AD5</f>
        <v>0.89400000000000002</v>
      </c>
      <c r="G53">
        <f ca="1">ROUND(C53*100,0)</f>
        <v>89</v>
      </c>
    </row>
    <row r="54" spans="2:20" hidden="1">
      <c r="B54" t="s">
        <v>220</v>
      </c>
      <c r="C54" s="1">
        <f ca="1">1-J131</f>
        <v>0.11947348394006485</v>
      </c>
      <c r="G54">
        <f ca="1">ROUND(C54*100,0)</f>
        <v>12</v>
      </c>
    </row>
    <row r="55" spans="2:20" hidden="1">
      <c r="B55" t="s">
        <v>221</v>
      </c>
      <c r="C55" s="6">
        <f ca="1">ROUND((IF(J131&lt;=0.5,J131*C20/C21,IF(J131&lt;=0.75,C20/C21/2+(J131-0.5)*2*C20/C21,C20/C21+(J131-0.75)*2*C20/C21)))*1000,-3)</f>
        <v>22000</v>
      </c>
      <c r="D55" s="6"/>
      <c r="T55" s="8"/>
    </row>
    <row r="56" spans="2:20" hidden="1">
      <c r="B56" t="s">
        <v>222</v>
      </c>
      <c r="C56" t="str">
        <f>IF(D124=0,"inactive",IF(D124=1.5,"passive","active"))</f>
        <v>inactive</v>
      </c>
      <c r="T56" s="8"/>
    </row>
    <row r="57" spans="2:20" hidden="1">
      <c r="B57" t="s">
        <v>223</v>
      </c>
      <c r="C57" t="str">
        <f>IF(D124=0,B8,IF(E11&lt;D5,B11,IF(D124=1.5,INDEX(B7:H17,MATCH("jeśli grasz pasywnie",J146:J156,0),1),IF(C52&lt;0.9,INDEX(B7:H17,MATCH("do obrony gema",J146:J156,0),1),IF(D124&lt;(16/(E12/E13)),B12,INDEX(B7:H17,MATCH("jeśli grasz aktywnie",J146:J156,0),1))))))</f>
        <v>Skull gold bonus</v>
      </c>
      <c r="D57" t="s">
        <v>225</v>
      </c>
      <c r="E57" t="str">
        <f>IF(K72*3/1000&lt;VLOOKUP(C57,B7:G17,6),"Merchant"," ")</f>
        <v>Merchant</v>
      </c>
      <c r="T57" s="8"/>
    </row>
    <row r="58" spans="2:20" hidden="1">
      <c r="B58" t="s">
        <v>224</v>
      </c>
      <c r="C58" s="1">
        <f ca="1">K92</f>
        <v>5.9124596513879801E-3</v>
      </c>
      <c r="D58" t="s">
        <v>226</v>
      </c>
      <c r="J58" t="s">
        <v>201</v>
      </c>
      <c r="T58" s="8"/>
    </row>
    <row r="59" spans="2:20" hidden="1"/>
    <row r="60" spans="2:20" hidden="1">
      <c r="J60" s="30" t="s">
        <v>197</v>
      </c>
      <c r="K60" s="14" t="s">
        <v>198</v>
      </c>
      <c r="T60" s="8"/>
    </row>
    <row r="61" spans="2:20" hidden="1">
      <c r="H61" s="37"/>
      <c r="J61" s="45">
        <f>Core!G3</f>
        <v>1</v>
      </c>
      <c r="K61" s="45">
        <f t="shared" ref="K61:K71" si="1">INDEX($D$94:$H$105,J61,IF($D$124=0,5,IF($D$124=1.5,4,IF($D$124=5,3,2))))</f>
        <v>3000</v>
      </c>
    </row>
    <row r="62" spans="2:20" ht="15" hidden="1">
      <c r="J62" s="15">
        <f>Core!G4</f>
        <v>2</v>
      </c>
      <c r="K62" s="15">
        <f t="shared" si="1"/>
        <v>5000</v>
      </c>
      <c r="T62" s="18"/>
    </row>
    <row r="63" spans="2:20" ht="15" hidden="1">
      <c r="B63" t="s">
        <v>227</v>
      </c>
      <c r="C63" s="76">
        <f>'Lock max'!C10-Core!C10</f>
        <v>0.15384615384615374</v>
      </c>
      <c r="D63" t="s">
        <v>118</v>
      </c>
      <c r="J63" s="15">
        <f>Core!G5</f>
        <v>3</v>
      </c>
      <c r="K63" s="15">
        <f t="shared" si="1"/>
        <v>8000</v>
      </c>
    </row>
    <row r="64" spans="2:20" ht="15" hidden="1">
      <c r="B64" t="s">
        <v>228</v>
      </c>
      <c r="C64" s="19">
        <f ca="1">E119-1</f>
        <v>3.4443045706724185E-2</v>
      </c>
      <c r="D64" t="s">
        <v>121</v>
      </c>
      <c r="J64" s="15">
        <f>Core!G6</f>
        <v>4</v>
      </c>
      <c r="K64" s="15">
        <f t="shared" si="1"/>
        <v>11000</v>
      </c>
    </row>
    <row r="65" spans="2:21" ht="15" hidden="1">
      <c r="B65" t="s">
        <v>229</v>
      </c>
      <c r="C65" s="19">
        <f ca="1">E116-1</f>
        <v>1.1129151194419595E-2</v>
      </c>
      <c r="D65" t="s">
        <v>119</v>
      </c>
      <c r="J65" s="15">
        <f>Core!G7</f>
        <v>5</v>
      </c>
      <c r="K65" s="15">
        <f t="shared" si="1"/>
        <v>12000</v>
      </c>
    </row>
    <row r="66" spans="2:21" ht="15" hidden="1">
      <c r="B66" t="s">
        <v>230</v>
      </c>
      <c r="C66" s="19">
        <f>D115-1</f>
        <v>5.9972544066217548E-2</v>
      </c>
      <c r="D66" t="s">
        <v>120</v>
      </c>
      <c r="J66" s="15">
        <f>Core!G8</f>
        <v>6</v>
      </c>
      <c r="K66" s="15">
        <f t="shared" si="1"/>
        <v>12000</v>
      </c>
    </row>
    <row r="67" spans="2:21" ht="15" hidden="1">
      <c r="B67" t="s">
        <v>231</v>
      </c>
      <c r="C67" s="21">
        <f>'Gold max'!L14/Optimiser!H138-1</f>
        <v>3.0601155733544827E-2</v>
      </c>
      <c r="D67" t="s">
        <v>120</v>
      </c>
      <c r="J67" s="15">
        <f>Core!G9</f>
        <v>7</v>
      </c>
      <c r="K67" s="15">
        <f t="shared" si="1"/>
        <v>13000</v>
      </c>
    </row>
    <row r="68" spans="2:21" ht="15" hidden="1">
      <c r="B68" t="s">
        <v>233</v>
      </c>
      <c r="C68" s="19">
        <f ca="1">G120</f>
        <v>0</v>
      </c>
      <c r="D68" t="s">
        <v>232</v>
      </c>
      <c r="J68" s="15">
        <f>Core!G10</f>
        <v>8</v>
      </c>
      <c r="K68" s="15">
        <f t="shared" si="1"/>
        <v>14000</v>
      </c>
    </row>
    <row r="69" spans="2:21" ht="15" hidden="1">
      <c r="B69" t="s">
        <v>234</v>
      </c>
      <c r="C69" s="19">
        <f ca="1">G121</f>
        <v>0</v>
      </c>
      <c r="D69" t="s">
        <v>232</v>
      </c>
      <c r="J69" s="15">
        <f>Core!G11</f>
        <v>9</v>
      </c>
      <c r="K69" s="15">
        <f t="shared" si="1"/>
        <v>14000</v>
      </c>
    </row>
    <row r="70" spans="2:21" ht="15" hidden="1">
      <c r="B70" t="s">
        <v>235</v>
      </c>
      <c r="C70" s="19">
        <f ca="1">G122</f>
        <v>0</v>
      </c>
      <c r="D70" t="s">
        <v>232</v>
      </c>
      <c r="J70" s="15">
        <f>Core!G12</f>
        <v>10</v>
      </c>
      <c r="K70" s="15">
        <f t="shared" si="1"/>
        <v>15000</v>
      </c>
    </row>
    <row r="71" spans="2:21" ht="15" hidden="1">
      <c r="B71" t="s">
        <v>236</v>
      </c>
      <c r="C71" s="23">
        <f ca="1">G114</f>
        <v>1.6388444241177691E-3</v>
      </c>
      <c r="D71" t="s">
        <v>237</v>
      </c>
      <c r="J71" s="15">
        <f>Core!G13</f>
        <v>11</v>
      </c>
      <c r="K71" s="15">
        <f t="shared" si="1"/>
        <v>16000</v>
      </c>
    </row>
    <row r="72" spans="2:21" hidden="1">
      <c r="J72" s="16">
        <f>Core!G14</f>
        <v>12</v>
      </c>
      <c r="K72" s="16">
        <f>INDEX($D$94:$H$105,J72,IF($D$124=0,5,IF($D$124=1.5,4,IF($D$124=5,3,2))))</f>
        <v>16000</v>
      </c>
    </row>
    <row r="73" spans="2:21" hidden="1"/>
    <row r="74" spans="2:21" hidden="1"/>
    <row r="75" spans="2:21" hidden="1"/>
    <row r="76" spans="2:21" hidden="1"/>
    <row r="77" spans="2:21" hidden="1"/>
    <row r="78" spans="2:21" hidden="1"/>
    <row r="79" spans="2:21" hidden="1">
      <c r="P79" s="75"/>
    </row>
    <row r="80" spans="2:21" hidden="1">
      <c r="T80" s="1"/>
      <c r="U80" s="1"/>
    </row>
    <row r="81" spans="3:11" hidden="1"/>
    <row r="82" spans="3:11" hidden="1"/>
    <row r="83" spans="3:11" hidden="1"/>
    <row r="84" spans="3:11" hidden="1"/>
    <row r="85" spans="3:11" hidden="1"/>
    <row r="86" spans="3:11" hidden="1"/>
    <row r="87" spans="3:11" hidden="1"/>
    <row r="88" spans="3:11" hidden="1"/>
    <row r="89" spans="3:11" hidden="1"/>
    <row r="90" spans="3:11" hidden="1"/>
    <row r="91" spans="3:11" hidden="1"/>
    <row r="92" spans="3:11" hidden="1">
      <c r="C92" s="6"/>
      <c r="J92" t="s">
        <v>238</v>
      </c>
      <c r="K92" s="1">
        <f ca="1">1-J94</f>
        <v>5.9124596513879801E-3</v>
      </c>
    </row>
    <row r="93" spans="3:11" hidden="1">
      <c r="D93" s="26" t="s">
        <v>25</v>
      </c>
      <c r="E93" s="27" t="s">
        <v>26</v>
      </c>
      <c r="F93" s="27" t="s">
        <v>27</v>
      </c>
      <c r="G93" s="27" t="s">
        <v>62</v>
      </c>
      <c r="H93" s="28" t="str">
        <f>Core!L2</f>
        <v>No Collect</v>
      </c>
      <c r="J93" s="1">
        <v>1</v>
      </c>
    </row>
    <row r="94" spans="3:11" hidden="1">
      <c r="D94" s="31">
        <f ca="1">ROUND(D127*$J$94,-3)</f>
        <v>19000</v>
      </c>
      <c r="E94" s="32">
        <f ca="1">ROUND(E127*$J$94,-3)</f>
        <v>11000</v>
      </c>
      <c r="F94" s="32">
        <f ca="1">ROUND(F127*$J$94,-3)</f>
        <v>5000</v>
      </c>
      <c r="G94" s="32">
        <f ca="1">ROUND(G127*$J$94,-3)</f>
        <v>3000</v>
      </c>
      <c r="H94" s="38">
        <f t="shared" ref="H94:H105" si="2">ROUND(H127,-3)</f>
        <v>3000</v>
      </c>
      <c r="J94" s="4">
        <f ca="1">J93-(J93*30%/Core!$Y$122*(1-Optimiser!$C$53))</f>
        <v>0.99408754034861202</v>
      </c>
      <c r="K94" s="49"/>
    </row>
    <row r="95" spans="3:11" hidden="1">
      <c r="D95" s="33">
        <f t="shared" ref="D95:D105" ca="1" si="3">ROUND((D128-D127+D94)*$J$94,-3)</f>
        <v>38000</v>
      </c>
      <c r="E95" s="34">
        <f t="shared" ref="E95:E105" ca="1" si="4">ROUND((E128-E127+E94)*$J$94,-3)</f>
        <v>22000</v>
      </c>
      <c r="F95" s="34">
        <f t="shared" ref="F95:F104" ca="1" si="5">ROUND((F128-F127+F94)*$J$94,-3)</f>
        <v>10000</v>
      </c>
      <c r="G95" s="34">
        <f t="shared" ref="G95:G105" ca="1" si="6">ROUND((G128-G127+G94)*$J$94,-3)</f>
        <v>6000</v>
      </c>
      <c r="H95" s="39">
        <f t="shared" si="2"/>
        <v>5000</v>
      </c>
      <c r="J95" s="4">
        <f ca="1">J94-(J94*30%/Core!$Y$122*(1-Optimiser!$C$53))</f>
        <v>0.98821003787635331</v>
      </c>
      <c r="K95" s="49"/>
    </row>
    <row r="96" spans="3:11" hidden="1">
      <c r="D96" s="33">
        <f t="shared" ca="1" si="3"/>
        <v>57000</v>
      </c>
      <c r="E96" s="34">
        <f t="shared" ca="1" si="4"/>
        <v>33000</v>
      </c>
      <c r="F96" s="34">
        <f t="shared" ca="1" si="5"/>
        <v>15000</v>
      </c>
      <c r="G96" s="34">
        <f t="shared" ca="1" si="6"/>
        <v>9000</v>
      </c>
      <c r="H96" s="39">
        <f t="shared" si="2"/>
        <v>8000</v>
      </c>
      <c r="J96" s="4">
        <f ca="1">J95-(J95*30%/Core!$Y$122*(1-Optimiser!$C$53))</f>
        <v>0.98236728590031275</v>
      </c>
      <c r="K96" s="49"/>
    </row>
    <row r="97" spans="4:11" hidden="1">
      <c r="D97" s="33">
        <f t="shared" ca="1" si="3"/>
        <v>76000</v>
      </c>
      <c r="E97" s="34">
        <f t="shared" ca="1" si="4"/>
        <v>44000</v>
      </c>
      <c r="F97" s="34">
        <f t="shared" ca="1" si="5"/>
        <v>20000</v>
      </c>
      <c r="G97" s="34">
        <f t="shared" ca="1" si="6"/>
        <v>12000</v>
      </c>
      <c r="H97" s="39">
        <f t="shared" si="2"/>
        <v>11000</v>
      </c>
      <c r="J97" s="4">
        <f ca="1">J96-(J96*30%/Core!$Y$122*(1-Optimiser!$C$53))</f>
        <v>0.9765590789595836</v>
      </c>
      <c r="K97" s="49"/>
    </row>
    <row r="98" spans="4:11" hidden="1">
      <c r="D98" s="33">
        <f t="shared" ca="1" si="3"/>
        <v>95000</v>
      </c>
      <c r="E98" s="34">
        <f t="shared" ca="1" si="4"/>
        <v>55000</v>
      </c>
      <c r="F98" s="34">
        <f t="shared" ca="1" si="5"/>
        <v>25000</v>
      </c>
      <c r="G98" s="34">
        <f t="shared" ca="1" si="6"/>
        <v>15000</v>
      </c>
      <c r="H98" s="39">
        <f t="shared" si="2"/>
        <v>12000</v>
      </c>
      <c r="J98" s="4">
        <f ca="1">J97-(J97*30%/Core!$Y$122*(1-Optimiser!$C$53))</f>
        <v>0.97078521280803842</v>
      </c>
      <c r="K98" s="49"/>
    </row>
    <row r="99" spans="4:11" hidden="1">
      <c r="D99" s="33">
        <f t="shared" ca="1" si="3"/>
        <v>114000</v>
      </c>
      <c r="E99" s="34">
        <f t="shared" ca="1" si="4"/>
        <v>66000</v>
      </c>
      <c r="F99" s="34">
        <f t="shared" ca="1" si="5"/>
        <v>29000</v>
      </c>
      <c r="G99" s="34">
        <f t="shared" ca="1" si="6"/>
        <v>18000</v>
      </c>
      <c r="H99" s="39">
        <f t="shared" si="2"/>
        <v>12000</v>
      </c>
      <c r="J99" s="4">
        <f ca="1">J98-(J98*30%/Core!$Y$122*(1-Optimiser!$C$53))</f>
        <v>0.96504548440714677</v>
      </c>
      <c r="K99" s="49"/>
    </row>
    <row r="100" spans="4:11" hidden="1">
      <c r="D100" s="33">
        <f t="shared" ca="1" si="3"/>
        <v>133000</v>
      </c>
      <c r="E100" s="34">
        <f t="shared" ca="1" si="4"/>
        <v>77000</v>
      </c>
      <c r="F100" s="34">
        <f t="shared" ca="1" si="5"/>
        <v>33000</v>
      </c>
      <c r="G100" s="34">
        <f t="shared" ca="1" si="6"/>
        <v>21000</v>
      </c>
      <c r="H100" s="39">
        <f t="shared" si="2"/>
        <v>13000</v>
      </c>
      <c r="J100" s="4">
        <f ca="1">J99-(J99*30%/Core!$Y$122*(1-Optimiser!$C$53))</f>
        <v>0.95933969191883528</v>
      </c>
      <c r="K100" s="49"/>
    </row>
    <row r="101" spans="4:11" hidden="1">
      <c r="D101" s="33">
        <f t="shared" ca="1" si="3"/>
        <v>152000</v>
      </c>
      <c r="E101" s="34">
        <f t="shared" ca="1" si="4"/>
        <v>88000</v>
      </c>
      <c r="F101" s="34">
        <f t="shared" ca="1" si="5"/>
        <v>37000</v>
      </c>
      <c r="G101" s="34">
        <f t="shared" ca="1" si="6"/>
        <v>24000</v>
      </c>
      <c r="H101" s="39">
        <f t="shared" si="2"/>
        <v>14000</v>
      </c>
      <c r="J101" s="4">
        <f ca="1">J100-(J100*30%/Core!$Y$122*(1-Optimiser!$C$53))</f>
        <v>0.95366763469839022</v>
      </c>
      <c r="K101" s="49"/>
    </row>
    <row r="102" spans="4:11" hidden="1">
      <c r="D102" s="33">
        <f t="shared" ca="1" si="3"/>
        <v>170000</v>
      </c>
      <c r="E102" s="34">
        <f t="shared" ca="1" si="4"/>
        <v>98000</v>
      </c>
      <c r="F102" s="34">
        <f t="shared" ca="1" si="5"/>
        <v>41000</v>
      </c>
      <c r="G102" s="34">
        <f t="shared" ca="1" si="6"/>
        <v>27000</v>
      </c>
      <c r="H102" s="39">
        <f t="shared" si="2"/>
        <v>14000</v>
      </c>
      <c r="J102" s="4">
        <f ca="1">J101-(J101*30%/Core!$Y$122*(1-Optimiser!$C$53))</f>
        <v>0.94802911328740136</v>
      </c>
      <c r="K102" s="49"/>
    </row>
    <row r="103" spans="4:11" hidden="1">
      <c r="D103" s="33">
        <f t="shared" ca="1" si="3"/>
        <v>188000</v>
      </c>
      <c r="E103" s="34">
        <f t="shared" ca="1" si="4"/>
        <v>108000</v>
      </c>
      <c r="F103" s="34">
        <f t="shared" ca="1" si="5"/>
        <v>45000</v>
      </c>
      <c r="G103" s="34">
        <f t="shared" ca="1" si="6"/>
        <v>30000</v>
      </c>
      <c r="H103" s="39">
        <f t="shared" si="2"/>
        <v>15000</v>
      </c>
      <c r="J103" s="4">
        <f ca="1">J102-(J102*30%/Core!$Y$122*(1-Optimiser!$C$53))</f>
        <v>0.94242392940674846</v>
      </c>
      <c r="K103" s="49"/>
    </row>
    <row r="104" spans="4:11" hidden="1">
      <c r="D104" s="33">
        <f t="shared" ca="1" si="3"/>
        <v>206000</v>
      </c>
      <c r="E104" s="34">
        <f t="shared" ca="1" si="4"/>
        <v>118000</v>
      </c>
      <c r="F104" s="34">
        <f t="shared" ca="1" si="5"/>
        <v>49000</v>
      </c>
      <c r="G104" s="34">
        <f t="shared" ca="1" si="6"/>
        <v>33000</v>
      </c>
      <c r="H104" s="39">
        <f t="shared" si="2"/>
        <v>16000</v>
      </c>
      <c r="J104" s="4">
        <f ca="1">J103-(J103*30%/Core!$Y$122*(1-Optimiser!$C$53))</f>
        <v>0.93685188594962854</v>
      </c>
      <c r="K104" s="49"/>
    </row>
    <row r="105" spans="4:11" hidden="1">
      <c r="D105" s="35">
        <f t="shared" ca="1" si="3"/>
        <v>224000</v>
      </c>
      <c r="E105" s="36">
        <f t="shared" ca="1" si="4"/>
        <v>128000</v>
      </c>
      <c r="F105" s="36">
        <f ca="1">ROUND((F138-F137+F104)*$J$94,-3)</f>
        <v>53000</v>
      </c>
      <c r="G105" s="36">
        <f t="shared" ca="1" si="6"/>
        <v>36000</v>
      </c>
      <c r="H105" s="40">
        <f t="shared" si="2"/>
        <v>16000</v>
      </c>
      <c r="J105" s="4">
        <f ca="1">J104-(J104*30%/Core!$Y$122*(1-Optimiser!$C$53))</f>
        <v>0.93131278697462461</v>
      </c>
      <c r="K105" s="49"/>
    </row>
    <row r="106" spans="4:11" hidden="1"/>
    <row r="107" spans="4:11" hidden="1"/>
    <row r="108" spans="4:11" hidden="1"/>
    <row r="109" spans="4:11" hidden="1">
      <c r="D109" t="s">
        <v>177</v>
      </c>
      <c r="E109" s="6">
        <f>Core!Y122</f>
        <v>5.3784722222222223</v>
      </c>
      <c r="F109" t="s">
        <v>178</v>
      </c>
    </row>
    <row r="110" spans="4:11" hidden="1"/>
    <row r="111" spans="4:11" hidden="1"/>
    <row r="112" spans="4:11" hidden="1"/>
    <row r="113" spans="3:8" hidden="1">
      <c r="D113" t="s">
        <v>240</v>
      </c>
      <c r="E113" t="s">
        <v>239</v>
      </c>
      <c r="F113" t="s">
        <v>61</v>
      </c>
      <c r="G113" t="s">
        <v>23</v>
      </c>
    </row>
    <row r="114" spans="3:8" ht="15" hidden="1">
      <c r="C114" t="s">
        <v>23</v>
      </c>
      <c r="D114" s="4">
        <f>'Gem def'!$L$14/Optimiser!$H$138</f>
        <v>1</v>
      </c>
      <c r="E114" s="4">
        <f ca="1">'Gem def'!H$14/Optimiser!$D$138</f>
        <v>1.0009587258318005</v>
      </c>
      <c r="F114" s="20">
        <f ca="1">((1-'Gem def'!AC$5)/Optimiser!$C$53)-1</f>
        <v>2.0134228187919545E-2</v>
      </c>
      <c r="G114" s="22">
        <f ca="1">((1-'Gem def'!AC$4)/Optimiser!$C$52)-1</f>
        <v>1.6388444241177691E-3</v>
      </c>
    </row>
    <row r="115" spans="3:8" ht="15" hidden="1">
      <c r="C115" t="s">
        <v>29</v>
      </c>
      <c r="D115" s="21">
        <f>'Skull gold'!$L$14/Optimiser!$H$138</f>
        <v>1.0599725440662175</v>
      </c>
      <c r="E115" s="4">
        <f ca="1">'Skull gold'!$H$14/Optimiser!$D$138</f>
        <v>1.0050500152541291</v>
      </c>
      <c r="F115" s="20">
        <f ca="1">((1-'Skull gold'!AC$5)/Optimiser!$C$53)-1</f>
        <v>2.0134228187919545E-2</v>
      </c>
      <c r="G115" s="20">
        <f ca="1">((1-'Skull gold'!AC$4)/Optimiser!$C$52)-1</f>
        <v>0</v>
      </c>
    </row>
    <row r="116" spans="3:8" ht="15" hidden="1">
      <c r="C116" t="s">
        <v>30</v>
      </c>
      <c r="D116" s="4">
        <f>'Gold fast'!$L$14/Optimiser!$H$138</f>
        <v>1</v>
      </c>
      <c r="E116" s="21">
        <f ca="1">'Gold fast'!$H$14/Optimiser!$D$138</f>
        <v>1.0111291511944196</v>
      </c>
      <c r="F116" s="20">
        <f ca="1">((1-'Gold fast'!AC$5)/Optimiser!$C$53)-1</f>
        <v>2.0134228187919545E-2</v>
      </c>
      <c r="G116" s="20">
        <f ca="1">((1-'Gold fast'!AC$4)/Optimiser!$C$52)-1</f>
        <v>0</v>
      </c>
    </row>
    <row r="117" spans="3:8" ht="15" hidden="1">
      <c r="C117" t="s">
        <v>31</v>
      </c>
      <c r="D117" s="21">
        <f>'Gold max'!$L$14/Optimiser!$H$138</f>
        <v>1.0306011557335448</v>
      </c>
      <c r="E117" s="4">
        <f ca="1">'Gold max'!$H$14/Optimiser!$D$138</f>
        <v>1.0008552315788277</v>
      </c>
      <c r="F117" s="20">
        <f ca="1">((1-'Gold max'!AC$5)/Optimiser!$C$53)-1</f>
        <v>2.0134228187919545E-2</v>
      </c>
      <c r="G117" s="20">
        <f ca="1">((1-'Gold max'!AC$4)/Optimiser!$C$52)-1</f>
        <v>0</v>
      </c>
    </row>
    <row r="118" spans="3:8" hidden="1">
      <c r="C118" t="s">
        <v>66</v>
      </c>
      <c r="D118" s="4">
        <f>'Lock max'!$L$14/Optimiser!$H$138</f>
        <v>1</v>
      </c>
      <c r="E118" s="4">
        <f ca="1">'Lock max'!$H$14/Optimiser!$D$138</f>
        <v>1.0008552315788277</v>
      </c>
      <c r="F118" s="20">
        <f ca="1">((1-'Lock max'!AC$5)/Optimiser!$C$53)-1</f>
        <v>2.0134228187919545E-2</v>
      </c>
      <c r="G118" s="20">
        <f ca="1">((1-'Lock max'!AC$4)/Optimiser!$C$52)-1</f>
        <v>0</v>
      </c>
    </row>
    <row r="119" spans="3:8" ht="15" hidden="1">
      <c r="C119" t="s">
        <v>114</v>
      </c>
      <c r="D119" s="4">
        <f>'Lock speed'!$L$14/Optimiser!$H$138</f>
        <v>1</v>
      </c>
      <c r="E119" s="21">
        <f ca="1">'Lock speed'!$H$14/Optimiser!$D$138</f>
        <v>1.0344430457067242</v>
      </c>
      <c r="F119" s="20">
        <f ca="1">((1-'Lock speed'!AC$5)/Optimiser!$C$53)-1</f>
        <v>2.0134228187919545E-2</v>
      </c>
      <c r="G119" s="20">
        <f ca="1">((1-'Lock speed'!AC$4)/Optimiser!$C$52)-1</f>
        <v>0</v>
      </c>
    </row>
    <row r="120" spans="3:8" ht="15" hidden="1">
      <c r="C120" t="s">
        <v>115</v>
      </c>
      <c r="D120" s="4">
        <f>Trap1!$L$14/Optimiser!$H$138</f>
        <v>1</v>
      </c>
      <c r="E120" s="4">
        <f ca="1">Trap1!$H$14/Optimiser!$D$138</f>
        <v>1.0045612350870816</v>
      </c>
      <c r="F120" s="20">
        <f ca="1">((1-Trap1!AC$5)/Optimiser!$C$53)-1</f>
        <v>2.0134228187919545E-2</v>
      </c>
      <c r="G120" s="22">
        <f ca="1">((1-Trap1!AC$4)/Optimiser!$C$52)-1</f>
        <v>0</v>
      </c>
    </row>
    <row r="121" spans="3:8" ht="15" hidden="1">
      <c r="C121" t="s">
        <v>116</v>
      </c>
      <c r="D121" s="4">
        <f>Trap2!$L$14/Optimiser!$H$138</f>
        <v>1</v>
      </c>
      <c r="E121" s="4">
        <f ca="1">Trap2!$H$14/Optimiser!$D$138</f>
        <v>1.0008552315788277</v>
      </c>
      <c r="F121" s="20">
        <f ca="1">((1-Trap2!AC$5)/Optimiser!$C$53)-1</f>
        <v>2.0134228187919545E-2</v>
      </c>
      <c r="G121" s="22">
        <f ca="1">((1-Trap2!AC$4)/Optimiser!$C$52)-1</f>
        <v>0</v>
      </c>
    </row>
    <row r="122" spans="3:8" ht="15" hidden="1">
      <c r="C122" t="s">
        <v>117</v>
      </c>
      <c r="D122" s="4">
        <f>Trap3!$L$14/Optimiser!$H$138</f>
        <v>1</v>
      </c>
      <c r="E122" s="4">
        <f ca="1">Trap3!$H$14/Optimiser!$D$138</f>
        <v>1.0008552315788277</v>
      </c>
      <c r="F122" s="20">
        <f ca="1">((1-Trap3!AC$5)/Optimiser!$C$53)-1</f>
        <v>2.0134228187919545E-2</v>
      </c>
      <c r="G122" s="22">
        <f ca="1">((1-Trap3!AC$4)/Optimiser!$C$52)-1</f>
        <v>0</v>
      </c>
    </row>
    <row r="123" spans="3:8" hidden="1"/>
    <row r="124" spans="3:8" hidden="1">
      <c r="C124" t="s">
        <v>195</v>
      </c>
      <c r="D124" s="6">
        <f>IF(C24="one a day",0,IF(C24="sometimes to collect things",1.5,IF(C24="often, and attacking",5,16/(E12/E13))))</f>
        <v>0</v>
      </c>
    </row>
    <row r="125" spans="3:8" hidden="1"/>
    <row r="126" spans="3:8" hidden="1"/>
    <row r="127" spans="3:8" hidden="1">
      <c r="D127" s="6">
        <f ca="1">ROUND(Core!H3,3)</f>
        <v>19466.767</v>
      </c>
      <c r="E127" s="6">
        <f ca="1">Core!I3</f>
        <v>11053.305526415781</v>
      </c>
      <c r="F127" s="6">
        <f ca="1">Core!J3</f>
        <v>4668.6901418003963</v>
      </c>
      <c r="G127" s="6">
        <f ca="1">Core!K3</f>
        <v>3120.613218723473</v>
      </c>
      <c r="H127" s="6">
        <f>Core!L3</f>
        <v>2653.2710135571338</v>
      </c>
    </row>
    <row r="128" spans="3:8" hidden="1">
      <c r="D128" s="6">
        <f ca="1">Core!H4</f>
        <v>38933.53412975464</v>
      </c>
      <c r="E128" s="6">
        <f ca="1">Core!I4</f>
        <v>22106.611052831562</v>
      </c>
      <c r="F128" s="6">
        <f ca="1">Core!J4</f>
        <v>9337.3802836007926</v>
      </c>
      <c r="G128" s="6">
        <f ca="1">Core!K4</f>
        <v>6241.226437446946</v>
      </c>
      <c r="H128" s="6">
        <f>Core!L4</f>
        <v>5306.5420271142675</v>
      </c>
    </row>
    <row r="129" spans="4:10" hidden="1">
      <c r="D129" s="6">
        <f ca="1">Core!H5</f>
        <v>58400.30119463196</v>
      </c>
      <c r="E129" s="6">
        <f ca="1">Core!I5</f>
        <v>33159.916579247343</v>
      </c>
      <c r="F129" s="6">
        <f ca="1">Core!J5</f>
        <v>14006.070425401187</v>
      </c>
      <c r="G129" s="6">
        <f ca="1">Core!K5</f>
        <v>9361.8396561704194</v>
      </c>
      <c r="H129" s="6">
        <f>Core!L5</f>
        <v>7959.8130406714008</v>
      </c>
    </row>
    <row r="130" spans="4:10" hidden="1">
      <c r="D130" s="6">
        <f ca="1">Core!H6</f>
        <v>77867.06825950928</v>
      </c>
      <c r="E130" s="6">
        <f ca="1">Core!I6</f>
        <v>44213.222105663124</v>
      </c>
      <c r="F130" s="6">
        <f ca="1">Core!J6</f>
        <v>18674.760567201585</v>
      </c>
      <c r="G130" s="6">
        <f ca="1">Core!K6</f>
        <v>12482.452874893892</v>
      </c>
      <c r="H130" s="6">
        <f>Core!L6</f>
        <v>10613.084054228535</v>
      </c>
    </row>
    <row r="131" spans="4:10" hidden="1">
      <c r="D131" s="6">
        <f ca="1">Core!H7</f>
        <v>97333.8353243866</v>
      </c>
      <c r="E131" s="6">
        <f ca="1">Core!I7</f>
        <v>55266.527632078905</v>
      </c>
      <c r="F131" s="6">
        <f ca="1">Core!J7</f>
        <v>23343.45070900198</v>
      </c>
      <c r="G131" s="6">
        <f ca="1">Core!K7</f>
        <v>15603.066093617366</v>
      </c>
      <c r="H131" s="6">
        <f>Core!L7</f>
        <v>11766.355067785669</v>
      </c>
      <c r="J131" s="47">
        <f ca="1">C52^(C23/E109)</f>
        <v>0.88052651605993515</v>
      </c>
    </row>
    <row r="132" spans="4:10" hidden="1">
      <c r="D132" s="6">
        <f ca="1">Core!H8</f>
        <v>116800.60238926392</v>
      </c>
      <c r="E132" s="6">
        <f ca="1">Core!I8</f>
        <v>66319.833158494686</v>
      </c>
      <c r="F132" s="6">
        <f ca="1">Core!J8</f>
        <v>28012.140850802374</v>
      </c>
      <c r="G132" s="6">
        <f ca="1">Core!K8</f>
        <v>18723.679312340839</v>
      </c>
      <c r="H132" s="6">
        <f>Core!L8</f>
        <v>12419.626081342802</v>
      </c>
    </row>
    <row r="133" spans="4:10" hidden="1">
      <c r="D133" s="6">
        <f ca="1">Core!H9</f>
        <v>136267.36945414124</v>
      </c>
      <c r="E133" s="6">
        <f ca="1">Core!I9</f>
        <v>77373.13868491046</v>
      </c>
      <c r="F133" s="6">
        <f ca="1">Core!J9</f>
        <v>32680.830992602772</v>
      </c>
      <c r="G133" s="6">
        <f ca="1">Core!K9</f>
        <v>21844.292531064311</v>
      </c>
      <c r="H133" s="6">
        <f>Core!L9</f>
        <v>13072.897094899936</v>
      </c>
    </row>
    <row r="134" spans="4:10" hidden="1">
      <c r="D134" s="6">
        <f ca="1">Core!H10</f>
        <v>155734.13651901856</v>
      </c>
      <c r="E134" s="6">
        <f ca="1">Core!I10</f>
        <v>88426.444211326248</v>
      </c>
      <c r="F134" s="6">
        <f ca="1">Core!J10</f>
        <v>37349.52113440317</v>
      </c>
      <c r="G134" s="6">
        <f ca="1">Core!K10</f>
        <v>24964.905749787784</v>
      </c>
      <c r="H134" s="6">
        <f>Core!L10</f>
        <v>13726.16810845707</v>
      </c>
    </row>
    <row r="135" spans="4:10" hidden="1">
      <c r="D135" s="6">
        <f ca="1">Core!H11</f>
        <v>175200.90358389588</v>
      </c>
      <c r="E135" s="6">
        <f ca="1">Core!I11</f>
        <v>99479.749737742022</v>
      </c>
      <c r="F135" s="6">
        <f ca="1">Core!J11</f>
        <v>42018.211276203561</v>
      </c>
      <c r="G135" s="6">
        <f ca="1">Core!K11</f>
        <v>28085.518968511256</v>
      </c>
      <c r="H135" s="6">
        <f>Core!L11</f>
        <v>14379.439122014202</v>
      </c>
    </row>
    <row r="136" spans="4:10" hidden="1">
      <c r="D136" s="6">
        <f ca="1">Core!H12</f>
        <v>194667.6706487732</v>
      </c>
      <c r="E136" s="6">
        <f ca="1">Core!I12</f>
        <v>110533.05526415781</v>
      </c>
      <c r="F136" s="6">
        <f ca="1">Core!J12</f>
        <v>46686.901418003959</v>
      </c>
      <c r="G136" s="6">
        <f ca="1">Core!K12</f>
        <v>31206.132187234733</v>
      </c>
      <c r="H136" s="6">
        <f>Core!L12</f>
        <v>15032.710135571337</v>
      </c>
    </row>
    <row r="137" spans="4:10" hidden="1">
      <c r="D137" s="6">
        <f ca="1">Core!H13</f>
        <v>214134.43771365052</v>
      </c>
      <c r="E137" s="6">
        <f ca="1">Core!I13</f>
        <v>121586.36079057358</v>
      </c>
      <c r="F137" s="6">
        <f ca="1">Core!J13</f>
        <v>51355.59155980435</v>
      </c>
      <c r="G137" s="6">
        <f ca="1">Core!K13</f>
        <v>34326.745405958201</v>
      </c>
      <c r="H137" s="6">
        <f>Core!L13</f>
        <v>15685.981149128471</v>
      </c>
    </row>
    <row r="138" spans="4:10" hidden="1">
      <c r="D138" s="6">
        <f ca="1">Core!H14</f>
        <v>233601.20477852784</v>
      </c>
      <c r="E138" s="6">
        <f ca="1">Core!I14</f>
        <v>132639.66631698937</v>
      </c>
      <c r="F138" s="6">
        <f ca="1">Core!J14</f>
        <v>56024.281701604748</v>
      </c>
      <c r="G138" s="6">
        <f ca="1">Core!K14</f>
        <v>37447.358624681678</v>
      </c>
      <c r="H138" s="6">
        <f>Core!L14</f>
        <v>16339.252162685603</v>
      </c>
    </row>
    <row r="139" spans="4:10" hidden="1"/>
    <row r="140" spans="4:10" hidden="1"/>
    <row r="141" spans="4:10" hidden="1">
      <c r="D141" s="26" t="s">
        <v>125</v>
      </c>
      <c r="E141" s="27"/>
      <c r="F141" s="27"/>
      <c r="G141" s="28"/>
    </row>
    <row r="142" spans="4:10" hidden="1">
      <c r="D142" s="12" t="s">
        <v>126</v>
      </c>
      <c r="E142" s="41"/>
      <c r="F142" s="41"/>
      <c r="G142" s="42"/>
    </row>
    <row r="143" spans="4:10" hidden="1">
      <c r="D143" s="29" t="s">
        <v>127</v>
      </c>
      <c r="E143" s="5" t="s">
        <v>128</v>
      </c>
      <c r="F143" s="5"/>
      <c r="G143" s="13" t="s">
        <v>129</v>
      </c>
    </row>
    <row r="144" spans="4:10" hidden="1">
      <c r="D144" s="68">
        <v>1</v>
      </c>
      <c r="E144" s="69">
        <v>0</v>
      </c>
      <c r="F144" s="69">
        <v>0.05</v>
      </c>
      <c r="G144" s="70">
        <v>250</v>
      </c>
    </row>
    <row r="145" spans="4:10" hidden="1">
      <c r="D145" s="12">
        <v>2</v>
      </c>
      <c r="E145" s="43">
        <v>0.05</v>
      </c>
      <c r="F145" s="43">
        <v>0.1</v>
      </c>
      <c r="G145" s="42">
        <v>237.5</v>
      </c>
    </row>
    <row r="146" spans="4:10" hidden="1">
      <c r="D146" s="12">
        <v>3</v>
      </c>
      <c r="E146" s="43">
        <v>0.1</v>
      </c>
      <c r="F146" s="43">
        <v>0.15</v>
      </c>
      <c r="G146" s="42">
        <v>225</v>
      </c>
      <c r="J146" t="str">
        <f ca="1">IF(C71/G7&gt;=C68/G15,IF(C71/G7&gt;=C69/G16,IF(C71/G7&gt;=C70/G17,"Do obrony gema"," ")," ")," ")</f>
        <v>Do obrony gema</v>
      </c>
    </row>
    <row r="147" spans="4:10" hidden="1">
      <c r="D147" s="12">
        <v>4</v>
      </c>
      <c r="E147" s="43">
        <v>0.15</v>
      </c>
      <c r="F147" s="43">
        <v>0.2</v>
      </c>
      <c r="G147" s="42">
        <v>255</v>
      </c>
      <c r="J147" t="str">
        <f>IF(C66/G8&gt;C67/G10,"jeśli grasz pasywnie"," ")</f>
        <v>jeśli grasz pasywnie</v>
      </c>
    </row>
    <row r="148" spans="4:10" hidden="1">
      <c r="D148" s="12">
        <v>5</v>
      </c>
      <c r="E148" s="43">
        <v>0.2</v>
      </c>
      <c r="F148" s="43">
        <v>0.25</v>
      </c>
      <c r="G148" s="42">
        <v>240</v>
      </c>
      <c r="J148" s="6" t="str">
        <f ca="1">IF($C$65/$G$9&gt;$C$64/$G$13,"jeśli grasz aktywnie"," ")</f>
        <v xml:space="preserve"> </v>
      </c>
    </row>
    <row r="149" spans="4:10" hidden="1">
      <c r="D149" s="12">
        <v>6</v>
      </c>
      <c r="E149" s="43">
        <v>0.25</v>
      </c>
      <c r="F149" s="43">
        <v>0.3</v>
      </c>
      <c r="G149" s="42">
        <v>225</v>
      </c>
      <c r="J149" t="str">
        <f>IF(C66/G8&lt;C67/G10,"jeśli grasz pasywnie"," ")</f>
        <v xml:space="preserve"> </v>
      </c>
    </row>
    <row r="150" spans="4:10" hidden="1">
      <c r="D150" s="12">
        <v>7</v>
      </c>
      <c r="E150" s="43">
        <v>0.3</v>
      </c>
      <c r="F150" s="43">
        <v>0.35</v>
      </c>
      <c r="G150" s="42">
        <v>245</v>
      </c>
      <c r="J150" t="str">
        <f>IF(E11&lt;D5,"do obrony"," ")</f>
        <v>do obrony</v>
      </c>
    </row>
    <row r="151" spans="4:10" hidden="1">
      <c r="D151" s="12">
        <v>8</v>
      </c>
      <c r="E151" s="43">
        <v>0.35</v>
      </c>
      <c r="F151" s="43">
        <v>0.4</v>
      </c>
      <c r="G151" s="42">
        <v>227.5</v>
      </c>
      <c r="J151" t="s">
        <v>122</v>
      </c>
    </row>
    <row r="152" spans="4:10" hidden="1">
      <c r="D152" s="12">
        <v>9</v>
      </c>
      <c r="E152" s="43">
        <v>0.4</v>
      </c>
      <c r="F152" s="43">
        <v>0.45</v>
      </c>
      <c r="G152" s="42">
        <v>240</v>
      </c>
      <c r="J152" s="6" t="str">
        <f ca="1">IF($C$65/$G$9&lt;$C$64/$G$13,"jeśli grasz aktywnie"," ")</f>
        <v>jeśli grasz aktywnie</v>
      </c>
    </row>
    <row r="153" spans="4:10" hidden="1">
      <c r="D153" s="12">
        <v>10</v>
      </c>
      <c r="E153" s="43">
        <v>0.45</v>
      </c>
      <c r="F153" s="43">
        <v>0.5</v>
      </c>
      <c r="G153" s="42">
        <v>220</v>
      </c>
    </row>
    <row r="154" spans="4:10" hidden="1">
      <c r="D154" s="29">
        <v>11</v>
      </c>
      <c r="E154" s="44">
        <v>0.5</v>
      </c>
      <c r="F154" s="5"/>
      <c r="G154" s="13"/>
      <c r="J154" t="str">
        <f ca="1">IF($C$68/$G$15&gt;=$C$71/$G$7,IF($C$68/$G$15&gt;=$C$69/$G$16,IF($C$68/$G$15&gt;=$C$70/$G$17,"Do obrony gema"," ")," ")," ")</f>
        <v xml:space="preserve"> </v>
      </c>
    </row>
    <row r="155" spans="4:10" hidden="1">
      <c r="J155" t="str">
        <f ca="1">IF($C$69/$G$16&gt;=$C$71/$G$7,IF($C$69/$G$16&gt;=$C$68/$G$15,IF($C$69/$G$16&gt;=$C$70/$G$17,"Do obrony gema"," ")," ")," ")</f>
        <v xml:space="preserve"> </v>
      </c>
    </row>
    <row r="156" spans="4:10" hidden="1">
      <c r="J156" t="str">
        <f ca="1">IF($C$70/$G$17&gt;=$C$71/$G$7,IF($C$70/$G$17&gt;=$C$68/$G$15,IF($C$70/$G$17&gt;=$C$69/$G$16,"Do obrony gema"," ")," ")," ")</f>
        <v xml:space="preserve"> </v>
      </c>
    </row>
    <row r="157" spans="4:10" hidden="1">
      <c r="D157" s="26" t="s">
        <v>111</v>
      </c>
      <c r="E157" s="27"/>
      <c r="F157" s="27"/>
      <c r="G157" s="28"/>
    </row>
    <row r="158" spans="4:10" hidden="1">
      <c r="D158" s="12" t="s">
        <v>130</v>
      </c>
      <c r="E158" s="41"/>
      <c r="F158" s="41"/>
      <c r="G158" s="42"/>
    </row>
    <row r="159" spans="4:10" hidden="1">
      <c r="D159" s="29" t="s">
        <v>127</v>
      </c>
      <c r="E159" s="5" t="s">
        <v>131</v>
      </c>
      <c r="F159" s="5"/>
      <c r="G159" s="13" t="s">
        <v>129</v>
      </c>
    </row>
    <row r="160" spans="4:10" hidden="1">
      <c r="D160" s="68">
        <v>1</v>
      </c>
      <c r="E160" s="69">
        <v>0</v>
      </c>
      <c r="F160" s="69">
        <v>0.03</v>
      </c>
      <c r="G160" s="70">
        <v>50</v>
      </c>
    </row>
    <row r="161" spans="4:7" hidden="1">
      <c r="D161" s="68">
        <v>2</v>
      </c>
      <c r="E161" s="69">
        <v>0.03</v>
      </c>
      <c r="F161" s="69">
        <v>0.06</v>
      </c>
      <c r="G161" s="42">
        <v>60</v>
      </c>
    </row>
    <row r="162" spans="4:7" hidden="1">
      <c r="D162" s="68">
        <v>3</v>
      </c>
      <c r="E162" s="69">
        <v>0.06</v>
      </c>
      <c r="F162" s="69">
        <v>0.09</v>
      </c>
      <c r="G162" s="42">
        <v>70</v>
      </c>
    </row>
    <row r="163" spans="4:7" hidden="1">
      <c r="D163" s="68">
        <v>4</v>
      </c>
      <c r="E163" s="69">
        <v>0.09</v>
      </c>
      <c r="F163" s="69">
        <v>0.12</v>
      </c>
      <c r="G163" s="42">
        <v>80</v>
      </c>
    </row>
    <row r="164" spans="4:7" hidden="1">
      <c r="D164" s="68">
        <v>5</v>
      </c>
      <c r="E164" s="69">
        <v>0.12</v>
      </c>
      <c r="F164" s="69">
        <v>0.15</v>
      </c>
      <c r="G164" s="70">
        <v>100</v>
      </c>
    </row>
    <row r="165" spans="4:7" hidden="1">
      <c r="D165" s="68">
        <v>6</v>
      </c>
      <c r="E165" s="69">
        <v>0.15</v>
      </c>
      <c r="F165" s="69">
        <v>0.18</v>
      </c>
      <c r="G165" s="70">
        <v>120</v>
      </c>
    </row>
    <row r="166" spans="4:7" hidden="1">
      <c r="D166" s="68">
        <v>7</v>
      </c>
      <c r="E166" s="69">
        <v>0.18</v>
      </c>
      <c r="F166" s="69">
        <v>0.21</v>
      </c>
      <c r="G166" s="70">
        <v>140</v>
      </c>
    </row>
    <row r="167" spans="4:7" hidden="1">
      <c r="D167" s="12">
        <v>8</v>
      </c>
      <c r="E167" s="43">
        <v>0.21</v>
      </c>
      <c r="F167" s="43">
        <v>0.24</v>
      </c>
      <c r="G167" s="42">
        <v>160</v>
      </c>
    </row>
    <row r="168" spans="4:7" hidden="1">
      <c r="D168" s="12">
        <v>9</v>
      </c>
      <c r="E168" s="43">
        <v>0.24</v>
      </c>
      <c r="F168" s="43">
        <v>0.27</v>
      </c>
      <c r="G168" s="42">
        <v>180</v>
      </c>
    </row>
    <row r="169" spans="4:7" hidden="1">
      <c r="D169" s="12">
        <v>10</v>
      </c>
      <c r="E169" s="43">
        <v>0.27</v>
      </c>
      <c r="F169" s="43">
        <v>0.3</v>
      </c>
      <c r="G169" s="42">
        <v>190</v>
      </c>
    </row>
    <row r="170" spans="4:7" hidden="1">
      <c r="D170" s="12">
        <v>11</v>
      </c>
      <c r="E170" s="43">
        <v>0.3</v>
      </c>
      <c r="F170" s="43">
        <v>0.33</v>
      </c>
      <c r="G170" s="42">
        <v>200</v>
      </c>
    </row>
    <row r="171" spans="4:7" hidden="1">
      <c r="D171" s="12">
        <v>12</v>
      </c>
      <c r="E171" s="43">
        <v>0.33</v>
      </c>
      <c r="F171" s="43">
        <v>0.36</v>
      </c>
      <c r="G171" s="42">
        <v>210</v>
      </c>
    </row>
    <row r="172" spans="4:7" hidden="1">
      <c r="D172" s="12">
        <v>13</v>
      </c>
      <c r="E172" s="43">
        <v>0.36</v>
      </c>
      <c r="F172" s="43">
        <v>0.39</v>
      </c>
      <c r="G172" s="42">
        <v>220</v>
      </c>
    </row>
    <row r="173" spans="4:7" hidden="1">
      <c r="D173" s="12">
        <v>14</v>
      </c>
      <c r="E173" s="43">
        <v>0.39</v>
      </c>
      <c r="F173" s="43">
        <v>0.42</v>
      </c>
      <c r="G173" s="42">
        <v>230</v>
      </c>
    </row>
    <row r="174" spans="4:7" hidden="1">
      <c r="D174" s="12">
        <v>15</v>
      </c>
      <c r="E174" s="43">
        <v>0.42</v>
      </c>
      <c r="F174" s="43">
        <v>0.45</v>
      </c>
      <c r="G174" s="42">
        <v>240</v>
      </c>
    </row>
    <row r="175" spans="4:7" hidden="1">
      <c r="D175" s="12">
        <v>16</v>
      </c>
      <c r="E175" s="43">
        <v>0.45</v>
      </c>
      <c r="F175" s="43">
        <v>0.47</v>
      </c>
      <c r="G175" s="42">
        <v>260</v>
      </c>
    </row>
    <row r="176" spans="4:7" hidden="1">
      <c r="D176" s="12">
        <v>17</v>
      </c>
      <c r="E176" s="43">
        <v>0.47</v>
      </c>
      <c r="F176" s="43">
        <v>0.49</v>
      </c>
      <c r="G176" s="42">
        <v>280</v>
      </c>
    </row>
    <row r="177" spans="4:7" hidden="1">
      <c r="D177" s="12">
        <v>18</v>
      </c>
      <c r="E177" s="43">
        <v>0.49</v>
      </c>
      <c r="F177" s="43">
        <v>0.51</v>
      </c>
      <c r="G177" s="42">
        <v>300</v>
      </c>
    </row>
    <row r="178" spans="4:7" hidden="1">
      <c r="D178" s="12">
        <v>19</v>
      </c>
      <c r="E178" s="43">
        <v>0.51</v>
      </c>
      <c r="F178" s="43">
        <v>0.53</v>
      </c>
      <c r="G178" s="42">
        <v>320</v>
      </c>
    </row>
    <row r="179" spans="4:7" hidden="1">
      <c r="D179" s="12">
        <v>20</v>
      </c>
      <c r="E179" s="43">
        <v>0.53</v>
      </c>
      <c r="F179" s="43">
        <v>0.55000000000000004</v>
      </c>
      <c r="G179" s="42">
        <v>340</v>
      </c>
    </row>
    <row r="180" spans="4:7" hidden="1">
      <c r="D180" s="12">
        <v>21</v>
      </c>
      <c r="E180" s="43">
        <v>0.55000000000000004</v>
      </c>
      <c r="F180" s="43">
        <v>0.56000000000000005</v>
      </c>
      <c r="G180" s="42">
        <v>360</v>
      </c>
    </row>
    <row r="181" spans="4:7" hidden="1">
      <c r="D181" s="12">
        <v>22</v>
      </c>
      <c r="E181" s="43">
        <v>0.56000000000000005</v>
      </c>
      <c r="F181" s="43">
        <v>0.59</v>
      </c>
      <c r="G181" s="42">
        <v>380</v>
      </c>
    </row>
    <row r="182" spans="4:7" hidden="1">
      <c r="D182" s="12">
        <v>23</v>
      </c>
      <c r="E182" s="43">
        <v>0.59</v>
      </c>
      <c r="F182" s="43">
        <v>0.61</v>
      </c>
      <c r="G182" s="42">
        <v>400</v>
      </c>
    </row>
    <row r="183" spans="4:7" hidden="1">
      <c r="D183" s="12">
        <v>24</v>
      </c>
      <c r="E183" s="43">
        <v>0.61</v>
      </c>
      <c r="F183" s="43">
        <v>0.63</v>
      </c>
      <c r="G183" s="42">
        <v>420</v>
      </c>
    </row>
    <row r="184" spans="4:7" hidden="1">
      <c r="D184" s="12">
        <v>25</v>
      </c>
      <c r="E184" s="43">
        <v>0.63</v>
      </c>
      <c r="F184" s="43">
        <v>0.65</v>
      </c>
      <c r="G184" s="42">
        <v>440</v>
      </c>
    </row>
    <row r="185" spans="4:7" hidden="1">
      <c r="D185" s="29">
        <v>26</v>
      </c>
      <c r="E185" s="44">
        <v>0.65</v>
      </c>
      <c r="F185" s="5"/>
      <c r="G185" s="13"/>
    </row>
    <row r="186" spans="4:7" hidden="1"/>
    <row r="187" spans="4:7" hidden="1">
      <c r="D187" s="26" t="s">
        <v>132</v>
      </c>
      <c r="E187" s="27"/>
      <c r="F187" s="27"/>
      <c r="G187" s="28"/>
    </row>
    <row r="188" spans="4:7" hidden="1">
      <c r="D188" s="12" t="s">
        <v>133</v>
      </c>
      <c r="E188" s="41"/>
      <c r="F188" s="41"/>
      <c r="G188" s="42"/>
    </row>
    <row r="189" spans="4:7" hidden="1">
      <c r="D189" s="29" t="s">
        <v>127</v>
      </c>
      <c r="E189" s="5" t="s">
        <v>134</v>
      </c>
      <c r="F189" s="5"/>
      <c r="G189" s="13" t="s">
        <v>129</v>
      </c>
    </row>
    <row r="190" spans="4:7" hidden="1">
      <c r="D190" s="68">
        <v>1</v>
      </c>
      <c r="E190" s="41">
        <v>50</v>
      </c>
      <c r="F190" s="41">
        <v>100</v>
      </c>
      <c r="G190" s="42">
        <v>25</v>
      </c>
    </row>
    <row r="191" spans="4:7" hidden="1">
      <c r="D191" s="68">
        <v>2</v>
      </c>
      <c r="E191" s="41">
        <v>100</v>
      </c>
      <c r="F191" s="41">
        <v>150</v>
      </c>
      <c r="G191" s="42">
        <v>30</v>
      </c>
    </row>
    <row r="192" spans="4:7" hidden="1">
      <c r="D192" s="68">
        <v>3</v>
      </c>
      <c r="E192" s="41">
        <v>150</v>
      </c>
      <c r="F192" s="41">
        <v>180</v>
      </c>
      <c r="G192" s="42">
        <v>40</v>
      </c>
    </row>
    <row r="193" spans="4:7" hidden="1">
      <c r="D193" s="68">
        <v>4</v>
      </c>
      <c r="E193" s="41">
        <v>180</v>
      </c>
      <c r="F193" s="24">
        <v>210</v>
      </c>
      <c r="G193" s="42">
        <v>50</v>
      </c>
    </row>
    <row r="194" spans="4:7" hidden="1">
      <c r="D194" s="68">
        <v>5</v>
      </c>
      <c r="E194" s="41">
        <v>210</v>
      </c>
      <c r="F194" s="24">
        <v>240</v>
      </c>
      <c r="G194" s="42">
        <v>60</v>
      </c>
    </row>
    <row r="195" spans="4:7" hidden="1">
      <c r="D195" s="68">
        <v>6</v>
      </c>
      <c r="E195" s="71">
        <v>240</v>
      </c>
      <c r="F195" s="71">
        <v>270</v>
      </c>
      <c r="G195" s="70">
        <v>70</v>
      </c>
    </row>
    <row r="196" spans="4:7" hidden="1">
      <c r="D196" s="68">
        <v>7</v>
      </c>
      <c r="E196" s="71">
        <v>270</v>
      </c>
      <c r="F196" s="71">
        <v>300</v>
      </c>
      <c r="G196" s="70">
        <v>80</v>
      </c>
    </row>
    <row r="197" spans="4:7" hidden="1">
      <c r="D197" s="68">
        <v>8</v>
      </c>
      <c r="E197" s="71">
        <v>300</v>
      </c>
      <c r="F197" s="71">
        <v>330</v>
      </c>
      <c r="G197" s="70">
        <v>90</v>
      </c>
    </row>
    <row r="198" spans="4:7" hidden="1">
      <c r="D198" s="68">
        <v>9</v>
      </c>
      <c r="E198" s="71">
        <v>330</v>
      </c>
      <c r="F198" s="71">
        <v>360</v>
      </c>
      <c r="G198" s="70">
        <v>100</v>
      </c>
    </row>
    <row r="199" spans="4:7" hidden="1">
      <c r="D199" s="12">
        <v>10</v>
      </c>
      <c r="E199" s="41">
        <v>360</v>
      </c>
      <c r="F199" s="24">
        <v>380</v>
      </c>
      <c r="G199" s="42">
        <v>120</v>
      </c>
    </row>
    <row r="200" spans="4:7" hidden="1">
      <c r="D200" s="12">
        <v>11</v>
      </c>
      <c r="E200" s="41">
        <v>380</v>
      </c>
      <c r="F200" s="24">
        <v>400</v>
      </c>
      <c r="G200" s="42">
        <v>140</v>
      </c>
    </row>
    <row r="201" spans="4:7" hidden="1">
      <c r="D201" s="12">
        <v>12</v>
      </c>
      <c r="E201" s="41">
        <v>400</v>
      </c>
      <c r="F201" s="24">
        <v>420</v>
      </c>
      <c r="G201" s="42">
        <v>160</v>
      </c>
    </row>
    <row r="202" spans="4:7" hidden="1">
      <c r="D202" s="12">
        <v>13</v>
      </c>
      <c r="E202" s="41">
        <v>420</v>
      </c>
      <c r="F202" s="24">
        <v>440</v>
      </c>
      <c r="G202" s="42">
        <v>180</v>
      </c>
    </row>
    <row r="203" spans="4:7" hidden="1">
      <c r="D203" s="12">
        <v>14</v>
      </c>
      <c r="E203" s="41">
        <v>440</v>
      </c>
      <c r="F203" s="24">
        <v>460</v>
      </c>
      <c r="G203" s="42">
        <v>200</v>
      </c>
    </row>
    <row r="204" spans="4:7" hidden="1">
      <c r="D204" s="12">
        <v>15</v>
      </c>
      <c r="E204" s="41">
        <v>460</v>
      </c>
      <c r="F204" s="24">
        <v>480</v>
      </c>
      <c r="G204" s="42">
        <v>220</v>
      </c>
    </row>
    <row r="205" spans="4:7" hidden="1">
      <c r="D205" s="12">
        <v>16</v>
      </c>
      <c r="E205" s="41">
        <v>480</v>
      </c>
      <c r="F205" s="24">
        <v>500</v>
      </c>
      <c r="G205" s="42">
        <v>240</v>
      </c>
    </row>
    <row r="206" spans="4:7" hidden="1">
      <c r="D206" s="12">
        <v>17</v>
      </c>
      <c r="E206" s="41">
        <v>500</v>
      </c>
      <c r="F206" s="24">
        <v>520</v>
      </c>
      <c r="G206" s="42">
        <v>260</v>
      </c>
    </row>
    <row r="207" spans="4:7" hidden="1">
      <c r="D207" s="12">
        <v>18</v>
      </c>
      <c r="E207" s="41">
        <v>520</v>
      </c>
      <c r="F207" s="24">
        <v>540</v>
      </c>
      <c r="G207" s="42">
        <v>280</v>
      </c>
    </row>
    <row r="208" spans="4:7" hidden="1">
      <c r="D208" s="12">
        <v>19</v>
      </c>
      <c r="E208" s="41">
        <v>540</v>
      </c>
      <c r="F208" s="24">
        <v>560</v>
      </c>
      <c r="G208" s="42">
        <v>300</v>
      </c>
    </row>
    <row r="209" spans="4:7" hidden="1">
      <c r="D209" s="12">
        <v>20</v>
      </c>
      <c r="E209" s="41">
        <v>560</v>
      </c>
      <c r="F209" s="24">
        <v>580</v>
      </c>
      <c r="G209" s="42">
        <v>320</v>
      </c>
    </row>
    <row r="210" spans="4:7" hidden="1">
      <c r="D210" s="12">
        <v>21</v>
      </c>
      <c r="E210" s="41">
        <v>580</v>
      </c>
      <c r="F210" s="24">
        <v>600</v>
      </c>
      <c r="G210" s="42">
        <v>340</v>
      </c>
    </row>
    <row r="211" spans="4:7" hidden="1">
      <c r="D211" s="12">
        <v>22</v>
      </c>
      <c r="E211" s="41">
        <v>600</v>
      </c>
      <c r="F211" s="24">
        <v>620</v>
      </c>
      <c r="G211" s="42">
        <v>360</v>
      </c>
    </row>
    <row r="212" spans="4:7" hidden="1">
      <c r="D212" s="12">
        <v>23</v>
      </c>
      <c r="E212" s="41">
        <v>620</v>
      </c>
      <c r="F212" s="24">
        <v>640</v>
      </c>
      <c r="G212" s="42">
        <v>380</v>
      </c>
    </row>
    <row r="213" spans="4:7" hidden="1">
      <c r="D213" s="12">
        <v>24</v>
      </c>
      <c r="E213" s="41">
        <v>640</v>
      </c>
      <c r="F213" s="24">
        <v>660</v>
      </c>
      <c r="G213" s="42">
        <v>400</v>
      </c>
    </row>
    <row r="214" spans="4:7" hidden="1">
      <c r="D214" s="12">
        <v>25</v>
      </c>
      <c r="E214" s="41">
        <v>660</v>
      </c>
      <c r="F214" s="24">
        <v>680</v>
      </c>
      <c r="G214" s="42">
        <v>420</v>
      </c>
    </row>
    <row r="215" spans="4:7" hidden="1">
      <c r="D215" s="29">
        <v>26</v>
      </c>
      <c r="E215" s="5">
        <v>680</v>
      </c>
      <c r="F215" s="5"/>
      <c r="G215" s="13"/>
    </row>
    <row r="216" spans="4:7" hidden="1"/>
    <row r="217" spans="4:7" hidden="1"/>
    <row r="218" spans="4:7" hidden="1">
      <c r="D218" s="26" t="s">
        <v>135</v>
      </c>
      <c r="E218" s="27"/>
      <c r="F218" s="27"/>
      <c r="G218" s="28"/>
    </row>
    <row r="219" spans="4:7" hidden="1">
      <c r="D219" s="29" t="s">
        <v>127</v>
      </c>
      <c r="E219" s="5" t="s">
        <v>136</v>
      </c>
      <c r="F219" s="5"/>
      <c r="G219" s="13" t="s">
        <v>129</v>
      </c>
    </row>
    <row r="220" spans="4:7" hidden="1">
      <c r="D220" s="68">
        <v>1</v>
      </c>
      <c r="E220" s="71">
        <v>4</v>
      </c>
      <c r="F220" s="71">
        <v>5</v>
      </c>
      <c r="G220" s="42">
        <v>5</v>
      </c>
    </row>
    <row r="221" spans="4:7" hidden="1">
      <c r="D221" s="68">
        <v>2</v>
      </c>
      <c r="E221" s="71">
        <v>5</v>
      </c>
      <c r="F221" s="71">
        <v>6</v>
      </c>
      <c r="G221" s="42">
        <v>10</v>
      </c>
    </row>
    <row r="222" spans="4:7" hidden="1">
      <c r="D222" s="68">
        <v>3</v>
      </c>
      <c r="E222" s="71">
        <v>6</v>
      </c>
      <c r="F222" s="71">
        <v>7</v>
      </c>
      <c r="G222" s="42">
        <v>25</v>
      </c>
    </row>
    <row r="223" spans="4:7" hidden="1">
      <c r="D223" s="68">
        <v>4</v>
      </c>
      <c r="E223" s="71">
        <v>7</v>
      </c>
      <c r="F223" s="71">
        <v>8</v>
      </c>
      <c r="G223" s="42">
        <v>40</v>
      </c>
    </row>
    <row r="224" spans="4:7" hidden="1">
      <c r="D224" s="68">
        <v>5</v>
      </c>
      <c r="E224" s="71">
        <v>8</v>
      </c>
      <c r="F224" s="71">
        <v>9</v>
      </c>
      <c r="G224" s="70">
        <v>32</v>
      </c>
    </row>
    <row r="225" spans="4:7" hidden="1">
      <c r="D225" s="68">
        <v>6</v>
      </c>
      <c r="E225" s="71">
        <v>9</v>
      </c>
      <c r="F225" s="71">
        <v>10</v>
      </c>
      <c r="G225" s="42">
        <v>65</v>
      </c>
    </row>
    <row r="226" spans="4:7" hidden="1">
      <c r="D226" s="68">
        <v>7</v>
      </c>
      <c r="E226" s="71">
        <v>10</v>
      </c>
      <c r="F226" s="71">
        <v>11</v>
      </c>
      <c r="G226" s="42">
        <v>80</v>
      </c>
    </row>
    <row r="227" spans="4:7" hidden="1">
      <c r="D227" s="68">
        <v>8</v>
      </c>
      <c r="E227" s="71">
        <v>11</v>
      </c>
      <c r="F227" s="71">
        <v>12</v>
      </c>
      <c r="G227" s="42">
        <v>90</v>
      </c>
    </row>
    <row r="228" spans="4:7" hidden="1">
      <c r="D228" s="68">
        <v>9</v>
      </c>
      <c r="E228" s="71">
        <v>12</v>
      </c>
      <c r="F228" s="71">
        <v>12</v>
      </c>
      <c r="G228" s="42">
        <v>100</v>
      </c>
    </row>
    <row r="229" spans="4:7" hidden="1">
      <c r="D229" s="68">
        <v>10</v>
      </c>
      <c r="E229" s="71">
        <v>12</v>
      </c>
      <c r="F229" s="71">
        <v>15</v>
      </c>
      <c r="G229" s="70">
        <v>80</v>
      </c>
    </row>
    <row r="230" spans="4:7" hidden="1">
      <c r="D230" s="68">
        <v>11</v>
      </c>
      <c r="E230" s="71">
        <v>15</v>
      </c>
      <c r="F230" s="71">
        <v>18</v>
      </c>
      <c r="G230" s="42">
        <v>120</v>
      </c>
    </row>
    <row r="231" spans="4:7" hidden="1">
      <c r="D231" s="68">
        <v>12</v>
      </c>
      <c r="E231" s="71">
        <v>18</v>
      </c>
      <c r="F231" s="71">
        <v>21</v>
      </c>
      <c r="G231" s="42">
        <v>130</v>
      </c>
    </row>
    <row r="232" spans="4:7" hidden="1">
      <c r="D232" s="68">
        <v>13</v>
      </c>
      <c r="E232" s="71">
        <v>21</v>
      </c>
      <c r="F232" s="71">
        <v>24</v>
      </c>
      <c r="G232" s="70">
        <v>115</v>
      </c>
    </row>
    <row r="233" spans="4:7" hidden="1">
      <c r="D233" s="12">
        <v>14</v>
      </c>
      <c r="E233" s="71">
        <v>24</v>
      </c>
      <c r="F233" s="71">
        <v>27</v>
      </c>
      <c r="G233" s="42">
        <v>170</v>
      </c>
    </row>
    <row r="234" spans="4:7" hidden="1">
      <c r="D234" s="68">
        <v>15</v>
      </c>
      <c r="E234" s="71">
        <v>27</v>
      </c>
      <c r="F234" s="71">
        <v>30</v>
      </c>
      <c r="G234" s="70">
        <v>160</v>
      </c>
    </row>
    <row r="235" spans="4:7" hidden="1">
      <c r="D235" s="68">
        <v>16</v>
      </c>
      <c r="E235" s="71">
        <v>30</v>
      </c>
      <c r="F235" s="71">
        <v>33</v>
      </c>
      <c r="G235" s="70">
        <v>190</v>
      </c>
    </row>
    <row r="236" spans="4:7" hidden="1">
      <c r="D236" s="12">
        <v>17</v>
      </c>
      <c r="E236" s="41">
        <v>33</v>
      </c>
      <c r="F236" s="24">
        <v>36</v>
      </c>
      <c r="G236" s="42">
        <v>230</v>
      </c>
    </row>
    <row r="237" spans="4:7" hidden="1">
      <c r="D237" s="12">
        <v>18</v>
      </c>
      <c r="E237" s="41">
        <v>36</v>
      </c>
      <c r="F237" s="24">
        <v>24</v>
      </c>
      <c r="G237" s="42">
        <v>250</v>
      </c>
    </row>
    <row r="238" spans="4:7" hidden="1">
      <c r="D238" s="12">
        <v>19</v>
      </c>
      <c r="E238" s="41">
        <v>24</v>
      </c>
      <c r="F238" s="24">
        <v>30</v>
      </c>
      <c r="G238" s="42">
        <v>270</v>
      </c>
    </row>
    <row r="239" spans="4:7" hidden="1">
      <c r="D239" s="12">
        <v>20</v>
      </c>
      <c r="E239" s="41">
        <v>30</v>
      </c>
      <c r="F239" s="24">
        <v>36</v>
      </c>
      <c r="G239" s="42">
        <v>290</v>
      </c>
    </row>
    <row r="240" spans="4:7" hidden="1">
      <c r="D240" s="12">
        <v>21</v>
      </c>
      <c r="E240" s="41">
        <v>36</v>
      </c>
      <c r="F240" s="24">
        <v>42</v>
      </c>
      <c r="G240" s="42">
        <v>310</v>
      </c>
    </row>
    <row r="241" spans="4:7" hidden="1">
      <c r="D241" s="12">
        <v>22</v>
      </c>
      <c r="E241" s="41">
        <v>42</v>
      </c>
      <c r="F241" s="24">
        <v>48</v>
      </c>
      <c r="G241" s="42">
        <v>330</v>
      </c>
    </row>
    <row r="242" spans="4:7" hidden="1">
      <c r="D242" s="12">
        <v>23</v>
      </c>
      <c r="E242" s="41">
        <v>48</v>
      </c>
      <c r="F242" s="24">
        <v>54</v>
      </c>
      <c r="G242" s="42">
        <v>350</v>
      </c>
    </row>
    <row r="243" spans="4:7" hidden="1">
      <c r="D243" s="12">
        <v>24</v>
      </c>
      <c r="E243" s="41">
        <v>54</v>
      </c>
      <c r="F243" s="24">
        <v>60</v>
      </c>
      <c r="G243" s="42">
        <v>370</v>
      </c>
    </row>
    <row r="244" spans="4:7" hidden="1">
      <c r="D244" s="12">
        <v>25</v>
      </c>
      <c r="E244" s="41">
        <v>60</v>
      </c>
      <c r="F244" s="24">
        <v>66</v>
      </c>
      <c r="G244" s="42">
        <v>390</v>
      </c>
    </row>
    <row r="245" spans="4:7" hidden="1">
      <c r="D245" s="12">
        <v>26</v>
      </c>
      <c r="E245" s="41">
        <v>66</v>
      </c>
      <c r="F245" s="24">
        <v>72</v>
      </c>
      <c r="G245" s="42">
        <v>410</v>
      </c>
    </row>
    <row r="246" spans="4:7" hidden="1">
      <c r="D246" s="29">
        <v>27</v>
      </c>
      <c r="E246" s="5">
        <v>72</v>
      </c>
      <c r="F246" s="5"/>
      <c r="G246" s="13"/>
    </row>
    <row r="247" spans="4:7" hidden="1"/>
    <row r="248" spans="4:7" hidden="1"/>
    <row r="249" spans="4:7" hidden="1"/>
    <row r="250" spans="4:7" hidden="1">
      <c r="D250" s="26" t="s">
        <v>109</v>
      </c>
      <c r="E250" s="27"/>
      <c r="F250" s="27"/>
      <c r="G250" s="28"/>
    </row>
    <row r="251" spans="4:7" hidden="1">
      <c r="D251" s="29" t="s">
        <v>127</v>
      </c>
      <c r="E251" s="5" t="s">
        <v>137</v>
      </c>
      <c r="F251" s="5"/>
      <c r="G251" s="13" t="s">
        <v>129</v>
      </c>
    </row>
    <row r="252" spans="4:7" hidden="1">
      <c r="D252" s="73">
        <v>1</v>
      </c>
      <c r="E252" s="27">
        <v>10</v>
      </c>
      <c r="F252" s="27">
        <v>11</v>
      </c>
      <c r="G252" s="28">
        <v>3</v>
      </c>
    </row>
    <row r="253" spans="4:7" hidden="1">
      <c r="D253" s="68">
        <v>2</v>
      </c>
      <c r="E253" s="41">
        <v>11</v>
      </c>
      <c r="F253" s="41">
        <v>12</v>
      </c>
      <c r="G253" s="42">
        <v>7</v>
      </c>
    </row>
    <row r="254" spans="4:7" hidden="1">
      <c r="D254" s="68">
        <v>3</v>
      </c>
      <c r="E254" s="41">
        <v>12</v>
      </c>
      <c r="F254" s="41">
        <v>13</v>
      </c>
      <c r="G254" s="42">
        <v>14</v>
      </c>
    </row>
    <row r="255" spans="4:7" hidden="1">
      <c r="D255" s="68">
        <v>4</v>
      </c>
      <c r="E255" s="71">
        <v>13</v>
      </c>
      <c r="F255" s="71">
        <v>14</v>
      </c>
      <c r="G255" s="70">
        <v>45</v>
      </c>
    </row>
    <row r="256" spans="4:7" hidden="1">
      <c r="D256" s="68">
        <v>5</v>
      </c>
      <c r="E256" s="41">
        <v>14</v>
      </c>
      <c r="F256" s="24">
        <v>15</v>
      </c>
      <c r="G256" s="42">
        <v>32</v>
      </c>
    </row>
    <row r="257" spans="4:7" hidden="1">
      <c r="D257" s="68">
        <v>6</v>
      </c>
      <c r="E257" s="41">
        <v>15</v>
      </c>
      <c r="F257" s="24">
        <v>16</v>
      </c>
      <c r="G257" s="42">
        <v>45</v>
      </c>
    </row>
    <row r="258" spans="4:7" hidden="1">
      <c r="D258" s="68">
        <v>7</v>
      </c>
      <c r="E258" s="41">
        <v>16</v>
      </c>
      <c r="F258" s="24">
        <v>18</v>
      </c>
      <c r="G258" s="42">
        <v>55</v>
      </c>
    </row>
    <row r="259" spans="4:7" hidden="1">
      <c r="D259" s="68">
        <v>8</v>
      </c>
      <c r="E259" s="41">
        <v>18</v>
      </c>
      <c r="F259" s="24">
        <v>20</v>
      </c>
      <c r="G259" s="42">
        <v>60</v>
      </c>
    </row>
    <row r="260" spans="4:7" hidden="1">
      <c r="D260" s="68">
        <v>9</v>
      </c>
      <c r="E260" s="71">
        <v>20</v>
      </c>
      <c r="F260" s="71">
        <v>22</v>
      </c>
      <c r="G260" s="70">
        <v>100</v>
      </c>
    </row>
    <row r="261" spans="4:7" hidden="1">
      <c r="D261" s="68">
        <v>10</v>
      </c>
      <c r="E261" s="71">
        <v>22</v>
      </c>
      <c r="F261" s="71">
        <v>24</v>
      </c>
      <c r="G261" s="42">
        <v>110</v>
      </c>
    </row>
    <row r="262" spans="4:7" hidden="1">
      <c r="D262" s="68">
        <v>11</v>
      </c>
      <c r="E262" s="71">
        <v>24</v>
      </c>
      <c r="F262" s="71">
        <v>26</v>
      </c>
      <c r="G262" s="42">
        <v>120</v>
      </c>
    </row>
    <row r="263" spans="4:7" hidden="1">
      <c r="D263" s="68">
        <v>12</v>
      </c>
      <c r="E263" s="71">
        <v>26</v>
      </c>
      <c r="F263" s="71">
        <v>28</v>
      </c>
      <c r="G263" s="70">
        <v>130</v>
      </c>
    </row>
    <row r="264" spans="4:7" hidden="1">
      <c r="D264" s="68">
        <v>13</v>
      </c>
      <c r="E264" s="71">
        <v>28</v>
      </c>
      <c r="F264" s="71">
        <v>30</v>
      </c>
      <c r="G264" s="70">
        <v>140</v>
      </c>
    </row>
    <row r="265" spans="4:7" hidden="1">
      <c r="D265" s="12">
        <v>14</v>
      </c>
      <c r="E265" s="41">
        <v>30</v>
      </c>
      <c r="F265" s="24">
        <v>32</v>
      </c>
      <c r="G265" s="42">
        <v>150</v>
      </c>
    </row>
    <row r="266" spans="4:7" hidden="1">
      <c r="D266" s="68">
        <v>15</v>
      </c>
      <c r="E266" s="71">
        <v>32</v>
      </c>
      <c r="F266" s="71">
        <v>34</v>
      </c>
      <c r="G266" s="70">
        <v>170</v>
      </c>
    </row>
    <row r="267" spans="4:7" hidden="1">
      <c r="D267" s="12">
        <v>16</v>
      </c>
      <c r="E267" s="41">
        <v>34</v>
      </c>
      <c r="F267" s="24">
        <v>36</v>
      </c>
      <c r="G267" s="42">
        <v>160</v>
      </c>
    </row>
    <row r="268" spans="4:7" hidden="1">
      <c r="D268" s="12">
        <v>17</v>
      </c>
      <c r="E268" s="41">
        <v>36</v>
      </c>
      <c r="F268" s="24">
        <v>38</v>
      </c>
      <c r="G268" s="42">
        <v>180</v>
      </c>
    </row>
    <row r="269" spans="4:7" hidden="1">
      <c r="D269" s="12">
        <v>18</v>
      </c>
      <c r="E269" s="41">
        <v>38</v>
      </c>
      <c r="F269" s="24">
        <v>40</v>
      </c>
      <c r="G269" s="42">
        <v>200</v>
      </c>
    </row>
    <row r="270" spans="4:7" hidden="1">
      <c r="D270" s="12">
        <v>19</v>
      </c>
      <c r="E270" s="41">
        <v>40</v>
      </c>
      <c r="F270" s="24">
        <v>42</v>
      </c>
      <c r="G270" s="42">
        <v>220</v>
      </c>
    </row>
    <row r="271" spans="4:7" hidden="1">
      <c r="D271" s="12">
        <v>20</v>
      </c>
      <c r="E271" s="41">
        <v>42</v>
      </c>
      <c r="F271" s="24">
        <v>44</v>
      </c>
      <c r="G271" s="42">
        <v>240</v>
      </c>
    </row>
    <row r="272" spans="4:7" hidden="1">
      <c r="D272" s="12">
        <v>21</v>
      </c>
      <c r="E272" s="41">
        <v>44</v>
      </c>
      <c r="F272" s="24">
        <v>46</v>
      </c>
      <c r="G272" s="42">
        <v>260</v>
      </c>
    </row>
    <row r="273" spans="4:7" hidden="1">
      <c r="D273" s="12">
        <v>22</v>
      </c>
      <c r="E273" s="41">
        <v>46</v>
      </c>
      <c r="F273" s="24">
        <v>48</v>
      </c>
      <c r="G273" s="42">
        <v>280</v>
      </c>
    </row>
    <row r="274" spans="4:7" hidden="1">
      <c r="D274" s="12">
        <v>23</v>
      </c>
      <c r="E274" s="41">
        <v>48</v>
      </c>
      <c r="F274" s="24">
        <v>50</v>
      </c>
      <c r="G274" s="42">
        <v>300</v>
      </c>
    </row>
    <row r="275" spans="4:7" hidden="1">
      <c r="D275" s="12">
        <v>24</v>
      </c>
      <c r="E275" s="41">
        <v>50</v>
      </c>
      <c r="F275" s="24">
        <v>52</v>
      </c>
      <c r="G275" s="42">
        <v>320</v>
      </c>
    </row>
    <row r="276" spans="4:7" hidden="1">
      <c r="D276" s="12">
        <v>25</v>
      </c>
      <c r="E276" s="41">
        <v>52</v>
      </c>
      <c r="F276" s="24">
        <v>54</v>
      </c>
      <c r="G276" s="42">
        <v>340</v>
      </c>
    </row>
    <row r="277" spans="4:7" hidden="1">
      <c r="D277" s="12">
        <v>26</v>
      </c>
      <c r="E277" s="41">
        <v>54</v>
      </c>
      <c r="F277" s="24">
        <v>56</v>
      </c>
      <c r="G277" s="42">
        <v>360</v>
      </c>
    </row>
    <row r="278" spans="4:7" hidden="1">
      <c r="D278" s="12">
        <v>27</v>
      </c>
      <c r="E278" s="41">
        <v>56</v>
      </c>
      <c r="F278" s="24">
        <v>58</v>
      </c>
      <c r="G278" s="42">
        <v>380</v>
      </c>
    </row>
    <row r="279" spans="4:7" hidden="1">
      <c r="D279" s="12">
        <v>28</v>
      </c>
      <c r="E279" s="41">
        <v>58</v>
      </c>
      <c r="F279" s="24">
        <v>60</v>
      </c>
      <c r="G279" s="42">
        <v>400</v>
      </c>
    </row>
    <row r="280" spans="4:7" hidden="1">
      <c r="D280" s="12">
        <v>29</v>
      </c>
      <c r="E280" s="41">
        <v>60</v>
      </c>
      <c r="F280" s="24">
        <v>62</v>
      </c>
      <c r="G280" s="42">
        <v>420</v>
      </c>
    </row>
    <row r="281" spans="4:7" hidden="1">
      <c r="D281" s="12">
        <v>30</v>
      </c>
      <c r="E281" s="41">
        <v>62</v>
      </c>
      <c r="F281" s="24">
        <v>64</v>
      </c>
      <c r="G281" s="42">
        <v>440</v>
      </c>
    </row>
    <row r="282" spans="4:7" hidden="1">
      <c r="D282" s="12">
        <v>31</v>
      </c>
      <c r="E282" s="41">
        <v>64</v>
      </c>
      <c r="F282" s="24">
        <v>66</v>
      </c>
      <c r="G282" s="42">
        <v>460</v>
      </c>
    </row>
    <row r="283" spans="4:7" hidden="1">
      <c r="D283" s="29">
        <v>32</v>
      </c>
      <c r="E283" s="5">
        <v>66</v>
      </c>
      <c r="F283" s="5"/>
      <c r="G283" s="13"/>
    </row>
    <row r="284" spans="4:7" hidden="1"/>
    <row r="285" spans="4:7" hidden="1">
      <c r="D285" s="26" t="s">
        <v>138</v>
      </c>
      <c r="E285" s="27"/>
      <c r="F285" s="27"/>
      <c r="G285" s="28"/>
    </row>
    <row r="286" spans="4:7" hidden="1">
      <c r="D286" s="12" t="s">
        <v>139</v>
      </c>
      <c r="E286" s="41"/>
      <c r="F286" s="41"/>
      <c r="G286" s="42"/>
    </row>
    <row r="287" spans="4:7" hidden="1">
      <c r="D287" s="29" t="s">
        <v>127</v>
      </c>
      <c r="E287" s="5" t="s">
        <v>140</v>
      </c>
      <c r="F287" s="5"/>
      <c r="G287" s="13" t="s">
        <v>129</v>
      </c>
    </row>
    <row r="288" spans="4:7" hidden="1">
      <c r="D288" s="68">
        <v>1</v>
      </c>
      <c r="E288" s="41">
        <v>15</v>
      </c>
      <c r="F288" s="41">
        <v>16</v>
      </c>
      <c r="G288" s="42">
        <v>15</v>
      </c>
    </row>
    <row r="289" spans="4:7" hidden="1">
      <c r="D289" s="68">
        <v>2</v>
      </c>
      <c r="E289" s="71">
        <v>16</v>
      </c>
      <c r="F289" s="71">
        <v>17</v>
      </c>
      <c r="G289" s="70">
        <v>30</v>
      </c>
    </row>
    <row r="290" spans="4:7" hidden="1">
      <c r="D290" s="68">
        <v>3</v>
      </c>
      <c r="E290" s="41">
        <v>17</v>
      </c>
      <c r="F290" s="41">
        <v>18</v>
      </c>
      <c r="G290" s="42">
        <v>40</v>
      </c>
    </row>
    <row r="291" spans="4:7" hidden="1">
      <c r="D291" s="68">
        <v>4</v>
      </c>
      <c r="E291" s="41">
        <v>18</v>
      </c>
      <c r="F291" s="24">
        <v>19</v>
      </c>
      <c r="G291" s="42">
        <v>45</v>
      </c>
    </row>
    <row r="292" spans="4:7" hidden="1">
      <c r="D292" s="68">
        <v>5</v>
      </c>
      <c r="E292" s="41">
        <v>19</v>
      </c>
      <c r="F292" s="24">
        <v>20</v>
      </c>
      <c r="G292" s="42">
        <v>50</v>
      </c>
    </row>
    <row r="293" spans="4:7" hidden="1">
      <c r="D293" s="68">
        <v>6</v>
      </c>
      <c r="E293" s="71">
        <v>20</v>
      </c>
      <c r="F293" s="71">
        <v>21</v>
      </c>
      <c r="G293" s="70">
        <v>55</v>
      </c>
    </row>
    <row r="294" spans="4:7" hidden="1">
      <c r="D294" s="68">
        <v>7</v>
      </c>
      <c r="E294" s="71">
        <v>21</v>
      </c>
      <c r="F294" s="71">
        <v>22</v>
      </c>
      <c r="G294" s="70">
        <v>60</v>
      </c>
    </row>
    <row r="295" spans="4:7" hidden="1">
      <c r="D295" s="12">
        <v>8</v>
      </c>
      <c r="E295" s="41">
        <v>22</v>
      </c>
      <c r="F295" s="24">
        <v>23</v>
      </c>
      <c r="G295" s="42">
        <v>65</v>
      </c>
    </row>
    <row r="296" spans="4:7" hidden="1">
      <c r="D296" s="12">
        <v>9</v>
      </c>
      <c r="E296" s="41">
        <v>23</v>
      </c>
      <c r="F296" s="24">
        <v>24</v>
      </c>
      <c r="G296" s="42">
        <v>70</v>
      </c>
    </row>
    <row r="297" spans="4:7" hidden="1">
      <c r="D297" s="12">
        <v>10</v>
      </c>
      <c r="E297" s="41">
        <v>24</v>
      </c>
      <c r="F297" s="24">
        <v>25</v>
      </c>
      <c r="G297" s="42">
        <v>80</v>
      </c>
    </row>
    <row r="298" spans="4:7" hidden="1">
      <c r="D298" s="68">
        <v>11</v>
      </c>
      <c r="E298" s="71">
        <v>25</v>
      </c>
      <c r="F298" s="71">
        <v>26</v>
      </c>
      <c r="G298" s="70">
        <v>90</v>
      </c>
    </row>
    <row r="299" spans="4:7" hidden="1">
      <c r="D299" s="12">
        <v>12</v>
      </c>
      <c r="E299" s="41">
        <v>26</v>
      </c>
      <c r="F299" s="24">
        <v>27</v>
      </c>
      <c r="G299" s="42">
        <v>100</v>
      </c>
    </row>
    <row r="300" spans="4:7" hidden="1">
      <c r="D300" s="12">
        <v>13</v>
      </c>
      <c r="E300" s="41">
        <v>27</v>
      </c>
      <c r="F300" s="24">
        <v>28</v>
      </c>
      <c r="G300" s="42">
        <v>110</v>
      </c>
    </row>
    <row r="301" spans="4:7" hidden="1">
      <c r="D301" s="12">
        <v>14</v>
      </c>
      <c r="E301" s="41">
        <v>28</v>
      </c>
      <c r="F301" s="24">
        <v>29</v>
      </c>
      <c r="G301" s="42">
        <v>120</v>
      </c>
    </row>
    <row r="302" spans="4:7" hidden="1">
      <c r="D302" s="12">
        <v>15</v>
      </c>
      <c r="E302" s="41">
        <v>29</v>
      </c>
      <c r="F302" s="24">
        <v>30</v>
      </c>
      <c r="G302" s="42">
        <v>140</v>
      </c>
    </row>
    <row r="303" spans="4:7" hidden="1">
      <c r="D303" s="12">
        <v>16</v>
      </c>
      <c r="E303" s="41">
        <v>30</v>
      </c>
      <c r="F303" s="24">
        <v>31</v>
      </c>
      <c r="G303" s="42">
        <v>160</v>
      </c>
    </row>
    <row r="304" spans="4:7" hidden="1">
      <c r="D304" s="12">
        <v>17</v>
      </c>
      <c r="E304" s="41">
        <v>31</v>
      </c>
      <c r="F304" s="24">
        <v>32</v>
      </c>
      <c r="G304" s="42">
        <v>180</v>
      </c>
    </row>
    <row r="305" spans="4:7" hidden="1">
      <c r="D305" s="12">
        <v>18</v>
      </c>
      <c r="E305" s="41">
        <v>32</v>
      </c>
      <c r="F305" s="24">
        <v>33</v>
      </c>
      <c r="G305" s="42">
        <v>200</v>
      </c>
    </row>
    <row r="306" spans="4:7" hidden="1">
      <c r="D306" s="12">
        <v>19</v>
      </c>
      <c r="E306" s="41">
        <v>33</v>
      </c>
      <c r="F306" s="24">
        <v>34</v>
      </c>
      <c r="G306" s="42">
        <v>220</v>
      </c>
    </row>
    <row r="307" spans="4:7" hidden="1">
      <c r="D307" s="12">
        <v>20</v>
      </c>
      <c r="E307" s="41">
        <v>34</v>
      </c>
      <c r="F307" s="24">
        <v>35</v>
      </c>
      <c r="G307" s="42">
        <v>240</v>
      </c>
    </row>
    <row r="308" spans="4:7" hidden="1">
      <c r="D308" s="12">
        <v>21</v>
      </c>
      <c r="E308" s="41">
        <v>35</v>
      </c>
      <c r="F308" s="24">
        <v>36</v>
      </c>
      <c r="G308" s="42">
        <v>260</v>
      </c>
    </row>
    <row r="309" spans="4:7" hidden="1">
      <c r="D309" s="12">
        <v>22</v>
      </c>
      <c r="E309" s="41">
        <v>36</v>
      </c>
      <c r="F309" s="24">
        <v>37</v>
      </c>
      <c r="G309" s="42">
        <v>280</v>
      </c>
    </row>
    <row r="310" spans="4:7" hidden="1">
      <c r="D310" s="12">
        <v>23</v>
      </c>
      <c r="E310" s="41">
        <v>37</v>
      </c>
      <c r="F310" s="24">
        <v>38</v>
      </c>
      <c r="G310" s="42">
        <v>300</v>
      </c>
    </row>
    <row r="311" spans="4:7" hidden="1">
      <c r="D311" s="12">
        <v>24</v>
      </c>
      <c r="E311" s="41">
        <v>38</v>
      </c>
      <c r="F311" s="24">
        <v>39</v>
      </c>
      <c r="G311" s="42">
        <v>320</v>
      </c>
    </row>
    <row r="312" spans="4:7" hidden="1">
      <c r="D312" s="12">
        <v>25</v>
      </c>
      <c r="E312" s="41">
        <v>39</v>
      </c>
      <c r="F312" s="24">
        <v>40</v>
      </c>
      <c r="G312" s="42">
        <v>340</v>
      </c>
    </row>
    <row r="313" spans="4:7" hidden="1">
      <c r="D313" s="12">
        <v>26</v>
      </c>
      <c r="E313" s="41">
        <v>40</v>
      </c>
      <c r="F313" s="24">
        <v>41</v>
      </c>
      <c r="G313" s="42">
        <v>360</v>
      </c>
    </row>
    <row r="314" spans="4:7" hidden="1">
      <c r="D314" s="12">
        <v>27</v>
      </c>
      <c r="E314" s="41">
        <v>41</v>
      </c>
      <c r="F314" s="24">
        <v>42</v>
      </c>
      <c r="G314" s="42">
        <v>380</v>
      </c>
    </row>
    <row r="315" spans="4:7" hidden="1">
      <c r="D315" s="12">
        <v>28</v>
      </c>
      <c r="E315" s="41">
        <v>42</v>
      </c>
      <c r="F315" s="24">
        <v>43</v>
      </c>
      <c r="G315" s="42">
        <v>400</v>
      </c>
    </row>
    <row r="316" spans="4:7" hidden="1">
      <c r="D316" s="12">
        <v>29</v>
      </c>
      <c r="E316" s="41">
        <v>43</v>
      </c>
      <c r="F316" s="24">
        <v>44</v>
      </c>
      <c r="G316" s="42">
        <v>400</v>
      </c>
    </row>
    <row r="317" spans="4:7" hidden="1">
      <c r="D317" s="12">
        <v>30</v>
      </c>
      <c r="E317" s="41">
        <v>44</v>
      </c>
      <c r="F317" s="24">
        <v>45</v>
      </c>
      <c r="G317" s="42">
        <v>400</v>
      </c>
    </row>
    <row r="318" spans="4:7" hidden="1">
      <c r="D318" s="12">
        <v>31</v>
      </c>
      <c r="E318" s="41">
        <v>45</v>
      </c>
      <c r="F318" s="24">
        <v>46</v>
      </c>
      <c r="G318" s="42">
        <v>400</v>
      </c>
    </row>
    <row r="319" spans="4:7" hidden="1">
      <c r="D319" s="29">
        <v>32</v>
      </c>
      <c r="E319" s="5">
        <v>46</v>
      </c>
      <c r="F319" s="5"/>
      <c r="G319" s="13"/>
    </row>
    <row r="320" spans="4:7" hidden="1"/>
    <row r="321" spans="4:7" hidden="1">
      <c r="D321" s="26" t="s">
        <v>141</v>
      </c>
      <c r="E321" s="27"/>
      <c r="F321" s="27"/>
      <c r="G321" s="28"/>
    </row>
    <row r="322" spans="4:7" hidden="1">
      <c r="D322" s="29" t="s">
        <v>127</v>
      </c>
      <c r="E322" s="5" t="s">
        <v>137</v>
      </c>
      <c r="F322" s="5"/>
      <c r="G322" s="13" t="s">
        <v>129</v>
      </c>
    </row>
    <row r="323" spans="4:7" hidden="1">
      <c r="D323" s="12">
        <v>1</v>
      </c>
      <c r="E323" s="41">
        <v>3000</v>
      </c>
      <c r="F323" s="41">
        <v>4000</v>
      </c>
      <c r="G323" s="42">
        <v>5</v>
      </c>
    </row>
    <row r="324" spans="4:7" hidden="1">
      <c r="D324" s="12">
        <v>2</v>
      </c>
      <c r="E324" s="41">
        <v>4000</v>
      </c>
      <c r="F324" s="41">
        <v>5000</v>
      </c>
      <c r="G324" s="42">
        <v>10</v>
      </c>
    </row>
    <row r="325" spans="4:7" hidden="1">
      <c r="D325" s="12">
        <v>3</v>
      </c>
      <c r="E325" s="41">
        <v>5000</v>
      </c>
      <c r="F325" s="41">
        <v>6000</v>
      </c>
      <c r="G325" s="42">
        <v>20</v>
      </c>
    </row>
    <row r="326" spans="4:7" hidden="1">
      <c r="D326" s="12">
        <v>4</v>
      </c>
      <c r="E326" s="41">
        <v>6000</v>
      </c>
      <c r="F326" s="24">
        <v>6500</v>
      </c>
      <c r="G326" s="42">
        <v>25</v>
      </c>
    </row>
    <row r="327" spans="4:7" hidden="1">
      <c r="D327" s="68">
        <v>5</v>
      </c>
      <c r="E327" s="71">
        <v>6500</v>
      </c>
      <c r="F327" s="71">
        <v>7000</v>
      </c>
      <c r="G327" s="70">
        <v>35</v>
      </c>
    </row>
    <row r="328" spans="4:7" hidden="1">
      <c r="D328" s="68">
        <v>6</v>
      </c>
      <c r="E328" s="71">
        <v>7000</v>
      </c>
      <c r="F328" s="71">
        <v>7500</v>
      </c>
      <c r="G328" s="70">
        <v>40</v>
      </c>
    </row>
    <row r="329" spans="4:7" hidden="1">
      <c r="D329" s="68">
        <v>7</v>
      </c>
      <c r="E329" s="71">
        <v>7500</v>
      </c>
      <c r="F329" s="71">
        <v>8000</v>
      </c>
      <c r="G329" s="42">
        <v>40</v>
      </c>
    </row>
    <row r="330" spans="4:7" hidden="1">
      <c r="D330" s="68">
        <v>8</v>
      </c>
      <c r="E330" s="71">
        <v>8000</v>
      </c>
      <c r="F330" s="71">
        <v>8500</v>
      </c>
      <c r="G330" s="42">
        <v>50</v>
      </c>
    </row>
    <row r="331" spans="4:7" hidden="1">
      <c r="D331" s="68">
        <v>9</v>
      </c>
      <c r="E331" s="71">
        <v>8500</v>
      </c>
      <c r="F331" s="71">
        <v>9000</v>
      </c>
      <c r="G331" s="70">
        <v>60</v>
      </c>
    </row>
    <row r="332" spans="4:7" hidden="1">
      <c r="D332" s="12">
        <v>10</v>
      </c>
      <c r="E332" s="41">
        <v>9000</v>
      </c>
      <c r="F332" s="24">
        <v>9500</v>
      </c>
      <c r="G332" s="42">
        <v>70</v>
      </c>
    </row>
    <row r="333" spans="4:7" hidden="1">
      <c r="D333" s="12">
        <v>11</v>
      </c>
      <c r="E333" s="41">
        <v>9500</v>
      </c>
      <c r="F333" s="24">
        <v>10000</v>
      </c>
      <c r="G333" s="42">
        <v>80</v>
      </c>
    </row>
    <row r="334" spans="4:7" hidden="1">
      <c r="D334" s="12">
        <v>12</v>
      </c>
      <c r="E334" s="41">
        <v>10000</v>
      </c>
      <c r="F334" s="24">
        <v>10500</v>
      </c>
      <c r="G334" s="42">
        <v>90</v>
      </c>
    </row>
    <row r="335" spans="4:7" hidden="1">
      <c r="D335" s="12">
        <v>13</v>
      </c>
      <c r="E335" s="41">
        <v>10500</v>
      </c>
      <c r="F335" s="24">
        <v>11000</v>
      </c>
      <c r="G335" s="42">
        <v>100</v>
      </c>
    </row>
    <row r="336" spans="4:7" hidden="1">
      <c r="D336" s="12">
        <v>14</v>
      </c>
      <c r="E336" s="41">
        <v>11000</v>
      </c>
      <c r="F336" s="24">
        <v>11500</v>
      </c>
      <c r="G336" s="42">
        <v>110</v>
      </c>
    </row>
    <row r="337" spans="4:7" hidden="1">
      <c r="D337" s="12">
        <v>15</v>
      </c>
      <c r="E337" s="24">
        <v>11500</v>
      </c>
      <c r="F337" s="24">
        <v>12000</v>
      </c>
      <c r="G337" s="42">
        <v>120</v>
      </c>
    </row>
    <row r="338" spans="4:7" hidden="1">
      <c r="D338" s="12">
        <v>16</v>
      </c>
      <c r="E338" s="24">
        <v>12000</v>
      </c>
      <c r="F338" s="24">
        <v>12500</v>
      </c>
      <c r="G338" s="42">
        <v>130</v>
      </c>
    </row>
    <row r="339" spans="4:7" hidden="1">
      <c r="D339" s="12">
        <v>17</v>
      </c>
      <c r="E339" s="24">
        <v>12500</v>
      </c>
      <c r="F339" s="24">
        <v>13000</v>
      </c>
      <c r="G339" s="42">
        <v>150</v>
      </c>
    </row>
    <row r="340" spans="4:7" hidden="1">
      <c r="D340" s="12">
        <v>18</v>
      </c>
      <c r="E340" s="24">
        <v>13000</v>
      </c>
      <c r="F340" s="24">
        <v>13500</v>
      </c>
      <c r="G340" s="42">
        <v>170</v>
      </c>
    </row>
    <row r="341" spans="4:7" hidden="1">
      <c r="D341" s="12">
        <v>19</v>
      </c>
      <c r="E341" s="24">
        <v>13500</v>
      </c>
      <c r="F341" s="24">
        <v>14000</v>
      </c>
      <c r="G341" s="42">
        <v>190</v>
      </c>
    </row>
    <row r="342" spans="4:7" hidden="1">
      <c r="D342" s="12">
        <v>20</v>
      </c>
      <c r="E342" s="24">
        <v>14000</v>
      </c>
      <c r="F342" s="24">
        <v>14500</v>
      </c>
      <c r="G342" s="42">
        <v>210</v>
      </c>
    </row>
    <row r="343" spans="4:7" hidden="1">
      <c r="D343" s="12">
        <v>21</v>
      </c>
      <c r="E343" s="24">
        <v>14500</v>
      </c>
      <c r="F343" s="24">
        <v>15000</v>
      </c>
      <c r="G343" s="42">
        <v>230</v>
      </c>
    </row>
    <row r="344" spans="4:7" hidden="1">
      <c r="D344" s="12">
        <v>22</v>
      </c>
      <c r="E344" s="24">
        <v>15000</v>
      </c>
      <c r="F344" s="24">
        <v>15500</v>
      </c>
      <c r="G344" s="42">
        <v>250</v>
      </c>
    </row>
    <row r="345" spans="4:7" hidden="1">
      <c r="D345" s="12">
        <v>23</v>
      </c>
      <c r="E345" s="24">
        <v>15500</v>
      </c>
      <c r="F345" s="24">
        <v>16000</v>
      </c>
      <c r="G345" s="42">
        <v>270</v>
      </c>
    </row>
    <row r="346" spans="4:7" hidden="1">
      <c r="D346" s="12">
        <v>24</v>
      </c>
      <c r="E346" s="24">
        <v>16000</v>
      </c>
      <c r="F346" s="24">
        <v>16500</v>
      </c>
      <c r="G346" s="42">
        <v>290</v>
      </c>
    </row>
    <row r="347" spans="4:7" hidden="1">
      <c r="D347" s="12">
        <v>25</v>
      </c>
      <c r="E347" s="24">
        <v>16500</v>
      </c>
      <c r="F347" s="24">
        <v>17000</v>
      </c>
      <c r="G347" s="42">
        <v>310</v>
      </c>
    </row>
    <row r="348" spans="4:7" hidden="1">
      <c r="D348" s="29">
        <v>26</v>
      </c>
      <c r="E348" s="7">
        <v>17000</v>
      </c>
      <c r="F348" s="5"/>
      <c r="G348" s="13"/>
    </row>
    <row r="349" spans="4:7" hidden="1"/>
    <row r="350" spans="4:7" hidden="1"/>
    <row r="351" spans="4:7" hidden="1">
      <c r="D351" s="26" t="s">
        <v>110</v>
      </c>
      <c r="E351" s="27"/>
      <c r="F351" s="27"/>
      <c r="G351" s="28"/>
    </row>
    <row r="352" spans="4:7" hidden="1">
      <c r="D352" s="12" t="s">
        <v>142</v>
      </c>
      <c r="E352" s="41"/>
      <c r="F352" s="41"/>
      <c r="G352" s="42"/>
    </row>
    <row r="353" spans="4:7" hidden="1">
      <c r="D353" s="29" t="s">
        <v>127</v>
      </c>
      <c r="E353" s="5" t="s">
        <v>140</v>
      </c>
      <c r="F353" s="5"/>
      <c r="G353" s="13" t="s">
        <v>129</v>
      </c>
    </row>
    <row r="354" spans="4:7" hidden="1">
      <c r="D354" s="12">
        <v>1</v>
      </c>
      <c r="E354" s="41">
        <v>1000</v>
      </c>
      <c r="F354" s="41">
        <v>1200</v>
      </c>
      <c r="G354" s="42">
        <v>15</v>
      </c>
    </row>
    <row r="355" spans="4:7" hidden="1">
      <c r="D355" s="12">
        <v>2</v>
      </c>
      <c r="E355" s="41">
        <v>1200</v>
      </c>
      <c r="F355" s="41">
        <v>1400</v>
      </c>
      <c r="G355" s="42">
        <v>20</v>
      </c>
    </row>
    <row r="356" spans="4:7" hidden="1">
      <c r="D356" s="12">
        <v>3</v>
      </c>
      <c r="E356" s="41">
        <v>1400</v>
      </c>
      <c r="F356" s="41">
        <v>1600</v>
      </c>
      <c r="G356" s="42">
        <v>25</v>
      </c>
    </row>
    <row r="357" spans="4:7" hidden="1">
      <c r="D357" s="68">
        <v>4</v>
      </c>
      <c r="E357" s="71">
        <v>1600</v>
      </c>
      <c r="F357" s="71">
        <v>1800</v>
      </c>
      <c r="G357" s="70">
        <v>30</v>
      </c>
    </row>
    <row r="358" spans="4:7" hidden="1">
      <c r="D358" s="12">
        <v>5</v>
      </c>
      <c r="E358" s="41">
        <v>1800</v>
      </c>
      <c r="F358" s="24">
        <v>2000</v>
      </c>
      <c r="G358" s="42">
        <v>35</v>
      </c>
    </row>
    <row r="359" spans="4:7" hidden="1">
      <c r="D359" s="68">
        <v>6</v>
      </c>
      <c r="E359" s="71">
        <v>2000</v>
      </c>
      <c r="F359" s="71">
        <v>2200</v>
      </c>
      <c r="G359" s="70">
        <v>40</v>
      </c>
    </row>
    <row r="360" spans="4:7" hidden="1">
      <c r="D360" s="68">
        <v>7</v>
      </c>
      <c r="E360" s="71">
        <v>2200</v>
      </c>
      <c r="F360" s="71">
        <v>2400</v>
      </c>
      <c r="G360" s="70">
        <v>45</v>
      </c>
    </row>
    <row r="361" spans="4:7" hidden="1">
      <c r="D361" s="12">
        <v>8</v>
      </c>
      <c r="E361" s="41">
        <v>2400</v>
      </c>
      <c r="F361" s="24">
        <v>2600</v>
      </c>
      <c r="G361" s="42">
        <v>50</v>
      </c>
    </row>
    <row r="362" spans="4:7" hidden="1">
      <c r="D362" s="12">
        <v>9</v>
      </c>
      <c r="E362" s="41">
        <v>2600</v>
      </c>
      <c r="F362" s="24">
        <v>2800</v>
      </c>
      <c r="G362" s="42">
        <v>60</v>
      </c>
    </row>
    <row r="363" spans="4:7" hidden="1">
      <c r="D363" s="12">
        <v>10</v>
      </c>
      <c r="E363" s="41">
        <v>2800</v>
      </c>
      <c r="F363" s="24">
        <v>3000</v>
      </c>
      <c r="G363" s="42">
        <v>70</v>
      </c>
    </row>
    <row r="364" spans="4:7" hidden="1">
      <c r="D364" s="12">
        <v>11</v>
      </c>
      <c r="E364" s="24">
        <v>3000</v>
      </c>
      <c r="F364" s="24">
        <v>3200</v>
      </c>
      <c r="G364" s="42">
        <v>80</v>
      </c>
    </row>
    <row r="365" spans="4:7" hidden="1">
      <c r="D365" s="12">
        <v>12</v>
      </c>
      <c r="E365" s="24">
        <v>3200</v>
      </c>
      <c r="F365" s="24">
        <v>3400</v>
      </c>
      <c r="G365" s="42">
        <v>90</v>
      </c>
    </row>
    <row r="366" spans="4:7" hidden="1">
      <c r="D366" s="12">
        <v>13</v>
      </c>
      <c r="E366" s="24">
        <v>3400</v>
      </c>
      <c r="F366" s="24">
        <v>3600</v>
      </c>
      <c r="G366" s="42">
        <v>100</v>
      </c>
    </row>
    <row r="367" spans="4:7" hidden="1">
      <c r="D367" s="12">
        <v>14</v>
      </c>
      <c r="E367" s="24">
        <v>3600</v>
      </c>
      <c r="F367" s="24">
        <v>3800</v>
      </c>
      <c r="G367" s="42">
        <v>110</v>
      </c>
    </row>
    <row r="368" spans="4:7" hidden="1">
      <c r="D368" s="12">
        <v>15</v>
      </c>
      <c r="E368" s="24">
        <v>3800</v>
      </c>
      <c r="F368" s="24">
        <v>4000</v>
      </c>
      <c r="G368" s="42">
        <v>120</v>
      </c>
    </row>
    <row r="369" spans="4:10" hidden="1">
      <c r="D369" s="12">
        <v>16</v>
      </c>
      <c r="E369" s="24">
        <v>4000</v>
      </c>
      <c r="F369" s="24">
        <v>4200</v>
      </c>
      <c r="G369" s="42">
        <v>130</v>
      </c>
    </row>
    <row r="370" spans="4:10" hidden="1">
      <c r="D370" s="12">
        <v>17</v>
      </c>
      <c r="E370" s="24">
        <v>4200</v>
      </c>
      <c r="F370" s="24">
        <v>4400</v>
      </c>
      <c r="G370" s="42">
        <v>150</v>
      </c>
    </row>
    <row r="371" spans="4:10" hidden="1">
      <c r="D371" s="12">
        <v>18</v>
      </c>
      <c r="E371" s="24">
        <v>4400</v>
      </c>
      <c r="F371" s="24">
        <v>4600</v>
      </c>
      <c r="G371" s="42">
        <v>170</v>
      </c>
    </row>
    <row r="372" spans="4:10" hidden="1">
      <c r="D372" s="12">
        <v>19</v>
      </c>
      <c r="E372" s="24">
        <v>4600</v>
      </c>
      <c r="F372" s="24">
        <v>4800</v>
      </c>
      <c r="G372" s="42">
        <v>190</v>
      </c>
    </row>
    <row r="373" spans="4:10" hidden="1">
      <c r="D373" s="12">
        <v>20</v>
      </c>
      <c r="E373" s="24">
        <v>4800</v>
      </c>
      <c r="F373" s="24">
        <v>5000</v>
      </c>
      <c r="G373" s="42">
        <v>210</v>
      </c>
    </row>
    <row r="374" spans="4:10" hidden="1">
      <c r="D374" s="12">
        <v>21</v>
      </c>
      <c r="E374" s="24">
        <v>5000</v>
      </c>
      <c r="F374" s="24">
        <v>5200</v>
      </c>
      <c r="G374" s="42">
        <v>230</v>
      </c>
    </row>
    <row r="375" spans="4:10" hidden="1">
      <c r="D375" s="12">
        <v>22</v>
      </c>
      <c r="E375" s="24">
        <v>5200</v>
      </c>
      <c r="F375" s="24">
        <v>5400</v>
      </c>
      <c r="G375" s="42">
        <v>250</v>
      </c>
    </row>
    <row r="376" spans="4:10" hidden="1">
      <c r="D376" s="12">
        <v>23</v>
      </c>
      <c r="E376" s="24">
        <v>5400</v>
      </c>
      <c r="F376" s="24">
        <v>5600</v>
      </c>
      <c r="G376" s="42">
        <v>270</v>
      </c>
    </row>
    <row r="377" spans="4:10" hidden="1">
      <c r="D377" s="12">
        <v>24</v>
      </c>
      <c r="E377" s="24">
        <v>5600</v>
      </c>
      <c r="F377" s="24">
        <v>5800</v>
      </c>
      <c r="G377" s="42">
        <v>290</v>
      </c>
    </row>
    <row r="378" spans="4:10" hidden="1">
      <c r="D378" s="12">
        <v>25</v>
      </c>
      <c r="E378" s="24">
        <v>5800</v>
      </c>
      <c r="F378" s="24">
        <v>6000</v>
      </c>
      <c r="G378" s="42">
        <v>310</v>
      </c>
    </row>
    <row r="379" spans="4:10" hidden="1">
      <c r="D379" s="29">
        <v>26</v>
      </c>
      <c r="E379" s="5">
        <v>6000</v>
      </c>
      <c r="F379" s="5"/>
      <c r="G379" s="13"/>
    </row>
    <row r="380" spans="4:10" hidden="1">
      <c r="J380" t="s">
        <v>145</v>
      </c>
    </row>
    <row r="381" spans="4:10" hidden="1">
      <c r="D381" s="26" t="s">
        <v>143</v>
      </c>
      <c r="E381" s="27"/>
      <c r="F381" s="27"/>
      <c r="G381" s="28"/>
      <c r="J381" t="s">
        <v>146</v>
      </c>
    </row>
    <row r="382" spans="4:10" hidden="1">
      <c r="D382" s="29" t="s">
        <v>127</v>
      </c>
      <c r="E382" s="5" t="s">
        <v>144</v>
      </c>
      <c r="F382" s="5"/>
      <c r="G382" s="13" t="s">
        <v>129</v>
      </c>
      <c r="J382" t="s">
        <v>147</v>
      </c>
    </row>
    <row r="383" spans="4:10" hidden="1">
      <c r="D383" s="68">
        <v>1</v>
      </c>
      <c r="E383" s="71">
        <v>5</v>
      </c>
      <c r="F383" s="71">
        <v>6</v>
      </c>
      <c r="G383" s="42">
        <v>3</v>
      </c>
      <c r="J383" t="s">
        <v>180</v>
      </c>
    </row>
    <row r="384" spans="4:10" hidden="1">
      <c r="D384" s="68">
        <v>2</v>
      </c>
      <c r="E384" s="71">
        <v>6</v>
      </c>
      <c r="F384" s="71">
        <v>7</v>
      </c>
      <c r="G384" s="70">
        <v>6</v>
      </c>
      <c r="J384" t="s">
        <v>148</v>
      </c>
    </row>
    <row r="385" spans="4:10" hidden="1">
      <c r="D385" s="68">
        <v>3</v>
      </c>
      <c r="E385" s="71">
        <v>7</v>
      </c>
      <c r="F385" s="71">
        <v>8</v>
      </c>
      <c r="G385" s="42">
        <v>9</v>
      </c>
      <c r="J385" t="s">
        <v>149</v>
      </c>
    </row>
    <row r="386" spans="4:10" hidden="1">
      <c r="D386" s="68">
        <v>4</v>
      </c>
      <c r="E386" s="71">
        <v>8</v>
      </c>
      <c r="F386" s="71">
        <v>9</v>
      </c>
      <c r="G386" s="70">
        <v>12</v>
      </c>
      <c r="J386" t="s">
        <v>150</v>
      </c>
    </row>
    <row r="387" spans="4:10" hidden="1">
      <c r="D387" s="68">
        <v>5</v>
      </c>
      <c r="E387" s="71">
        <v>9</v>
      </c>
      <c r="F387" s="71">
        <v>10</v>
      </c>
      <c r="G387" s="42">
        <v>15</v>
      </c>
    </row>
    <row r="388" spans="4:10" hidden="1">
      <c r="D388" s="68">
        <v>6</v>
      </c>
      <c r="E388" s="71">
        <v>10</v>
      </c>
      <c r="F388" s="71">
        <v>11</v>
      </c>
      <c r="G388" s="70">
        <v>20</v>
      </c>
    </row>
    <row r="389" spans="4:10" hidden="1">
      <c r="D389" s="68">
        <v>7</v>
      </c>
      <c r="E389" s="71">
        <v>11</v>
      </c>
      <c r="F389" s="71">
        <v>12</v>
      </c>
      <c r="G389" s="70">
        <v>30</v>
      </c>
      <c r="J389" t="s">
        <v>0</v>
      </c>
    </row>
    <row r="390" spans="4:10" hidden="1">
      <c r="D390" s="68">
        <v>8</v>
      </c>
      <c r="E390" s="71">
        <v>12</v>
      </c>
      <c r="F390" s="71">
        <v>13</v>
      </c>
      <c r="G390" s="70">
        <v>40</v>
      </c>
      <c r="J390" t="s">
        <v>1</v>
      </c>
    </row>
    <row r="391" spans="4:10" hidden="1">
      <c r="D391" s="68">
        <v>9</v>
      </c>
      <c r="E391" s="71">
        <v>13</v>
      </c>
      <c r="F391" s="71">
        <v>14</v>
      </c>
      <c r="G391" s="70">
        <v>50</v>
      </c>
      <c r="J391" t="s">
        <v>2</v>
      </c>
    </row>
    <row r="392" spans="4:10" hidden="1">
      <c r="D392" s="68">
        <v>10</v>
      </c>
      <c r="E392" s="71">
        <v>14</v>
      </c>
      <c r="F392" s="71">
        <v>15</v>
      </c>
      <c r="G392" s="42">
        <v>60</v>
      </c>
      <c r="J392" t="s">
        <v>183</v>
      </c>
    </row>
    <row r="393" spans="4:10" hidden="1">
      <c r="D393" s="68">
        <v>11</v>
      </c>
      <c r="E393" s="71">
        <v>15</v>
      </c>
      <c r="F393" s="71">
        <v>16</v>
      </c>
      <c r="G393" s="42">
        <v>70</v>
      </c>
      <c r="J393" t="s">
        <v>4</v>
      </c>
    </row>
    <row r="394" spans="4:10" hidden="1">
      <c r="D394" s="68">
        <v>12</v>
      </c>
      <c r="E394" s="71">
        <v>16</v>
      </c>
      <c r="F394" s="71">
        <v>17</v>
      </c>
      <c r="G394" s="42">
        <v>80</v>
      </c>
      <c r="J394" t="s">
        <v>5</v>
      </c>
    </row>
    <row r="395" spans="4:10" hidden="1">
      <c r="D395" s="68">
        <v>13</v>
      </c>
      <c r="E395" s="71">
        <v>17</v>
      </c>
      <c r="F395" s="71">
        <v>18</v>
      </c>
      <c r="G395" s="42">
        <v>90</v>
      </c>
      <c r="J395" t="s">
        <v>6</v>
      </c>
    </row>
    <row r="396" spans="4:10" hidden="1">
      <c r="D396" s="68">
        <v>14</v>
      </c>
      <c r="E396" s="71">
        <v>18</v>
      </c>
      <c r="F396" s="71">
        <v>19</v>
      </c>
      <c r="G396" s="42">
        <v>100</v>
      </c>
    </row>
    <row r="397" spans="4:10" hidden="1">
      <c r="D397" s="68">
        <v>15</v>
      </c>
      <c r="E397" s="71">
        <v>19</v>
      </c>
      <c r="F397" s="71">
        <v>20</v>
      </c>
      <c r="G397" s="42">
        <v>110</v>
      </c>
    </row>
    <row r="398" spans="4:10" hidden="1">
      <c r="D398" s="68">
        <v>16</v>
      </c>
      <c r="E398" s="71">
        <v>20</v>
      </c>
      <c r="F398" s="71">
        <v>21</v>
      </c>
      <c r="G398" s="42">
        <v>120</v>
      </c>
      <c r="J398" t="s">
        <v>186</v>
      </c>
    </row>
    <row r="399" spans="4:10" hidden="1">
      <c r="D399" s="68">
        <v>17</v>
      </c>
      <c r="E399" s="71">
        <v>21</v>
      </c>
      <c r="F399" s="71">
        <v>22</v>
      </c>
      <c r="G399" s="42">
        <v>130</v>
      </c>
      <c r="J399" t="s">
        <v>187</v>
      </c>
    </row>
    <row r="400" spans="4:10" hidden="1">
      <c r="D400" s="68">
        <v>18</v>
      </c>
      <c r="E400" s="71">
        <v>22</v>
      </c>
      <c r="F400" s="71">
        <v>23</v>
      </c>
      <c r="G400" s="42">
        <v>140</v>
      </c>
      <c r="J400" t="s">
        <v>188</v>
      </c>
    </row>
    <row r="401" spans="4:10" hidden="1">
      <c r="D401" s="68">
        <v>19</v>
      </c>
      <c r="E401" s="71">
        <v>23</v>
      </c>
      <c r="F401" s="71">
        <v>24</v>
      </c>
      <c r="G401" s="42">
        <v>160</v>
      </c>
      <c r="J401" t="s">
        <v>189</v>
      </c>
    </row>
    <row r="402" spans="4:10" hidden="1">
      <c r="D402" s="68">
        <v>20</v>
      </c>
      <c r="E402" s="71">
        <v>24</v>
      </c>
      <c r="F402" s="71">
        <v>25</v>
      </c>
      <c r="G402" s="42">
        <v>180</v>
      </c>
      <c r="J402" t="s">
        <v>190</v>
      </c>
    </row>
    <row r="403" spans="4:10" hidden="1">
      <c r="D403" s="68">
        <v>21</v>
      </c>
      <c r="E403" s="71">
        <v>25</v>
      </c>
      <c r="F403" s="71">
        <v>26</v>
      </c>
      <c r="G403" s="42">
        <v>200</v>
      </c>
    </row>
    <row r="404" spans="4:10" hidden="1">
      <c r="D404" s="68">
        <v>22</v>
      </c>
      <c r="E404" s="71">
        <v>26</v>
      </c>
      <c r="F404" s="71">
        <v>27</v>
      </c>
      <c r="G404" s="42">
        <v>220</v>
      </c>
      <c r="J404" t="s">
        <v>193</v>
      </c>
    </row>
    <row r="405" spans="4:10" hidden="1">
      <c r="D405" s="68">
        <v>23</v>
      </c>
      <c r="E405" s="71">
        <v>27</v>
      </c>
      <c r="F405" s="71">
        <v>28</v>
      </c>
      <c r="G405" s="42">
        <v>240</v>
      </c>
      <c r="J405" t="s">
        <v>199</v>
      </c>
    </row>
    <row r="406" spans="4:10" hidden="1">
      <c r="D406" s="68">
        <v>24</v>
      </c>
      <c r="E406" s="71">
        <v>28</v>
      </c>
      <c r="F406" s="71">
        <v>29</v>
      </c>
      <c r="G406" s="42">
        <v>260</v>
      </c>
      <c r="J406" t="s">
        <v>200</v>
      </c>
    </row>
    <row r="407" spans="4:10" hidden="1">
      <c r="D407" s="68">
        <v>25</v>
      </c>
      <c r="E407" s="71">
        <v>29</v>
      </c>
      <c r="F407" s="71">
        <v>30</v>
      </c>
      <c r="G407" s="42">
        <v>280</v>
      </c>
      <c r="J407" t="s">
        <v>194</v>
      </c>
    </row>
    <row r="408" spans="4:10" hidden="1">
      <c r="D408" s="68">
        <v>26</v>
      </c>
      <c r="E408" s="71">
        <v>30</v>
      </c>
      <c r="F408" s="71">
        <v>31</v>
      </c>
      <c r="G408" s="42">
        <v>300</v>
      </c>
    </row>
    <row r="409" spans="4:10" hidden="1">
      <c r="D409" s="68">
        <v>27</v>
      </c>
      <c r="E409" s="71">
        <v>31</v>
      </c>
      <c r="F409" s="71">
        <v>32</v>
      </c>
      <c r="G409" s="42">
        <v>320</v>
      </c>
    </row>
    <row r="410" spans="4:10" hidden="1">
      <c r="D410" s="68">
        <v>28</v>
      </c>
      <c r="E410" s="71">
        <v>32</v>
      </c>
      <c r="F410" s="71">
        <v>33</v>
      </c>
      <c r="G410" s="42">
        <v>340</v>
      </c>
    </row>
    <row r="411" spans="4:10" hidden="1">
      <c r="D411" s="68">
        <v>29</v>
      </c>
      <c r="E411" s="71">
        <v>33</v>
      </c>
      <c r="F411" s="71">
        <v>34</v>
      </c>
      <c r="G411" s="42">
        <v>360</v>
      </c>
    </row>
    <row r="412" spans="4:10" hidden="1">
      <c r="D412" s="74">
        <v>30</v>
      </c>
      <c r="E412" s="72">
        <v>34</v>
      </c>
      <c r="G412" s="13"/>
    </row>
    <row r="413" spans="4:10" hidden="1"/>
  </sheetData>
  <sheetProtection selectLockedCells="1"/>
  <conditionalFormatting sqref="C52:C53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127:H138">
    <cfRule type="colorScale" priority="2">
      <colorScale>
        <cfvo type="min" val="0"/>
        <cfvo type="max" val="0"/>
        <color theme="0"/>
        <color rgb="FFFFEF9C"/>
      </colorScale>
    </cfRule>
  </conditionalFormatting>
  <conditionalFormatting sqref="K92">
    <cfRule type="colorScale" priority="1">
      <colorScale>
        <cfvo type="num" val="0"/>
        <cfvo type="num" val="1"/>
        <color rgb="FFF4F480"/>
        <color theme="0"/>
      </colorScale>
    </cfRule>
  </conditionalFormatting>
  <dataValidations count="5">
    <dataValidation type="list" allowBlank="1" showInputMessage="1" showErrorMessage="1" sqref="C15:C17">
      <formula1>$J$398:$J$402</formula1>
    </dataValidation>
    <dataValidation type="list" allowBlank="1" showInputMessage="1" showErrorMessage="1" sqref="B15:B17">
      <formula1>$J$380:$J$386</formula1>
    </dataValidation>
    <dataValidation type="list" allowBlank="1" showInputMessage="1" showErrorMessage="1" sqref="C24">
      <formula1>$J$404:$J$407</formula1>
    </dataValidation>
    <dataValidation errorStyle="information" allowBlank="1" showInputMessage="1" showErrorMessage="1" errorTitle="jeżeli ponad 50, napisz 49" sqref="R5:R16"/>
    <dataValidation type="list" allowBlank="1" showInputMessage="1" showErrorMessage="1" sqref="Q5:Q44">
      <formula1>$J$389:$J$395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E122"/>
  <sheetViews>
    <sheetView zoomScale="85" zoomScaleNormal="85" workbookViewId="0">
      <selection activeCell="J8" sqref="J8"/>
    </sheetView>
  </sheetViews>
  <sheetFormatPr defaultRowHeight="14.25"/>
  <cols>
    <col min="2" max="2" width="15.75" bestFit="1" customWidth="1"/>
    <col min="5" max="5" width="9" customWidth="1"/>
    <col min="7" max="7" width="10" bestFit="1" customWidth="1"/>
    <col min="9" max="9" width="10" bestFit="1" customWidth="1"/>
    <col min="10" max="19" width="8.875" customWidth="1"/>
    <col min="22" max="22" width="10.375" bestFit="1" customWidth="1"/>
    <col min="24" max="24" width="10.625" bestFit="1" customWidth="1"/>
    <col min="28" max="28" width="9.625" bestFit="1" customWidth="1"/>
  </cols>
  <sheetData>
    <row r="1" spans="2:30">
      <c r="F1" t="s">
        <v>100</v>
      </c>
      <c r="G1" t="s">
        <v>65</v>
      </c>
      <c r="H1" s="6">
        <f>U7/U6</f>
        <v>4.25</v>
      </c>
      <c r="I1" t="s">
        <v>64</v>
      </c>
    </row>
    <row r="2" spans="2:30" ht="15">
      <c r="B2" t="s">
        <v>86</v>
      </c>
      <c r="C2" s="9">
        <f>Optimiser!D6</f>
        <v>13</v>
      </c>
      <c r="G2" t="s">
        <v>99</v>
      </c>
      <c r="H2" t="s">
        <v>25</v>
      </c>
      <c r="I2" t="s">
        <v>26</v>
      </c>
      <c r="J2" t="s">
        <v>27</v>
      </c>
      <c r="K2" t="s">
        <v>62</v>
      </c>
      <c r="L2" t="s">
        <v>63</v>
      </c>
    </row>
    <row r="3" spans="2:30">
      <c r="B3" t="s">
        <v>7</v>
      </c>
      <c r="C3">
        <f>INDEX($D$22:$D$52,$C$2,0)</f>
        <v>100</v>
      </c>
      <c r="G3">
        <v>1</v>
      </c>
      <c r="H3" s="6">
        <f t="shared" ref="H3:H14" ca="1" si="0">$G3*($U$10/$U$9*$C$10*($C$9*(1+$C$4)+($C$8/6+$C$8/3*$C$6)*0.5*(1+$C$5)))+$K3</f>
        <v>19483.415658808888</v>
      </c>
      <c r="I3" s="6">
        <f t="shared" ref="I3:I14" ca="1" si="1">$G3*(0.5*$U$10/$U$9*$C$10*($C$9*(1+$C$4)+($C$8/6+$C$8/3*$C$6)*0.25*(1+$C$5)))+$K3</f>
        <v>11069.954120347349</v>
      </c>
      <c r="J3" s="6">
        <f t="shared" ref="J3:J14" ca="1" si="2">$G3*(0.1*$U$10/$U$9*$C$10*($C$9*(1+$C$4)+($C$8/6+$C$8/3*$C$6)*0.05*(1+$C$5)))+$K3</f>
        <v>4685.3387357319643</v>
      </c>
      <c r="K3" s="6">
        <f t="shared" ref="K3:K14" ca="1" si="3">$U$6*G3+$AC$3*G3/$AA$13+(G3/$C$14*$D$14+G3/$C$15*$D$15+G3/$C$16*$D$16+G3/$C$17*$D$17+G3/$C$18*$D$18+G3/$C$13*$D$13)*2-$P$12*$G3</f>
        <v>3137.2618126550419</v>
      </c>
      <c r="L3" s="6">
        <f t="shared" ref="L3:L14" si="4">IF($U$6*G3&gt;$U$7,$U$7,$U$6*G3)+$AC$3*G3/$AA$13</f>
        <v>2653.2710135571338</v>
      </c>
      <c r="U3" t="s">
        <v>24</v>
      </c>
      <c r="AB3" t="s">
        <v>29</v>
      </c>
      <c r="AC3">
        <f>Y13*U5</f>
        <v>3513.6000000000004</v>
      </c>
      <c r="AD3" t="s">
        <v>60</v>
      </c>
    </row>
    <row r="4" spans="2:30" ht="15">
      <c r="B4" t="s">
        <v>8</v>
      </c>
      <c r="C4" s="4">
        <f>INDEX($E$22:$E$52,$C$2,0)</f>
        <v>0</v>
      </c>
      <c r="G4">
        <v>2</v>
      </c>
      <c r="H4" s="6">
        <f t="shared" ca="1" si="0"/>
        <v>38966.831317617776</v>
      </c>
      <c r="I4" s="6">
        <f t="shared" ca="1" si="1"/>
        <v>22139.908240694698</v>
      </c>
      <c r="J4" s="6">
        <f t="shared" ca="1" si="2"/>
        <v>9370.6774714639287</v>
      </c>
      <c r="K4" s="6">
        <f t="shared" ca="1" si="3"/>
        <v>6274.5236253100838</v>
      </c>
      <c r="L4" s="6">
        <f t="shared" si="4"/>
        <v>5306.5420271142675</v>
      </c>
      <c r="T4" t="s">
        <v>23</v>
      </c>
      <c r="U4" s="10">
        <f>Optimiser!E7</f>
        <v>0.18</v>
      </c>
      <c r="AB4" t="s">
        <v>23</v>
      </c>
      <c r="AC4" s="1">
        <f ca="1">(E66*H66+E67*H67+E68*H68+E69*H69+E71*H71+E70*H70+E65*H65)/Core!U79</f>
        <v>5.5432000000000009E-2</v>
      </c>
    </row>
    <row r="5" spans="2:30" ht="15">
      <c r="B5" t="s">
        <v>9</v>
      </c>
      <c r="C5" s="4">
        <f>INDEX($F$22:$F$52,$C$2,0)</f>
        <v>0.2</v>
      </c>
      <c r="G5">
        <v>3</v>
      </c>
      <c r="H5" s="6">
        <f t="shared" ca="1" si="0"/>
        <v>58450.246976426664</v>
      </c>
      <c r="I5" s="6">
        <f t="shared" ca="1" si="1"/>
        <v>33209.862361042047</v>
      </c>
      <c r="J5" s="6">
        <f t="shared" ca="1" si="2"/>
        <v>14056.016207195895</v>
      </c>
      <c r="K5" s="6">
        <f t="shared" ca="1" si="3"/>
        <v>9411.7854379651253</v>
      </c>
      <c r="L5" s="6">
        <f t="shared" si="4"/>
        <v>7959.8130406714008</v>
      </c>
      <c r="P5" t="s">
        <v>18</v>
      </c>
      <c r="Q5" t="s">
        <v>19</v>
      </c>
      <c r="R5" t="s">
        <v>191</v>
      </c>
      <c r="T5" t="s">
        <v>29</v>
      </c>
      <c r="U5" s="11">
        <f>Optimiser!E8</f>
        <v>240</v>
      </c>
      <c r="AB5" t="s">
        <v>61</v>
      </c>
      <c r="AC5" s="4">
        <f ca="1">(E57*H66+E58*H67+E59*H68+E60*H69+E62*H71+E56*H65+E61*H70)/Core!U79</f>
        <v>8.8000000000000009E-2</v>
      </c>
    </row>
    <row r="6" spans="2:30" ht="15">
      <c r="B6" t="s">
        <v>68</v>
      </c>
      <c r="C6" s="4">
        <f>INDEX($G$22:$G$52,$C$2,0)</f>
        <v>0</v>
      </c>
      <c r="F6" s="1"/>
      <c r="G6">
        <v>4</v>
      </c>
      <c r="H6" s="6">
        <f t="shared" ca="1" si="0"/>
        <v>77933.662635235552</v>
      </c>
      <c r="I6" s="6">
        <f t="shared" ca="1" si="1"/>
        <v>44279.816481389396</v>
      </c>
      <c r="J6" s="6">
        <f t="shared" ca="1" si="2"/>
        <v>18741.354942927857</v>
      </c>
      <c r="K6" s="6">
        <f t="shared" ca="1" si="3"/>
        <v>12549.047250620168</v>
      </c>
      <c r="L6" s="6">
        <f t="shared" si="4"/>
        <v>10613.084054228535</v>
      </c>
      <c r="O6" t="s">
        <v>15</v>
      </c>
      <c r="P6" s="11">
        <f>Optimiser!D15+1</f>
        <v>14</v>
      </c>
      <c r="Q6">
        <f>P6+4</f>
        <v>18</v>
      </c>
      <c r="R6">
        <f>IF(Optimiser!C15="none skulls",0,IF(Optimiser!C15="slightly lethal",1,IF(Optimiser!C15="on average lethal",2,IF(Optimiser!C15="enormously lethal",3,4))))</f>
        <v>2</v>
      </c>
      <c r="T6" t="s">
        <v>30</v>
      </c>
      <c r="U6" s="11">
        <f>Optimiser!E9</f>
        <v>2000</v>
      </c>
    </row>
    <row r="7" spans="2:30" ht="15">
      <c r="C7" s="4"/>
      <c r="F7" s="1"/>
      <c r="G7">
        <v>5</v>
      </c>
      <c r="H7" s="6">
        <f t="shared" ca="1" si="0"/>
        <v>97417.078294044448</v>
      </c>
      <c r="I7" s="6">
        <f t="shared" ca="1" si="1"/>
        <v>55349.770601736745</v>
      </c>
      <c r="J7" s="6">
        <f t="shared" ca="1" si="2"/>
        <v>23426.693678659823</v>
      </c>
      <c r="K7" s="6">
        <f t="shared" ca="1" si="3"/>
        <v>15686.30906327521</v>
      </c>
      <c r="L7" s="6">
        <f t="shared" si="4"/>
        <v>11766.355067785669</v>
      </c>
      <c r="O7" t="s">
        <v>16</v>
      </c>
      <c r="P7" s="11">
        <f>Optimiser!D16+1</f>
        <v>11</v>
      </c>
      <c r="Q7">
        <f t="shared" ref="Q7:Q8" si="5">P7+4</f>
        <v>15</v>
      </c>
      <c r="R7">
        <f>IF(Optimiser!C16="none skulls",0,IF(Optimiser!C16="slightly lethal",1,IF(Optimiser!C16="on average lethal",2,IF(Optimiser!C16="enormously lethal",3,4))))</f>
        <v>2</v>
      </c>
      <c r="T7" t="s">
        <v>31</v>
      </c>
      <c r="U7" s="11">
        <f>Optimiser!E10</f>
        <v>8500</v>
      </c>
      <c r="AC7" s="6"/>
    </row>
    <row r="8" spans="2:30" ht="15">
      <c r="B8" t="s">
        <v>87</v>
      </c>
      <c r="C8" s="9">
        <f>Optimiser!C18</f>
        <v>5000</v>
      </c>
      <c r="F8" s="1"/>
      <c r="G8">
        <v>6</v>
      </c>
      <c r="H8" s="6">
        <f t="shared" ca="1" si="0"/>
        <v>116900.49395285333</v>
      </c>
      <c r="I8" s="6">
        <f t="shared" ca="1" si="1"/>
        <v>66419.724722084095</v>
      </c>
      <c r="J8" s="6">
        <f t="shared" ca="1" si="2"/>
        <v>28112.03241439179</v>
      </c>
      <c r="K8" s="6">
        <f t="shared" ca="1" si="3"/>
        <v>18823.570875930251</v>
      </c>
      <c r="L8" s="6">
        <f t="shared" si="4"/>
        <v>12419.626081342802</v>
      </c>
      <c r="O8" t="s">
        <v>17</v>
      </c>
      <c r="P8" s="11">
        <f>Optimiser!D17</f>
        <v>7</v>
      </c>
      <c r="Q8">
        <f t="shared" si="5"/>
        <v>11</v>
      </c>
      <c r="R8">
        <f>IF(Optimiser!C17="none skulls",0,IF(Optimiser!C17="slightly lethal",1,IF(Optimiser!C17="on average lethal",2,IF(Optimiser!C17="enormously lethal",3,4))))</f>
        <v>2</v>
      </c>
      <c r="T8" t="s">
        <v>32</v>
      </c>
      <c r="U8" s="11">
        <f>Optimiser!E11</f>
        <v>21</v>
      </c>
    </row>
    <row r="9" spans="2:30" ht="15">
      <c r="B9" t="s">
        <v>88</v>
      </c>
      <c r="C9" s="9">
        <f>Optimiser!C19</f>
        <v>8000</v>
      </c>
      <c r="G9">
        <v>7</v>
      </c>
      <c r="H9" s="6">
        <f t="shared" ca="1" si="0"/>
        <v>136383.90961166221</v>
      </c>
      <c r="I9" s="6">
        <f t="shared" ca="1" si="1"/>
        <v>77489.678842431444</v>
      </c>
      <c r="J9" s="6">
        <f t="shared" ca="1" si="2"/>
        <v>32797.371150123756</v>
      </c>
      <c r="K9" s="6">
        <f t="shared" ca="1" si="3"/>
        <v>21960.832688585291</v>
      </c>
      <c r="L9" s="6">
        <f t="shared" si="4"/>
        <v>13072.897094899936</v>
      </c>
      <c r="O9" t="s">
        <v>22</v>
      </c>
      <c r="Q9" s="25">
        <f>(Q6*R6+Q7*R7+Q8*R8)/R9</f>
        <v>14.666666666666666</v>
      </c>
      <c r="R9">
        <f>SUM(R6:R8)</f>
        <v>6</v>
      </c>
      <c r="T9" t="s">
        <v>66</v>
      </c>
      <c r="U9" s="11">
        <f>Optimiser!E12</f>
        <v>28</v>
      </c>
    </row>
    <row r="10" spans="2:30" ht="15">
      <c r="B10" t="s">
        <v>89</v>
      </c>
      <c r="C10" s="6">
        <f>U9/(Optimiser!D5+4)*2</f>
        <v>2.1538461538461537</v>
      </c>
      <c r="G10">
        <v>8</v>
      </c>
      <c r="H10" s="6">
        <f t="shared" ca="1" si="0"/>
        <v>155867.3252704711</v>
      </c>
      <c r="I10" s="6">
        <f t="shared" ca="1" si="1"/>
        <v>88559.632962778793</v>
      </c>
      <c r="J10" s="6">
        <f t="shared" ca="1" si="2"/>
        <v>37482.709885855715</v>
      </c>
      <c r="K10" s="6">
        <f t="shared" ca="1" si="3"/>
        <v>25098.094501240335</v>
      </c>
      <c r="L10" s="6">
        <f t="shared" si="4"/>
        <v>13726.16810845707</v>
      </c>
      <c r="P10" s="3"/>
      <c r="T10" t="s">
        <v>67</v>
      </c>
      <c r="U10" s="11">
        <f>Optimiser!E13</f>
        <v>25</v>
      </c>
    </row>
    <row r="11" spans="2:30" ht="15">
      <c r="G11">
        <v>9</v>
      </c>
      <c r="H11" s="6">
        <f t="shared" ca="1" si="0"/>
        <v>175350.74092928</v>
      </c>
      <c r="I11" s="6">
        <f t="shared" ca="1" si="1"/>
        <v>99629.587083126142</v>
      </c>
      <c r="J11" s="6">
        <f t="shared" ca="1" si="2"/>
        <v>42168.048621587681</v>
      </c>
      <c r="K11" s="6">
        <f t="shared" ca="1" si="3"/>
        <v>28235.356313895376</v>
      </c>
      <c r="L11" s="6">
        <f t="shared" si="4"/>
        <v>14379.439122014202</v>
      </c>
      <c r="P11" s="3"/>
    </row>
    <row r="12" spans="2:30" ht="15">
      <c r="B12" t="s">
        <v>90</v>
      </c>
      <c r="C12" t="s">
        <v>91</v>
      </c>
      <c r="D12" t="s">
        <v>92</v>
      </c>
      <c r="G12">
        <v>10</v>
      </c>
      <c r="H12" s="6">
        <f t="shared" ca="1" si="0"/>
        <v>194834.1565880889</v>
      </c>
      <c r="I12" s="6">
        <f t="shared" ca="1" si="1"/>
        <v>110699.54120347349</v>
      </c>
      <c r="J12" s="6">
        <f t="shared" ca="1" si="2"/>
        <v>46853.387357319647</v>
      </c>
      <c r="K12" s="6">
        <f t="shared" ca="1" si="3"/>
        <v>31372.61812655042</v>
      </c>
      <c r="L12" s="6">
        <f t="shared" si="4"/>
        <v>15032.710135571337</v>
      </c>
      <c r="O12" t="s">
        <v>124</v>
      </c>
      <c r="P12" s="18">
        <f ca="1">Optimiser!C20/(Optimiser!C21+3)*500/Core!Y122*AC4</f>
        <v>72.143907036797941</v>
      </c>
    </row>
    <row r="13" spans="2:30" ht="15">
      <c r="B13" t="s">
        <v>101</v>
      </c>
      <c r="C13">
        <f>Core!C13</f>
        <v>1.5</v>
      </c>
      <c r="D13">
        <f>Core!D13</f>
        <v>125</v>
      </c>
      <c r="G13">
        <v>11</v>
      </c>
      <c r="H13" s="6">
        <f t="shared" ca="1" si="0"/>
        <v>214317.57224689779</v>
      </c>
      <c r="I13" s="6">
        <f t="shared" ca="1" si="1"/>
        <v>121769.49532382085</v>
      </c>
      <c r="J13" s="6">
        <f t="shared" ca="1" si="2"/>
        <v>51538.72609305162</v>
      </c>
      <c r="K13" s="6">
        <f t="shared" ca="1" si="3"/>
        <v>34509.879939205464</v>
      </c>
      <c r="L13" s="6">
        <f t="shared" si="4"/>
        <v>15685.981149128471</v>
      </c>
      <c r="P13" s="3"/>
      <c r="X13" t="s">
        <v>33</v>
      </c>
      <c r="Y13" s="8">
        <f>Core!W122</f>
        <v>14.64</v>
      </c>
      <c r="Z13" s="8">
        <f>Core!X122</f>
        <v>0.88</v>
      </c>
      <c r="AA13" s="8">
        <f>Core!Y122</f>
        <v>5.3784722222222223</v>
      </c>
    </row>
    <row r="14" spans="2:30">
      <c r="B14" t="s">
        <v>102</v>
      </c>
      <c r="C14">
        <f>Core!C14</f>
        <v>3.5</v>
      </c>
      <c r="D14">
        <f>Core!D14</f>
        <v>350</v>
      </c>
      <c r="G14">
        <v>12</v>
      </c>
      <c r="H14" s="6">
        <f t="shared" ca="1" si="0"/>
        <v>233800.98790570666</v>
      </c>
      <c r="I14" s="6">
        <f t="shared" ca="1" si="1"/>
        <v>132839.44944416819</v>
      </c>
      <c r="J14" s="6">
        <f t="shared" ca="1" si="2"/>
        <v>56224.064828783579</v>
      </c>
      <c r="K14" s="6">
        <f t="shared" ca="1" si="3"/>
        <v>37647.141751860501</v>
      </c>
      <c r="L14" s="6">
        <f t="shared" si="4"/>
        <v>16339.252162685603</v>
      </c>
    </row>
    <row r="15" spans="2:30">
      <c r="B15" t="s">
        <v>103</v>
      </c>
      <c r="C15">
        <f>Core!C15</f>
        <v>7</v>
      </c>
      <c r="D15">
        <f>Core!D15</f>
        <v>650</v>
      </c>
    </row>
    <row r="16" spans="2:30">
      <c r="B16" t="s">
        <v>104</v>
      </c>
      <c r="C16">
        <f>Core!C16</f>
        <v>666</v>
      </c>
      <c r="D16">
        <f>Core!D16</f>
        <v>1250</v>
      </c>
    </row>
    <row r="17" spans="1:109">
      <c r="B17" t="s">
        <v>105</v>
      </c>
      <c r="C17">
        <f>Core!C17</f>
        <v>666</v>
      </c>
      <c r="D17">
        <f>Core!D17</f>
        <v>0</v>
      </c>
    </row>
    <row r="18" spans="1:109">
      <c r="B18" t="s">
        <v>106</v>
      </c>
      <c r="C18">
        <f>Core!C18</f>
        <v>666</v>
      </c>
      <c r="D18">
        <f>Core!D18</f>
        <v>0</v>
      </c>
    </row>
    <row r="20" spans="1:109">
      <c r="J20" t="s">
        <v>28</v>
      </c>
    </row>
    <row r="21" spans="1:109">
      <c r="B21" t="s">
        <v>13</v>
      </c>
      <c r="C21" t="s">
        <v>12</v>
      </c>
      <c r="D21" t="s">
        <v>7</v>
      </c>
      <c r="E21" t="s">
        <v>8</v>
      </c>
      <c r="F21" t="s">
        <v>9</v>
      </c>
      <c r="G21" t="s">
        <v>10</v>
      </c>
      <c r="H21" t="s">
        <v>11</v>
      </c>
      <c r="I21" t="s">
        <v>14</v>
      </c>
      <c r="J21">
        <v>1</v>
      </c>
      <c r="K21">
        <v>2</v>
      </c>
      <c r="L21">
        <v>3</v>
      </c>
      <c r="M21">
        <v>4</v>
      </c>
      <c r="N21">
        <v>5</v>
      </c>
      <c r="O21">
        <v>6</v>
      </c>
      <c r="P21">
        <v>7</v>
      </c>
      <c r="Q21">
        <v>8</v>
      </c>
      <c r="R21">
        <v>9</v>
      </c>
      <c r="S21">
        <v>10</v>
      </c>
      <c r="T21">
        <v>11</v>
      </c>
      <c r="U21">
        <v>12</v>
      </c>
      <c r="V21">
        <v>13</v>
      </c>
      <c r="W21">
        <v>14</v>
      </c>
      <c r="X21">
        <v>15</v>
      </c>
      <c r="Y21">
        <v>16</v>
      </c>
      <c r="Z21">
        <v>17</v>
      </c>
      <c r="AA21">
        <v>18</v>
      </c>
      <c r="AB21">
        <v>19</v>
      </c>
      <c r="AC21">
        <v>20</v>
      </c>
      <c r="AD21">
        <v>21</v>
      </c>
      <c r="AE21">
        <v>22</v>
      </c>
      <c r="AF21">
        <v>23</v>
      </c>
      <c r="AG21">
        <v>24</v>
      </c>
      <c r="AH21">
        <v>25</v>
      </c>
      <c r="AI21">
        <v>26</v>
      </c>
      <c r="AJ21">
        <v>27</v>
      </c>
      <c r="AK21">
        <v>28</v>
      </c>
      <c r="AL21">
        <v>29</v>
      </c>
      <c r="AM21">
        <v>30</v>
      </c>
      <c r="AN21">
        <v>31</v>
      </c>
      <c r="AO21">
        <v>32</v>
      </c>
      <c r="AP21">
        <v>33</v>
      </c>
      <c r="AQ21">
        <v>34</v>
      </c>
      <c r="AR21">
        <v>35</v>
      </c>
      <c r="AS21">
        <v>36</v>
      </c>
      <c r="AT21">
        <v>37</v>
      </c>
      <c r="AU21">
        <v>38</v>
      </c>
      <c r="AV21">
        <v>39</v>
      </c>
      <c r="AW21">
        <v>40</v>
      </c>
      <c r="AX21">
        <v>41</v>
      </c>
      <c r="AY21">
        <v>42</v>
      </c>
      <c r="AZ21">
        <v>43</v>
      </c>
      <c r="BA21">
        <v>44</v>
      </c>
      <c r="BB21">
        <v>45</v>
      </c>
      <c r="BC21">
        <v>46</v>
      </c>
      <c r="BD21">
        <v>47</v>
      </c>
      <c r="BE21">
        <v>48</v>
      </c>
      <c r="BF21">
        <v>49</v>
      </c>
      <c r="BG21">
        <v>50</v>
      </c>
      <c r="BH21">
        <v>51</v>
      </c>
      <c r="BI21">
        <v>52</v>
      </c>
      <c r="BJ21">
        <v>53</v>
      </c>
      <c r="BK21">
        <v>54</v>
      </c>
      <c r="BL21">
        <v>55</v>
      </c>
      <c r="BM21">
        <v>56</v>
      </c>
      <c r="BN21">
        <v>57</v>
      </c>
      <c r="BO21">
        <v>58</v>
      </c>
      <c r="BP21">
        <v>59</v>
      </c>
      <c r="BQ21">
        <v>60</v>
      </c>
      <c r="BR21">
        <v>61</v>
      </c>
      <c r="BS21">
        <v>62</v>
      </c>
      <c r="BT21">
        <v>63</v>
      </c>
      <c r="BU21">
        <v>64</v>
      </c>
      <c r="BV21">
        <v>65</v>
      </c>
      <c r="BW21">
        <v>66</v>
      </c>
      <c r="BX21">
        <v>67</v>
      </c>
      <c r="BY21">
        <v>68</v>
      </c>
      <c r="BZ21">
        <v>69</v>
      </c>
      <c r="CA21">
        <v>70</v>
      </c>
      <c r="CB21">
        <v>71</v>
      </c>
      <c r="CC21">
        <v>72</v>
      </c>
      <c r="CD21">
        <v>73</v>
      </c>
      <c r="CE21">
        <v>74</v>
      </c>
      <c r="CF21">
        <v>75</v>
      </c>
      <c r="CG21">
        <v>76</v>
      </c>
      <c r="CH21">
        <v>77</v>
      </c>
      <c r="CI21">
        <v>78</v>
      </c>
      <c r="CJ21">
        <v>79</v>
      </c>
      <c r="CK21">
        <v>80</v>
      </c>
      <c r="CL21">
        <v>81</v>
      </c>
      <c r="CM21">
        <v>82</v>
      </c>
      <c r="CN21">
        <v>83</v>
      </c>
      <c r="CO21">
        <v>84</v>
      </c>
      <c r="CP21">
        <v>85</v>
      </c>
      <c r="CQ21">
        <v>86</v>
      </c>
      <c r="CR21">
        <v>87</v>
      </c>
      <c r="CS21">
        <v>88</v>
      </c>
      <c r="CT21">
        <v>89</v>
      </c>
      <c r="CU21">
        <v>90</v>
      </c>
      <c r="CV21">
        <v>91</v>
      </c>
      <c r="CW21">
        <v>92</v>
      </c>
      <c r="CX21">
        <v>93</v>
      </c>
      <c r="CY21">
        <v>94</v>
      </c>
      <c r="CZ21">
        <v>95</v>
      </c>
      <c r="DA21">
        <v>96</v>
      </c>
      <c r="DB21">
        <v>97</v>
      </c>
      <c r="DC21">
        <v>98</v>
      </c>
      <c r="DD21">
        <v>99</v>
      </c>
      <c r="DE21">
        <v>100</v>
      </c>
    </row>
    <row r="22" spans="1:109">
      <c r="A22" t="s">
        <v>46</v>
      </c>
      <c r="B22" t="s">
        <v>0</v>
      </c>
      <c r="C22">
        <v>1</v>
      </c>
      <c r="D22">
        <v>40</v>
      </c>
      <c r="J22" s="4">
        <f t="shared" ref="J22:S31" si="6">IF($D22-$Q$9*(J$21-1)&gt;$D22*0.7,0.5*(1+$F22-$U$4),IF($D22-$Q$9*(J$21-1)&gt;$D22*0.3,0.25*(1+$F22-$U$4),0.05*(1+$F22-$U$4)))</f>
        <v>0.41000000000000003</v>
      </c>
      <c r="K22" s="4">
        <f t="shared" si="6"/>
        <v>0.20500000000000002</v>
      </c>
      <c r="L22" s="4">
        <f t="shared" si="6"/>
        <v>4.1000000000000009E-2</v>
      </c>
      <c r="M22" s="4">
        <f t="shared" si="6"/>
        <v>4.1000000000000009E-2</v>
      </c>
      <c r="N22" s="4">
        <f t="shared" si="6"/>
        <v>4.1000000000000009E-2</v>
      </c>
      <c r="O22" s="4">
        <f t="shared" si="6"/>
        <v>4.1000000000000009E-2</v>
      </c>
      <c r="P22" s="4">
        <f t="shared" si="6"/>
        <v>4.1000000000000009E-2</v>
      </c>
      <c r="Q22" s="4">
        <f t="shared" si="6"/>
        <v>4.1000000000000009E-2</v>
      </c>
      <c r="R22" s="4">
        <f t="shared" si="6"/>
        <v>4.1000000000000009E-2</v>
      </c>
      <c r="S22" s="4">
        <f t="shared" si="6"/>
        <v>4.1000000000000009E-2</v>
      </c>
      <c r="T22" s="4">
        <f t="shared" ref="T22:AC31" si="7">IF($D22-$Q$9*(T$21-1)&gt;$D22*0.7,0.5*(1+$F22-$U$4),IF($D22-$Q$9*(T$21-1)&gt;$D22*0.3,0.25*(1+$F22-$U$4),0.05*(1+$F22-$U$4)))</f>
        <v>4.1000000000000009E-2</v>
      </c>
      <c r="U22" s="4">
        <f t="shared" si="7"/>
        <v>4.1000000000000009E-2</v>
      </c>
      <c r="V22" s="4">
        <f t="shared" si="7"/>
        <v>4.1000000000000009E-2</v>
      </c>
      <c r="W22" s="4">
        <f t="shared" si="7"/>
        <v>4.1000000000000009E-2</v>
      </c>
      <c r="X22" s="4">
        <f t="shared" si="7"/>
        <v>4.1000000000000009E-2</v>
      </c>
      <c r="Y22" s="4">
        <f t="shared" si="7"/>
        <v>4.1000000000000009E-2</v>
      </c>
      <c r="Z22" s="4">
        <f t="shared" si="7"/>
        <v>4.1000000000000009E-2</v>
      </c>
      <c r="AA22" s="4">
        <f t="shared" si="7"/>
        <v>4.1000000000000009E-2</v>
      </c>
      <c r="AB22" s="4">
        <f t="shared" si="7"/>
        <v>4.1000000000000009E-2</v>
      </c>
      <c r="AC22" s="4">
        <f t="shared" si="7"/>
        <v>4.1000000000000009E-2</v>
      </c>
      <c r="AD22" s="4">
        <f t="shared" ref="AD22:AM31" si="8">IF($D22-$Q$9*(AD$21-1)&gt;$D22*0.7,0.5*(1+$F22-$U$4),IF($D22-$Q$9*(AD$21-1)&gt;$D22*0.3,0.25*(1+$F22-$U$4),0.05*(1+$F22-$U$4)))</f>
        <v>4.1000000000000009E-2</v>
      </c>
      <c r="AE22" s="4">
        <f t="shared" si="8"/>
        <v>4.1000000000000009E-2</v>
      </c>
      <c r="AF22" s="4">
        <f t="shared" si="8"/>
        <v>4.1000000000000009E-2</v>
      </c>
      <c r="AG22" s="4">
        <f t="shared" si="8"/>
        <v>4.1000000000000009E-2</v>
      </c>
      <c r="AH22" s="4">
        <f t="shared" si="8"/>
        <v>4.1000000000000009E-2</v>
      </c>
      <c r="AI22" s="4">
        <f t="shared" si="8"/>
        <v>4.1000000000000009E-2</v>
      </c>
      <c r="AJ22" s="4">
        <f t="shared" si="8"/>
        <v>4.1000000000000009E-2</v>
      </c>
      <c r="AK22" s="4">
        <f t="shared" si="8"/>
        <v>4.1000000000000009E-2</v>
      </c>
      <c r="AL22" s="4">
        <f t="shared" si="8"/>
        <v>4.1000000000000009E-2</v>
      </c>
      <c r="AM22" s="4">
        <f t="shared" si="8"/>
        <v>4.1000000000000009E-2</v>
      </c>
      <c r="AN22" s="4">
        <f t="shared" ref="AN22:AW31" si="9">IF($D22-$Q$9*(AN$21-1)&gt;$D22*0.7,0.5*(1+$F22-$U$4),IF($D22-$Q$9*(AN$21-1)&gt;$D22*0.3,0.25*(1+$F22-$U$4),0.05*(1+$F22-$U$4)))</f>
        <v>4.1000000000000009E-2</v>
      </c>
      <c r="AO22" s="4">
        <f t="shared" si="9"/>
        <v>4.1000000000000009E-2</v>
      </c>
      <c r="AP22" s="4">
        <f t="shared" si="9"/>
        <v>4.1000000000000009E-2</v>
      </c>
      <c r="AQ22" s="4">
        <f t="shared" si="9"/>
        <v>4.1000000000000009E-2</v>
      </c>
      <c r="AR22" s="4">
        <f t="shared" si="9"/>
        <v>4.1000000000000009E-2</v>
      </c>
      <c r="AS22" s="4">
        <f t="shared" si="9"/>
        <v>4.1000000000000009E-2</v>
      </c>
      <c r="AT22" s="4">
        <f t="shared" si="9"/>
        <v>4.1000000000000009E-2</v>
      </c>
      <c r="AU22" s="4">
        <f t="shared" si="9"/>
        <v>4.1000000000000009E-2</v>
      </c>
      <c r="AV22" s="4">
        <f t="shared" si="9"/>
        <v>4.1000000000000009E-2</v>
      </c>
      <c r="AW22" s="4">
        <f t="shared" si="9"/>
        <v>4.1000000000000009E-2</v>
      </c>
      <c r="AX22" s="4">
        <f t="shared" ref="AX22:BG31" si="10">IF($D22-$Q$9*(AX$21-1)&gt;$D22*0.7,0.5*(1+$F22-$U$4),IF($D22-$Q$9*(AX$21-1)&gt;$D22*0.3,0.25*(1+$F22-$U$4),0.05*(1+$F22-$U$4)))</f>
        <v>4.1000000000000009E-2</v>
      </c>
      <c r="AY22" s="4">
        <f t="shared" si="10"/>
        <v>4.1000000000000009E-2</v>
      </c>
      <c r="AZ22" s="4">
        <f t="shared" si="10"/>
        <v>4.1000000000000009E-2</v>
      </c>
      <c r="BA22" s="4">
        <f t="shared" si="10"/>
        <v>4.1000000000000009E-2</v>
      </c>
      <c r="BB22" s="4">
        <f t="shared" si="10"/>
        <v>4.1000000000000009E-2</v>
      </c>
      <c r="BC22" s="4">
        <f t="shared" si="10"/>
        <v>4.1000000000000009E-2</v>
      </c>
      <c r="BD22" s="4">
        <f t="shared" si="10"/>
        <v>4.1000000000000009E-2</v>
      </c>
      <c r="BE22" s="4">
        <f t="shared" si="10"/>
        <v>4.1000000000000009E-2</v>
      </c>
      <c r="BF22" s="4">
        <f t="shared" si="10"/>
        <v>4.1000000000000009E-2</v>
      </c>
      <c r="BG22" s="4">
        <f t="shared" si="10"/>
        <v>4.1000000000000009E-2</v>
      </c>
      <c r="BH22" s="4">
        <f t="shared" ref="BH22:BQ31" si="11">IF($D22-$Q$9*(BH$21-1)&gt;$D22*0.7,0.5*(1+$F22-$U$4),IF($D22-$Q$9*(BH$21-1)&gt;$D22*0.3,0.25*(1+$F22-$U$4),0.05*(1+$F22-$U$4)))</f>
        <v>4.1000000000000009E-2</v>
      </c>
      <c r="BI22" s="4">
        <f t="shared" si="11"/>
        <v>4.1000000000000009E-2</v>
      </c>
      <c r="BJ22" s="4">
        <f t="shared" si="11"/>
        <v>4.1000000000000009E-2</v>
      </c>
      <c r="BK22" s="4">
        <f t="shared" si="11"/>
        <v>4.1000000000000009E-2</v>
      </c>
      <c r="BL22" s="4">
        <f t="shared" si="11"/>
        <v>4.1000000000000009E-2</v>
      </c>
      <c r="BM22" s="4">
        <f t="shared" si="11"/>
        <v>4.1000000000000009E-2</v>
      </c>
      <c r="BN22" s="4">
        <f t="shared" si="11"/>
        <v>4.1000000000000009E-2</v>
      </c>
      <c r="BO22" s="4">
        <f t="shared" si="11"/>
        <v>4.1000000000000009E-2</v>
      </c>
      <c r="BP22" s="4">
        <f t="shared" si="11"/>
        <v>4.1000000000000009E-2</v>
      </c>
      <c r="BQ22" s="4">
        <f t="shared" si="11"/>
        <v>4.1000000000000009E-2</v>
      </c>
      <c r="BR22" s="4">
        <f t="shared" ref="BR22:CA31" si="12">IF($D22-$Q$9*(BR$21-1)&gt;$D22*0.7,0.5*(1+$F22-$U$4),IF($D22-$Q$9*(BR$21-1)&gt;$D22*0.3,0.25*(1+$F22-$U$4),0.05*(1+$F22-$U$4)))</f>
        <v>4.1000000000000009E-2</v>
      </c>
      <c r="BS22" s="4">
        <f t="shared" si="12"/>
        <v>4.1000000000000009E-2</v>
      </c>
      <c r="BT22" s="4">
        <f t="shared" si="12"/>
        <v>4.1000000000000009E-2</v>
      </c>
      <c r="BU22" s="4">
        <f t="shared" si="12"/>
        <v>4.1000000000000009E-2</v>
      </c>
      <c r="BV22" s="4">
        <f t="shared" si="12"/>
        <v>4.1000000000000009E-2</v>
      </c>
      <c r="BW22" s="4">
        <f t="shared" si="12"/>
        <v>4.1000000000000009E-2</v>
      </c>
      <c r="BX22" s="4">
        <f t="shared" si="12"/>
        <v>4.1000000000000009E-2</v>
      </c>
      <c r="BY22" s="4">
        <f t="shared" si="12"/>
        <v>4.1000000000000009E-2</v>
      </c>
      <c r="BZ22" s="4">
        <f t="shared" si="12"/>
        <v>4.1000000000000009E-2</v>
      </c>
      <c r="CA22" s="4">
        <f t="shared" si="12"/>
        <v>4.1000000000000009E-2</v>
      </c>
      <c r="CB22" s="4">
        <f t="shared" ref="CB22:CK31" si="13">IF($D22-$Q$9*(CB$21-1)&gt;$D22*0.7,0.5*(1+$F22-$U$4),IF($D22-$Q$9*(CB$21-1)&gt;$D22*0.3,0.25*(1+$F22-$U$4),0.05*(1+$F22-$U$4)))</f>
        <v>4.1000000000000009E-2</v>
      </c>
      <c r="CC22" s="4">
        <f t="shared" si="13"/>
        <v>4.1000000000000009E-2</v>
      </c>
      <c r="CD22" s="4">
        <f t="shared" si="13"/>
        <v>4.1000000000000009E-2</v>
      </c>
      <c r="CE22" s="4">
        <f t="shared" si="13"/>
        <v>4.1000000000000009E-2</v>
      </c>
      <c r="CF22" s="4">
        <f t="shared" si="13"/>
        <v>4.1000000000000009E-2</v>
      </c>
      <c r="CG22" s="4">
        <f t="shared" si="13"/>
        <v>4.1000000000000009E-2</v>
      </c>
      <c r="CH22" s="4">
        <f t="shared" si="13"/>
        <v>4.1000000000000009E-2</v>
      </c>
      <c r="CI22" s="4">
        <f t="shared" si="13"/>
        <v>4.1000000000000009E-2</v>
      </c>
      <c r="CJ22" s="4">
        <f t="shared" si="13"/>
        <v>4.1000000000000009E-2</v>
      </c>
      <c r="CK22" s="4">
        <f t="shared" si="13"/>
        <v>4.1000000000000009E-2</v>
      </c>
      <c r="CL22" s="4">
        <f t="shared" ref="CL22:CU31" si="14">IF($D22-$Q$9*(CL$21-1)&gt;$D22*0.7,0.5*(1+$F22-$U$4),IF($D22-$Q$9*(CL$21-1)&gt;$D22*0.3,0.25*(1+$F22-$U$4),0.05*(1+$F22-$U$4)))</f>
        <v>4.1000000000000009E-2</v>
      </c>
      <c r="CM22" s="4">
        <f t="shared" si="14"/>
        <v>4.1000000000000009E-2</v>
      </c>
      <c r="CN22" s="4">
        <f t="shared" si="14"/>
        <v>4.1000000000000009E-2</v>
      </c>
      <c r="CO22" s="4">
        <f t="shared" si="14"/>
        <v>4.1000000000000009E-2</v>
      </c>
      <c r="CP22" s="4">
        <f t="shared" si="14"/>
        <v>4.1000000000000009E-2</v>
      </c>
      <c r="CQ22" s="4">
        <f t="shared" si="14"/>
        <v>4.1000000000000009E-2</v>
      </c>
      <c r="CR22" s="4">
        <f t="shared" si="14"/>
        <v>4.1000000000000009E-2</v>
      </c>
      <c r="CS22" s="4">
        <f t="shared" si="14"/>
        <v>4.1000000000000009E-2</v>
      </c>
      <c r="CT22" s="4">
        <f t="shared" si="14"/>
        <v>4.1000000000000009E-2</v>
      </c>
      <c r="CU22" s="4">
        <f t="shared" si="14"/>
        <v>4.1000000000000009E-2</v>
      </c>
      <c r="CV22" s="4">
        <f t="shared" ref="CV22:DE31" si="15">IF($D22-$Q$9*(CV$21-1)&gt;$D22*0.7,0.5*(1+$F22-$U$4),IF($D22-$Q$9*(CV$21-1)&gt;$D22*0.3,0.25*(1+$F22-$U$4),0.05*(1+$F22-$U$4)))</f>
        <v>4.1000000000000009E-2</v>
      </c>
      <c r="CW22" s="4">
        <f t="shared" si="15"/>
        <v>4.1000000000000009E-2</v>
      </c>
      <c r="CX22" s="4">
        <f t="shared" si="15"/>
        <v>4.1000000000000009E-2</v>
      </c>
      <c r="CY22" s="4">
        <f t="shared" si="15"/>
        <v>4.1000000000000009E-2</v>
      </c>
      <c r="CZ22" s="4">
        <f t="shared" si="15"/>
        <v>4.1000000000000009E-2</v>
      </c>
      <c r="DA22" s="4">
        <f t="shared" si="15"/>
        <v>4.1000000000000009E-2</v>
      </c>
      <c r="DB22" s="4">
        <f t="shared" si="15"/>
        <v>4.1000000000000009E-2</v>
      </c>
      <c r="DC22" s="4">
        <f t="shared" si="15"/>
        <v>4.1000000000000009E-2</v>
      </c>
      <c r="DD22" s="4">
        <f t="shared" si="15"/>
        <v>4.1000000000000009E-2</v>
      </c>
      <c r="DE22" s="4">
        <f t="shared" si="15"/>
        <v>4.1000000000000009E-2</v>
      </c>
    </row>
    <row r="23" spans="1:109">
      <c r="A23" t="s">
        <v>47</v>
      </c>
      <c r="B23" t="s">
        <v>1</v>
      </c>
      <c r="C23">
        <v>1</v>
      </c>
      <c r="D23">
        <v>50</v>
      </c>
      <c r="H23">
        <v>5</v>
      </c>
      <c r="I23">
        <f>H23</f>
        <v>5</v>
      </c>
      <c r="J23" s="4">
        <f t="shared" si="6"/>
        <v>0.41000000000000003</v>
      </c>
      <c r="K23" s="4">
        <f t="shared" si="6"/>
        <v>0.41000000000000003</v>
      </c>
      <c r="L23" s="4">
        <f t="shared" si="6"/>
        <v>0.20500000000000002</v>
      </c>
      <c r="M23" s="4">
        <f t="shared" si="6"/>
        <v>4.1000000000000009E-2</v>
      </c>
      <c r="N23" s="4">
        <f t="shared" si="6"/>
        <v>4.1000000000000009E-2</v>
      </c>
      <c r="O23" s="4">
        <f t="shared" si="6"/>
        <v>4.1000000000000009E-2</v>
      </c>
      <c r="P23" s="4">
        <f t="shared" si="6"/>
        <v>4.1000000000000009E-2</v>
      </c>
      <c r="Q23" s="4">
        <f t="shared" si="6"/>
        <v>4.1000000000000009E-2</v>
      </c>
      <c r="R23" s="4">
        <f t="shared" si="6"/>
        <v>4.1000000000000009E-2</v>
      </c>
      <c r="S23" s="4">
        <f t="shared" si="6"/>
        <v>4.1000000000000009E-2</v>
      </c>
      <c r="T23" s="4">
        <f t="shared" si="7"/>
        <v>4.1000000000000009E-2</v>
      </c>
      <c r="U23" s="4">
        <f t="shared" si="7"/>
        <v>4.1000000000000009E-2</v>
      </c>
      <c r="V23" s="4">
        <f t="shared" si="7"/>
        <v>4.1000000000000009E-2</v>
      </c>
      <c r="W23" s="4">
        <f t="shared" si="7"/>
        <v>4.1000000000000009E-2</v>
      </c>
      <c r="X23" s="4">
        <f t="shared" si="7"/>
        <v>4.1000000000000009E-2</v>
      </c>
      <c r="Y23" s="4">
        <f t="shared" si="7"/>
        <v>4.1000000000000009E-2</v>
      </c>
      <c r="Z23" s="4">
        <f t="shared" si="7"/>
        <v>4.1000000000000009E-2</v>
      </c>
      <c r="AA23" s="4">
        <f t="shared" si="7"/>
        <v>4.1000000000000009E-2</v>
      </c>
      <c r="AB23" s="4">
        <f t="shared" si="7"/>
        <v>4.1000000000000009E-2</v>
      </c>
      <c r="AC23" s="4">
        <f t="shared" si="7"/>
        <v>4.1000000000000009E-2</v>
      </c>
      <c r="AD23" s="4">
        <f t="shared" si="8"/>
        <v>4.1000000000000009E-2</v>
      </c>
      <c r="AE23" s="4">
        <f t="shared" si="8"/>
        <v>4.1000000000000009E-2</v>
      </c>
      <c r="AF23" s="4">
        <f t="shared" si="8"/>
        <v>4.1000000000000009E-2</v>
      </c>
      <c r="AG23" s="4">
        <f t="shared" si="8"/>
        <v>4.1000000000000009E-2</v>
      </c>
      <c r="AH23" s="4">
        <f t="shared" si="8"/>
        <v>4.1000000000000009E-2</v>
      </c>
      <c r="AI23" s="4">
        <f t="shared" si="8"/>
        <v>4.1000000000000009E-2</v>
      </c>
      <c r="AJ23" s="4">
        <f t="shared" si="8"/>
        <v>4.1000000000000009E-2</v>
      </c>
      <c r="AK23" s="4">
        <f t="shared" si="8"/>
        <v>4.1000000000000009E-2</v>
      </c>
      <c r="AL23" s="4">
        <f t="shared" si="8"/>
        <v>4.1000000000000009E-2</v>
      </c>
      <c r="AM23" s="4">
        <f t="shared" si="8"/>
        <v>4.1000000000000009E-2</v>
      </c>
      <c r="AN23" s="4">
        <f t="shared" si="9"/>
        <v>4.1000000000000009E-2</v>
      </c>
      <c r="AO23" s="4">
        <f t="shared" si="9"/>
        <v>4.1000000000000009E-2</v>
      </c>
      <c r="AP23" s="4">
        <f t="shared" si="9"/>
        <v>4.1000000000000009E-2</v>
      </c>
      <c r="AQ23" s="4">
        <f t="shared" si="9"/>
        <v>4.1000000000000009E-2</v>
      </c>
      <c r="AR23" s="4">
        <f t="shared" si="9"/>
        <v>4.1000000000000009E-2</v>
      </c>
      <c r="AS23" s="4">
        <f t="shared" si="9"/>
        <v>4.1000000000000009E-2</v>
      </c>
      <c r="AT23" s="4">
        <f t="shared" si="9"/>
        <v>4.1000000000000009E-2</v>
      </c>
      <c r="AU23" s="4">
        <f t="shared" si="9"/>
        <v>4.1000000000000009E-2</v>
      </c>
      <c r="AV23" s="4">
        <f t="shared" si="9"/>
        <v>4.1000000000000009E-2</v>
      </c>
      <c r="AW23" s="4">
        <f t="shared" si="9"/>
        <v>4.1000000000000009E-2</v>
      </c>
      <c r="AX23" s="4">
        <f t="shared" si="10"/>
        <v>4.1000000000000009E-2</v>
      </c>
      <c r="AY23" s="4">
        <f t="shared" si="10"/>
        <v>4.1000000000000009E-2</v>
      </c>
      <c r="AZ23" s="4">
        <f t="shared" si="10"/>
        <v>4.1000000000000009E-2</v>
      </c>
      <c r="BA23" s="4">
        <f t="shared" si="10"/>
        <v>4.1000000000000009E-2</v>
      </c>
      <c r="BB23" s="4">
        <f t="shared" si="10"/>
        <v>4.1000000000000009E-2</v>
      </c>
      <c r="BC23" s="4">
        <f t="shared" si="10"/>
        <v>4.1000000000000009E-2</v>
      </c>
      <c r="BD23" s="4">
        <f t="shared" si="10"/>
        <v>4.1000000000000009E-2</v>
      </c>
      <c r="BE23" s="4">
        <f t="shared" si="10"/>
        <v>4.1000000000000009E-2</v>
      </c>
      <c r="BF23" s="4">
        <f t="shared" si="10"/>
        <v>4.1000000000000009E-2</v>
      </c>
      <c r="BG23" s="4">
        <f t="shared" si="10"/>
        <v>4.1000000000000009E-2</v>
      </c>
      <c r="BH23" s="4">
        <f t="shared" si="11"/>
        <v>4.1000000000000009E-2</v>
      </c>
      <c r="BI23" s="4">
        <f t="shared" si="11"/>
        <v>4.1000000000000009E-2</v>
      </c>
      <c r="BJ23" s="4">
        <f t="shared" si="11"/>
        <v>4.1000000000000009E-2</v>
      </c>
      <c r="BK23" s="4">
        <f t="shared" si="11"/>
        <v>4.1000000000000009E-2</v>
      </c>
      <c r="BL23" s="4">
        <f t="shared" si="11"/>
        <v>4.1000000000000009E-2</v>
      </c>
      <c r="BM23" s="4">
        <f t="shared" si="11"/>
        <v>4.1000000000000009E-2</v>
      </c>
      <c r="BN23" s="4">
        <f t="shared" si="11"/>
        <v>4.1000000000000009E-2</v>
      </c>
      <c r="BO23" s="4">
        <f t="shared" si="11"/>
        <v>4.1000000000000009E-2</v>
      </c>
      <c r="BP23" s="4">
        <f t="shared" si="11"/>
        <v>4.1000000000000009E-2</v>
      </c>
      <c r="BQ23" s="4">
        <f t="shared" si="11"/>
        <v>4.1000000000000009E-2</v>
      </c>
      <c r="BR23" s="4">
        <f t="shared" si="12"/>
        <v>4.1000000000000009E-2</v>
      </c>
      <c r="BS23" s="4">
        <f t="shared" si="12"/>
        <v>4.1000000000000009E-2</v>
      </c>
      <c r="BT23" s="4">
        <f t="shared" si="12"/>
        <v>4.1000000000000009E-2</v>
      </c>
      <c r="BU23" s="4">
        <f t="shared" si="12"/>
        <v>4.1000000000000009E-2</v>
      </c>
      <c r="BV23" s="4">
        <f t="shared" si="12"/>
        <v>4.1000000000000009E-2</v>
      </c>
      <c r="BW23" s="4">
        <f t="shared" si="12"/>
        <v>4.1000000000000009E-2</v>
      </c>
      <c r="BX23" s="4">
        <f t="shared" si="12"/>
        <v>4.1000000000000009E-2</v>
      </c>
      <c r="BY23" s="4">
        <f t="shared" si="12"/>
        <v>4.1000000000000009E-2</v>
      </c>
      <c r="BZ23" s="4">
        <f t="shared" si="12"/>
        <v>4.1000000000000009E-2</v>
      </c>
      <c r="CA23" s="4">
        <f t="shared" si="12"/>
        <v>4.1000000000000009E-2</v>
      </c>
      <c r="CB23" s="4">
        <f t="shared" si="13"/>
        <v>4.1000000000000009E-2</v>
      </c>
      <c r="CC23" s="4">
        <f t="shared" si="13"/>
        <v>4.1000000000000009E-2</v>
      </c>
      <c r="CD23" s="4">
        <f t="shared" si="13"/>
        <v>4.1000000000000009E-2</v>
      </c>
      <c r="CE23" s="4">
        <f t="shared" si="13"/>
        <v>4.1000000000000009E-2</v>
      </c>
      <c r="CF23" s="4">
        <f t="shared" si="13"/>
        <v>4.1000000000000009E-2</v>
      </c>
      <c r="CG23" s="4">
        <f t="shared" si="13"/>
        <v>4.1000000000000009E-2</v>
      </c>
      <c r="CH23" s="4">
        <f t="shared" si="13"/>
        <v>4.1000000000000009E-2</v>
      </c>
      <c r="CI23" s="4">
        <f t="shared" si="13"/>
        <v>4.1000000000000009E-2</v>
      </c>
      <c r="CJ23" s="4">
        <f t="shared" si="13"/>
        <v>4.1000000000000009E-2</v>
      </c>
      <c r="CK23" s="4">
        <f t="shared" si="13"/>
        <v>4.1000000000000009E-2</v>
      </c>
      <c r="CL23" s="4">
        <f t="shared" si="14"/>
        <v>4.1000000000000009E-2</v>
      </c>
      <c r="CM23" s="4">
        <f t="shared" si="14"/>
        <v>4.1000000000000009E-2</v>
      </c>
      <c r="CN23" s="4">
        <f t="shared" si="14"/>
        <v>4.1000000000000009E-2</v>
      </c>
      <c r="CO23" s="4">
        <f t="shared" si="14"/>
        <v>4.1000000000000009E-2</v>
      </c>
      <c r="CP23" s="4">
        <f t="shared" si="14"/>
        <v>4.1000000000000009E-2</v>
      </c>
      <c r="CQ23" s="4">
        <f t="shared" si="14"/>
        <v>4.1000000000000009E-2</v>
      </c>
      <c r="CR23" s="4">
        <f t="shared" si="14"/>
        <v>4.1000000000000009E-2</v>
      </c>
      <c r="CS23" s="4">
        <f t="shared" si="14"/>
        <v>4.1000000000000009E-2</v>
      </c>
      <c r="CT23" s="4">
        <f t="shared" si="14"/>
        <v>4.1000000000000009E-2</v>
      </c>
      <c r="CU23" s="4">
        <f t="shared" si="14"/>
        <v>4.1000000000000009E-2</v>
      </c>
      <c r="CV23" s="4">
        <f t="shared" si="15"/>
        <v>4.1000000000000009E-2</v>
      </c>
      <c r="CW23" s="4">
        <f t="shared" si="15"/>
        <v>4.1000000000000009E-2</v>
      </c>
      <c r="CX23" s="4">
        <f t="shared" si="15"/>
        <v>4.1000000000000009E-2</v>
      </c>
      <c r="CY23" s="4">
        <f t="shared" si="15"/>
        <v>4.1000000000000009E-2</v>
      </c>
      <c r="CZ23" s="4">
        <f t="shared" si="15"/>
        <v>4.1000000000000009E-2</v>
      </c>
      <c r="DA23" s="4">
        <f t="shared" si="15"/>
        <v>4.1000000000000009E-2</v>
      </c>
      <c r="DB23" s="4">
        <f t="shared" si="15"/>
        <v>4.1000000000000009E-2</v>
      </c>
      <c r="DC23" s="4">
        <f t="shared" si="15"/>
        <v>4.1000000000000009E-2</v>
      </c>
      <c r="DD23" s="4">
        <f t="shared" si="15"/>
        <v>4.1000000000000009E-2</v>
      </c>
      <c r="DE23" s="4">
        <f t="shared" si="15"/>
        <v>4.1000000000000009E-2</v>
      </c>
    </row>
    <row r="24" spans="1:109">
      <c r="A24" t="s">
        <v>48</v>
      </c>
      <c r="B24" t="s">
        <v>1</v>
      </c>
      <c r="C24">
        <v>2</v>
      </c>
      <c r="D24">
        <v>70</v>
      </c>
      <c r="H24">
        <v>7.5</v>
      </c>
      <c r="I24">
        <f>H24+H23</f>
        <v>12.5</v>
      </c>
      <c r="J24" s="4">
        <f t="shared" si="6"/>
        <v>0.41000000000000003</v>
      </c>
      <c r="K24" s="4">
        <f t="shared" si="6"/>
        <v>0.41000000000000003</v>
      </c>
      <c r="L24" s="4">
        <f t="shared" si="6"/>
        <v>0.20500000000000002</v>
      </c>
      <c r="M24" s="4">
        <f t="shared" si="6"/>
        <v>0.20500000000000002</v>
      </c>
      <c r="N24" s="4">
        <f t="shared" si="6"/>
        <v>4.1000000000000009E-2</v>
      </c>
      <c r="O24" s="4">
        <f t="shared" si="6"/>
        <v>4.1000000000000009E-2</v>
      </c>
      <c r="P24" s="4">
        <f t="shared" si="6"/>
        <v>4.1000000000000009E-2</v>
      </c>
      <c r="Q24" s="4">
        <f t="shared" si="6"/>
        <v>4.1000000000000009E-2</v>
      </c>
      <c r="R24" s="4">
        <f t="shared" si="6"/>
        <v>4.1000000000000009E-2</v>
      </c>
      <c r="S24" s="4">
        <f t="shared" si="6"/>
        <v>4.1000000000000009E-2</v>
      </c>
      <c r="T24" s="4">
        <f t="shared" si="7"/>
        <v>4.1000000000000009E-2</v>
      </c>
      <c r="U24" s="4">
        <f t="shared" si="7"/>
        <v>4.1000000000000009E-2</v>
      </c>
      <c r="V24" s="4">
        <f t="shared" si="7"/>
        <v>4.1000000000000009E-2</v>
      </c>
      <c r="W24" s="4">
        <f t="shared" si="7"/>
        <v>4.1000000000000009E-2</v>
      </c>
      <c r="X24" s="4">
        <f t="shared" si="7"/>
        <v>4.1000000000000009E-2</v>
      </c>
      <c r="Y24" s="4">
        <f t="shared" si="7"/>
        <v>4.1000000000000009E-2</v>
      </c>
      <c r="Z24" s="4">
        <f t="shared" si="7"/>
        <v>4.1000000000000009E-2</v>
      </c>
      <c r="AA24" s="4">
        <f t="shared" si="7"/>
        <v>4.1000000000000009E-2</v>
      </c>
      <c r="AB24" s="4">
        <f t="shared" si="7"/>
        <v>4.1000000000000009E-2</v>
      </c>
      <c r="AC24" s="4">
        <f t="shared" si="7"/>
        <v>4.1000000000000009E-2</v>
      </c>
      <c r="AD24" s="4">
        <f t="shared" si="8"/>
        <v>4.1000000000000009E-2</v>
      </c>
      <c r="AE24" s="4">
        <f t="shared" si="8"/>
        <v>4.1000000000000009E-2</v>
      </c>
      <c r="AF24" s="4">
        <f t="shared" si="8"/>
        <v>4.1000000000000009E-2</v>
      </c>
      <c r="AG24" s="4">
        <f t="shared" si="8"/>
        <v>4.1000000000000009E-2</v>
      </c>
      <c r="AH24" s="4">
        <f t="shared" si="8"/>
        <v>4.1000000000000009E-2</v>
      </c>
      <c r="AI24" s="4">
        <f t="shared" si="8"/>
        <v>4.1000000000000009E-2</v>
      </c>
      <c r="AJ24" s="4">
        <f t="shared" si="8"/>
        <v>4.1000000000000009E-2</v>
      </c>
      <c r="AK24" s="4">
        <f t="shared" si="8"/>
        <v>4.1000000000000009E-2</v>
      </c>
      <c r="AL24" s="4">
        <f t="shared" si="8"/>
        <v>4.1000000000000009E-2</v>
      </c>
      <c r="AM24" s="4">
        <f t="shared" si="8"/>
        <v>4.1000000000000009E-2</v>
      </c>
      <c r="AN24" s="4">
        <f t="shared" si="9"/>
        <v>4.1000000000000009E-2</v>
      </c>
      <c r="AO24" s="4">
        <f t="shared" si="9"/>
        <v>4.1000000000000009E-2</v>
      </c>
      <c r="AP24" s="4">
        <f t="shared" si="9"/>
        <v>4.1000000000000009E-2</v>
      </c>
      <c r="AQ24" s="4">
        <f t="shared" si="9"/>
        <v>4.1000000000000009E-2</v>
      </c>
      <c r="AR24" s="4">
        <f t="shared" si="9"/>
        <v>4.1000000000000009E-2</v>
      </c>
      <c r="AS24" s="4">
        <f t="shared" si="9"/>
        <v>4.1000000000000009E-2</v>
      </c>
      <c r="AT24" s="4">
        <f t="shared" si="9"/>
        <v>4.1000000000000009E-2</v>
      </c>
      <c r="AU24" s="4">
        <f t="shared" si="9"/>
        <v>4.1000000000000009E-2</v>
      </c>
      <c r="AV24" s="4">
        <f t="shared" si="9"/>
        <v>4.1000000000000009E-2</v>
      </c>
      <c r="AW24" s="4">
        <f t="shared" si="9"/>
        <v>4.1000000000000009E-2</v>
      </c>
      <c r="AX24" s="4">
        <f t="shared" si="10"/>
        <v>4.1000000000000009E-2</v>
      </c>
      <c r="AY24" s="4">
        <f t="shared" si="10"/>
        <v>4.1000000000000009E-2</v>
      </c>
      <c r="AZ24" s="4">
        <f t="shared" si="10"/>
        <v>4.1000000000000009E-2</v>
      </c>
      <c r="BA24" s="4">
        <f t="shared" si="10"/>
        <v>4.1000000000000009E-2</v>
      </c>
      <c r="BB24" s="4">
        <f t="shared" si="10"/>
        <v>4.1000000000000009E-2</v>
      </c>
      <c r="BC24" s="4">
        <f t="shared" si="10"/>
        <v>4.1000000000000009E-2</v>
      </c>
      <c r="BD24" s="4">
        <f t="shared" si="10"/>
        <v>4.1000000000000009E-2</v>
      </c>
      <c r="BE24" s="4">
        <f t="shared" si="10"/>
        <v>4.1000000000000009E-2</v>
      </c>
      <c r="BF24" s="4">
        <f t="shared" si="10"/>
        <v>4.1000000000000009E-2</v>
      </c>
      <c r="BG24" s="4">
        <f t="shared" si="10"/>
        <v>4.1000000000000009E-2</v>
      </c>
      <c r="BH24" s="4">
        <f t="shared" si="11"/>
        <v>4.1000000000000009E-2</v>
      </c>
      <c r="BI24" s="4">
        <f t="shared" si="11"/>
        <v>4.1000000000000009E-2</v>
      </c>
      <c r="BJ24" s="4">
        <f t="shared" si="11"/>
        <v>4.1000000000000009E-2</v>
      </c>
      <c r="BK24" s="4">
        <f t="shared" si="11"/>
        <v>4.1000000000000009E-2</v>
      </c>
      <c r="BL24" s="4">
        <f t="shared" si="11"/>
        <v>4.1000000000000009E-2</v>
      </c>
      <c r="BM24" s="4">
        <f t="shared" si="11"/>
        <v>4.1000000000000009E-2</v>
      </c>
      <c r="BN24" s="4">
        <f t="shared" si="11"/>
        <v>4.1000000000000009E-2</v>
      </c>
      <c r="BO24" s="4">
        <f t="shared" si="11"/>
        <v>4.1000000000000009E-2</v>
      </c>
      <c r="BP24" s="4">
        <f t="shared" si="11"/>
        <v>4.1000000000000009E-2</v>
      </c>
      <c r="BQ24" s="4">
        <f t="shared" si="11"/>
        <v>4.1000000000000009E-2</v>
      </c>
      <c r="BR24" s="4">
        <f t="shared" si="12"/>
        <v>4.1000000000000009E-2</v>
      </c>
      <c r="BS24" s="4">
        <f t="shared" si="12"/>
        <v>4.1000000000000009E-2</v>
      </c>
      <c r="BT24" s="4">
        <f t="shared" si="12"/>
        <v>4.1000000000000009E-2</v>
      </c>
      <c r="BU24" s="4">
        <f t="shared" si="12"/>
        <v>4.1000000000000009E-2</v>
      </c>
      <c r="BV24" s="4">
        <f t="shared" si="12"/>
        <v>4.1000000000000009E-2</v>
      </c>
      <c r="BW24" s="4">
        <f t="shared" si="12"/>
        <v>4.1000000000000009E-2</v>
      </c>
      <c r="BX24" s="4">
        <f t="shared" si="12"/>
        <v>4.1000000000000009E-2</v>
      </c>
      <c r="BY24" s="4">
        <f t="shared" si="12"/>
        <v>4.1000000000000009E-2</v>
      </c>
      <c r="BZ24" s="4">
        <f t="shared" si="12"/>
        <v>4.1000000000000009E-2</v>
      </c>
      <c r="CA24" s="4">
        <f t="shared" si="12"/>
        <v>4.1000000000000009E-2</v>
      </c>
      <c r="CB24" s="4">
        <f t="shared" si="13"/>
        <v>4.1000000000000009E-2</v>
      </c>
      <c r="CC24" s="4">
        <f t="shared" si="13"/>
        <v>4.1000000000000009E-2</v>
      </c>
      <c r="CD24" s="4">
        <f t="shared" si="13"/>
        <v>4.1000000000000009E-2</v>
      </c>
      <c r="CE24" s="4">
        <f t="shared" si="13"/>
        <v>4.1000000000000009E-2</v>
      </c>
      <c r="CF24" s="4">
        <f t="shared" si="13"/>
        <v>4.1000000000000009E-2</v>
      </c>
      <c r="CG24" s="4">
        <f t="shared" si="13"/>
        <v>4.1000000000000009E-2</v>
      </c>
      <c r="CH24" s="4">
        <f t="shared" si="13"/>
        <v>4.1000000000000009E-2</v>
      </c>
      <c r="CI24" s="4">
        <f t="shared" si="13"/>
        <v>4.1000000000000009E-2</v>
      </c>
      <c r="CJ24" s="4">
        <f t="shared" si="13"/>
        <v>4.1000000000000009E-2</v>
      </c>
      <c r="CK24" s="4">
        <f t="shared" si="13"/>
        <v>4.1000000000000009E-2</v>
      </c>
      <c r="CL24" s="4">
        <f t="shared" si="14"/>
        <v>4.1000000000000009E-2</v>
      </c>
      <c r="CM24" s="4">
        <f t="shared" si="14"/>
        <v>4.1000000000000009E-2</v>
      </c>
      <c r="CN24" s="4">
        <f t="shared" si="14"/>
        <v>4.1000000000000009E-2</v>
      </c>
      <c r="CO24" s="4">
        <f t="shared" si="14"/>
        <v>4.1000000000000009E-2</v>
      </c>
      <c r="CP24" s="4">
        <f t="shared" si="14"/>
        <v>4.1000000000000009E-2</v>
      </c>
      <c r="CQ24" s="4">
        <f t="shared" si="14"/>
        <v>4.1000000000000009E-2</v>
      </c>
      <c r="CR24" s="4">
        <f t="shared" si="14"/>
        <v>4.1000000000000009E-2</v>
      </c>
      <c r="CS24" s="4">
        <f t="shared" si="14"/>
        <v>4.1000000000000009E-2</v>
      </c>
      <c r="CT24" s="4">
        <f t="shared" si="14"/>
        <v>4.1000000000000009E-2</v>
      </c>
      <c r="CU24" s="4">
        <f t="shared" si="14"/>
        <v>4.1000000000000009E-2</v>
      </c>
      <c r="CV24" s="4">
        <f t="shared" si="15"/>
        <v>4.1000000000000009E-2</v>
      </c>
      <c r="CW24" s="4">
        <f t="shared" si="15"/>
        <v>4.1000000000000009E-2</v>
      </c>
      <c r="CX24" s="4">
        <f t="shared" si="15"/>
        <v>4.1000000000000009E-2</v>
      </c>
      <c r="CY24" s="4">
        <f t="shared" si="15"/>
        <v>4.1000000000000009E-2</v>
      </c>
      <c r="CZ24" s="4">
        <f t="shared" si="15"/>
        <v>4.1000000000000009E-2</v>
      </c>
      <c r="DA24" s="4">
        <f t="shared" si="15"/>
        <v>4.1000000000000009E-2</v>
      </c>
      <c r="DB24" s="4">
        <f t="shared" si="15"/>
        <v>4.1000000000000009E-2</v>
      </c>
      <c r="DC24" s="4">
        <f t="shared" si="15"/>
        <v>4.1000000000000009E-2</v>
      </c>
      <c r="DD24" s="4">
        <f t="shared" si="15"/>
        <v>4.1000000000000009E-2</v>
      </c>
      <c r="DE24" s="4">
        <f t="shared" si="15"/>
        <v>4.1000000000000009E-2</v>
      </c>
    </row>
    <row r="25" spans="1:109">
      <c r="A25" t="s">
        <v>49</v>
      </c>
      <c r="B25" t="s">
        <v>1</v>
      </c>
      <c r="C25">
        <v>3</v>
      </c>
      <c r="D25">
        <v>90</v>
      </c>
      <c r="H25">
        <v>12.5</v>
      </c>
      <c r="I25">
        <f>H25+H24+H23</f>
        <v>25</v>
      </c>
      <c r="J25" s="4">
        <f t="shared" si="6"/>
        <v>0.41000000000000003</v>
      </c>
      <c r="K25" s="4">
        <f t="shared" si="6"/>
        <v>0.41000000000000003</v>
      </c>
      <c r="L25" s="4">
        <f t="shared" si="6"/>
        <v>0.20500000000000002</v>
      </c>
      <c r="M25" s="4">
        <f t="shared" si="6"/>
        <v>0.20500000000000002</v>
      </c>
      <c r="N25" s="4">
        <f t="shared" si="6"/>
        <v>0.20500000000000002</v>
      </c>
      <c r="O25" s="4">
        <f t="shared" si="6"/>
        <v>4.1000000000000009E-2</v>
      </c>
      <c r="P25" s="4">
        <f t="shared" si="6"/>
        <v>4.1000000000000009E-2</v>
      </c>
      <c r="Q25" s="4">
        <f t="shared" si="6"/>
        <v>4.1000000000000009E-2</v>
      </c>
      <c r="R25" s="4">
        <f t="shared" si="6"/>
        <v>4.1000000000000009E-2</v>
      </c>
      <c r="S25" s="4">
        <f t="shared" si="6"/>
        <v>4.1000000000000009E-2</v>
      </c>
      <c r="T25" s="4">
        <f t="shared" si="7"/>
        <v>4.1000000000000009E-2</v>
      </c>
      <c r="U25" s="4">
        <f t="shared" si="7"/>
        <v>4.1000000000000009E-2</v>
      </c>
      <c r="V25" s="4">
        <f t="shared" si="7"/>
        <v>4.1000000000000009E-2</v>
      </c>
      <c r="W25" s="4">
        <f t="shared" si="7"/>
        <v>4.1000000000000009E-2</v>
      </c>
      <c r="X25" s="4">
        <f t="shared" si="7"/>
        <v>4.1000000000000009E-2</v>
      </c>
      <c r="Y25" s="4">
        <f t="shared" si="7"/>
        <v>4.1000000000000009E-2</v>
      </c>
      <c r="Z25" s="4">
        <f t="shared" si="7"/>
        <v>4.1000000000000009E-2</v>
      </c>
      <c r="AA25" s="4">
        <f t="shared" si="7"/>
        <v>4.1000000000000009E-2</v>
      </c>
      <c r="AB25" s="4">
        <f t="shared" si="7"/>
        <v>4.1000000000000009E-2</v>
      </c>
      <c r="AC25" s="4">
        <f t="shared" si="7"/>
        <v>4.1000000000000009E-2</v>
      </c>
      <c r="AD25" s="4">
        <f t="shared" si="8"/>
        <v>4.1000000000000009E-2</v>
      </c>
      <c r="AE25" s="4">
        <f t="shared" si="8"/>
        <v>4.1000000000000009E-2</v>
      </c>
      <c r="AF25" s="4">
        <f t="shared" si="8"/>
        <v>4.1000000000000009E-2</v>
      </c>
      <c r="AG25" s="4">
        <f t="shared" si="8"/>
        <v>4.1000000000000009E-2</v>
      </c>
      <c r="AH25" s="4">
        <f t="shared" si="8"/>
        <v>4.1000000000000009E-2</v>
      </c>
      <c r="AI25" s="4">
        <f t="shared" si="8"/>
        <v>4.1000000000000009E-2</v>
      </c>
      <c r="AJ25" s="4">
        <f t="shared" si="8"/>
        <v>4.1000000000000009E-2</v>
      </c>
      <c r="AK25" s="4">
        <f t="shared" si="8"/>
        <v>4.1000000000000009E-2</v>
      </c>
      <c r="AL25" s="4">
        <f t="shared" si="8"/>
        <v>4.1000000000000009E-2</v>
      </c>
      <c r="AM25" s="4">
        <f t="shared" si="8"/>
        <v>4.1000000000000009E-2</v>
      </c>
      <c r="AN25" s="4">
        <f t="shared" si="9"/>
        <v>4.1000000000000009E-2</v>
      </c>
      <c r="AO25" s="4">
        <f t="shared" si="9"/>
        <v>4.1000000000000009E-2</v>
      </c>
      <c r="AP25" s="4">
        <f t="shared" si="9"/>
        <v>4.1000000000000009E-2</v>
      </c>
      <c r="AQ25" s="4">
        <f t="shared" si="9"/>
        <v>4.1000000000000009E-2</v>
      </c>
      <c r="AR25" s="4">
        <f t="shared" si="9"/>
        <v>4.1000000000000009E-2</v>
      </c>
      <c r="AS25" s="4">
        <f t="shared" si="9"/>
        <v>4.1000000000000009E-2</v>
      </c>
      <c r="AT25" s="4">
        <f t="shared" si="9"/>
        <v>4.1000000000000009E-2</v>
      </c>
      <c r="AU25" s="4">
        <f t="shared" si="9"/>
        <v>4.1000000000000009E-2</v>
      </c>
      <c r="AV25" s="4">
        <f t="shared" si="9"/>
        <v>4.1000000000000009E-2</v>
      </c>
      <c r="AW25" s="4">
        <f t="shared" si="9"/>
        <v>4.1000000000000009E-2</v>
      </c>
      <c r="AX25" s="4">
        <f t="shared" si="10"/>
        <v>4.1000000000000009E-2</v>
      </c>
      <c r="AY25" s="4">
        <f t="shared" si="10"/>
        <v>4.1000000000000009E-2</v>
      </c>
      <c r="AZ25" s="4">
        <f t="shared" si="10"/>
        <v>4.1000000000000009E-2</v>
      </c>
      <c r="BA25" s="4">
        <f t="shared" si="10"/>
        <v>4.1000000000000009E-2</v>
      </c>
      <c r="BB25" s="4">
        <f t="shared" si="10"/>
        <v>4.1000000000000009E-2</v>
      </c>
      <c r="BC25" s="4">
        <f t="shared" si="10"/>
        <v>4.1000000000000009E-2</v>
      </c>
      <c r="BD25" s="4">
        <f t="shared" si="10"/>
        <v>4.1000000000000009E-2</v>
      </c>
      <c r="BE25" s="4">
        <f t="shared" si="10"/>
        <v>4.1000000000000009E-2</v>
      </c>
      <c r="BF25" s="4">
        <f t="shared" si="10"/>
        <v>4.1000000000000009E-2</v>
      </c>
      <c r="BG25" s="4">
        <f t="shared" si="10"/>
        <v>4.1000000000000009E-2</v>
      </c>
      <c r="BH25" s="4">
        <f t="shared" si="11"/>
        <v>4.1000000000000009E-2</v>
      </c>
      <c r="BI25" s="4">
        <f t="shared" si="11"/>
        <v>4.1000000000000009E-2</v>
      </c>
      <c r="BJ25" s="4">
        <f t="shared" si="11"/>
        <v>4.1000000000000009E-2</v>
      </c>
      <c r="BK25" s="4">
        <f t="shared" si="11"/>
        <v>4.1000000000000009E-2</v>
      </c>
      <c r="BL25" s="4">
        <f t="shared" si="11"/>
        <v>4.1000000000000009E-2</v>
      </c>
      <c r="BM25" s="4">
        <f t="shared" si="11"/>
        <v>4.1000000000000009E-2</v>
      </c>
      <c r="BN25" s="4">
        <f t="shared" si="11"/>
        <v>4.1000000000000009E-2</v>
      </c>
      <c r="BO25" s="4">
        <f t="shared" si="11"/>
        <v>4.1000000000000009E-2</v>
      </c>
      <c r="BP25" s="4">
        <f t="shared" si="11"/>
        <v>4.1000000000000009E-2</v>
      </c>
      <c r="BQ25" s="4">
        <f t="shared" si="11"/>
        <v>4.1000000000000009E-2</v>
      </c>
      <c r="BR25" s="4">
        <f t="shared" si="12"/>
        <v>4.1000000000000009E-2</v>
      </c>
      <c r="BS25" s="4">
        <f t="shared" si="12"/>
        <v>4.1000000000000009E-2</v>
      </c>
      <c r="BT25" s="4">
        <f t="shared" si="12"/>
        <v>4.1000000000000009E-2</v>
      </c>
      <c r="BU25" s="4">
        <f t="shared" si="12"/>
        <v>4.1000000000000009E-2</v>
      </c>
      <c r="BV25" s="4">
        <f t="shared" si="12"/>
        <v>4.1000000000000009E-2</v>
      </c>
      <c r="BW25" s="4">
        <f t="shared" si="12"/>
        <v>4.1000000000000009E-2</v>
      </c>
      <c r="BX25" s="4">
        <f t="shared" si="12"/>
        <v>4.1000000000000009E-2</v>
      </c>
      <c r="BY25" s="4">
        <f t="shared" si="12"/>
        <v>4.1000000000000009E-2</v>
      </c>
      <c r="BZ25" s="4">
        <f t="shared" si="12"/>
        <v>4.1000000000000009E-2</v>
      </c>
      <c r="CA25" s="4">
        <f t="shared" si="12"/>
        <v>4.1000000000000009E-2</v>
      </c>
      <c r="CB25" s="4">
        <f t="shared" si="13"/>
        <v>4.1000000000000009E-2</v>
      </c>
      <c r="CC25" s="4">
        <f t="shared" si="13"/>
        <v>4.1000000000000009E-2</v>
      </c>
      <c r="CD25" s="4">
        <f t="shared" si="13"/>
        <v>4.1000000000000009E-2</v>
      </c>
      <c r="CE25" s="4">
        <f t="shared" si="13"/>
        <v>4.1000000000000009E-2</v>
      </c>
      <c r="CF25" s="4">
        <f t="shared" si="13"/>
        <v>4.1000000000000009E-2</v>
      </c>
      <c r="CG25" s="4">
        <f t="shared" si="13"/>
        <v>4.1000000000000009E-2</v>
      </c>
      <c r="CH25" s="4">
        <f t="shared" si="13"/>
        <v>4.1000000000000009E-2</v>
      </c>
      <c r="CI25" s="4">
        <f t="shared" si="13"/>
        <v>4.1000000000000009E-2</v>
      </c>
      <c r="CJ25" s="4">
        <f t="shared" si="13"/>
        <v>4.1000000000000009E-2</v>
      </c>
      <c r="CK25" s="4">
        <f t="shared" si="13"/>
        <v>4.1000000000000009E-2</v>
      </c>
      <c r="CL25" s="4">
        <f t="shared" si="14"/>
        <v>4.1000000000000009E-2</v>
      </c>
      <c r="CM25" s="4">
        <f t="shared" si="14"/>
        <v>4.1000000000000009E-2</v>
      </c>
      <c r="CN25" s="4">
        <f t="shared" si="14"/>
        <v>4.1000000000000009E-2</v>
      </c>
      <c r="CO25" s="4">
        <f t="shared" si="14"/>
        <v>4.1000000000000009E-2</v>
      </c>
      <c r="CP25" s="4">
        <f t="shared" si="14"/>
        <v>4.1000000000000009E-2</v>
      </c>
      <c r="CQ25" s="4">
        <f t="shared" si="14"/>
        <v>4.1000000000000009E-2</v>
      </c>
      <c r="CR25" s="4">
        <f t="shared" si="14"/>
        <v>4.1000000000000009E-2</v>
      </c>
      <c r="CS25" s="4">
        <f t="shared" si="14"/>
        <v>4.1000000000000009E-2</v>
      </c>
      <c r="CT25" s="4">
        <f t="shared" si="14"/>
        <v>4.1000000000000009E-2</v>
      </c>
      <c r="CU25" s="4">
        <f t="shared" si="14"/>
        <v>4.1000000000000009E-2</v>
      </c>
      <c r="CV25" s="4">
        <f t="shared" si="15"/>
        <v>4.1000000000000009E-2</v>
      </c>
      <c r="CW25" s="4">
        <f t="shared" si="15"/>
        <v>4.1000000000000009E-2</v>
      </c>
      <c r="CX25" s="4">
        <f t="shared" si="15"/>
        <v>4.1000000000000009E-2</v>
      </c>
      <c r="CY25" s="4">
        <f t="shared" si="15"/>
        <v>4.1000000000000009E-2</v>
      </c>
      <c r="CZ25" s="4">
        <f t="shared" si="15"/>
        <v>4.1000000000000009E-2</v>
      </c>
      <c r="DA25" s="4">
        <f t="shared" si="15"/>
        <v>4.1000000000000009E-2</v>
      </c>
      <c r="DB25" s="4">
        <f t="shared" si="15"/>
        <v>4.1000000000000009E-2</v>
      </c>
      <c r="DC25" s="4">
        <f t="shared" si="15"/>
        <v>4.1000000000000009E-2</v>
      </c>
      <c r="DD25" s="4">
        <f t="shared" si="15"/>
        <v>4.1000000000000009E-2</v>
      </c>
      <c r="DE25" s="4">
        <f t="shared" si="15"/>
        <v>4.1000000000000009E-2</v>
      </c>
    </row>
    <row r="26" spans="1:109">
      <c r="A26" t="s">
        <v>50</v>
      </c>
      <c r="B26" t="s">
        <v>1</v>
      </c>
      <c r="C26">
        <v>4</v>
      </c>
      <c r="D26">
        <v>110</v>
      </c>
      <c r="H26">
        <v>17.5</v>
      </c>
      <c r="I26">
        <f>H26+H25+H24+H23</f>
        <v>42.5</v>
      </c>
      <c r="J26" s="4">
        <f t="shared" si="6"/>
        <v>0.41000000000000003</v>
      </c>
      <c r="K26" s="4">
        <f t="shared" si="6"/>
        <v>0.41000000000000003</v>
      </c>
      <c r="L26" s="4">
        <f t="shared" si="6"/>
        <v>0.41000000000000003</v>
      </c>
      <c r="M26" s="4">
        <f t="shared" si="6"/>
        <v>0.20500000000000002</v>
      </c>
      <c r="N26" s="4">
        <f t="shared" si="6"/>
        <v>0.20500000000000002</v>
      </c>
      <c r="O26" s="4">
        <f t="shared" si="6"/>
        <v>0.20500000000000002</v>
      </c>
      <c r="P26" s="4">
        <f t="shared" si="6"/>
        <v>4.1000000000000009E-2</v>
      </c>
      <c r="Q26" s="4">
        <f t="shared" si="6"/>
        <v>4.1000000000000009E-2</v>
      </c>
      <c r="R26" s="4">
        <f t="shared" si="6"/>
        <v>4.1000000000000009E-2</v>
      </c>
      <c r="S26" s="4">
        <f t="shared" si="6"/>
        <v>4.1000000000000009E-2</v>
      </c>
      <c r="T26" s="4">
        <f t="shared" si="7"/>
        <v>4.1000000000000009E-2</v>
      </c>
      <c r="U26" s="4">
        <f t="shared" si="7"/>
        <v>4.1000000000000009E-2</v>
      </c>
      <c r="V26" s="4">
        <f t="shared" si="7"/>
        <v>4.1000000000000009E-2</v>
      </c>
      <c r="W26" s="4">
        <f t="shared" si="7"/>
        <v>4.1000000000000009E-2</v>
      </c>
      <c r="X26" s="4">
        <f t="shared" si="7"/>
        <v>4.1000000000000009E-2</v>
      </c>
      <c r="Y26" s="4">
        <f t="shared" si="7"/>
        <v>4.1000000000000009E-2</v>
      </c>
      <c r="Z26" s="4">
        <f t="shared" si="7"/>
        <v>4.1000000000000009E-2</v>
      </c>
      <c r="AA26" s="4">
        <f t="shared" si="7"/>
        <v>4.1000000000000009E-2</v>
      </c>
      <c r="AB26" s="4">
        <f t="shared" si="7"/>
        <v>4.1000000000000009E-2</v>
      </c>
      <c r="AC26" s="4">
        <f t="shared" si="7"/>
        <v>4.1000000000000009E-2</v>
      </c>
      <c r="AD26" s="4">
        <f t="shared" si="8"/>
        <v>4.1000000000000009E-2</v>
      </c>
      <c r="AE26" s="4">
        <f t="shared" si="8"/>
        <v>4.1000000000000009E-2</v>
      </c>
      <c r="AF26" s="4">
        <f t="shared" si="8"/>
        <v>4.1000000000000009E-2</v>
      </c>
      <c r="AG26" s="4">
        <f t="shared" si="8"/>
        <v>4.1000000000000009E-2</v>
      </c>
      <c r="AH26" s="4">
        <f t="shared" si="8"/>
        <v>4.1000000000000009E-2</v>
      </c>
      <c r="AI26" s="4">
        <f t="shared" si="8"/>
        <v>4.1000000000000009E-2</v>
      </c>
      <c r="AJ26" s="4">
        <f t="shared" si="8"/>
        <v>4.1000000000000009E-2</v>
      </c>
      <c r="AK26" s="4">
        <f t="shared" si="8"/>
        <v>4.1000000000000009E-2</v>
      </c>
      <c r="AL26" s="4">
        <f t="shared" si="8"/>
        <v>4.1000000000000009E-2</v>
      </c>
      <c r="AM26" s="4">
        <f t="shared" si="8"/>
        <v>4.1000000000000009E-2</v>
      </c>
      <c r="AN26" s="4">
        <f t="shared" si="9"/>
        <v>4.1000000000000009E-2</v>
      </c>
      <c r="AO26" s="4">
        <f t="shared" si="9"/>
        <v>4.1000000000000009E-2</v>
      </c>
      <c r="AP26" s="4">
        <f t="shared" si="9"/>
        <v>4.1000000000000009E-2</v>
      </c>
      <c r="AQ26" s="4">
        <f t="shared" si="9"/>
        <v>4.1000000000000009E-2</v>
      </c>
      <c r="AR26" s="4">
        <f t="shared" si="9"/>
        <v>4.1000000000000009E-2</v>
      </c>
      <c r="AS26" s="4">
        <f t="shared" si="9"/>
        <v>4.1000000000000009E-2</v>
      </c>
      <c r="AT26" s="4">
        <f t="shared" si="9"/>
        <v>4.1000000000000009E-2</v>
      </c>
      <c r="AU26" s="4">
        <f t="shared" si="9"/>
        <v>4.1000000000000009E-2</v>
      </c>
      <c r="AV26" s="4">
        <f t="shared" si="9"/>
        <v>4.1000000000000009E-2</v>
      </c>
      <c r="AW26" s="4">
        <f t="shared" si="9"/>
        <v>4.1000000000000009E-2</v>
      </c>
      <c r="AX26" s="4">
        <f t="shared" si="10"/>
        <v>4.1000000000000009E-2</v>
      </c>
      <c r="AY26" s="4">
        <f t="shared" si="10"/>
        <v>4.1000000000000009E-2</v>
      </c>
      <c r="AZ26" s="4">
        <f t="shared" si="10"/>
        <v>4.1000000000000009E-2</v>
      </c>
      <c r="BA26" s="4">
        <f t="shared" si="10"/>
        <v>4.1000000000000009E-2</v>
      </c>
      <c r="BB26" s="4">
        <f t="shared" si="10"/>
        <v>4.1000000000000009E-2</v>
      </c>
      <c r="BC26" s="4">
        <f t="shared" si="10"/>
        <v>4.1000000000000009E-2</v>
      </c>
      <c r="BD26" s="4">
        <f t="shared" si="10"/>
        <v>4.1000000000000009E-2</v>
      </c>
      <c r="BE26" s="4">
        <f t="shared" si="10"/>
        <v>4.1000000000000009E-2</v>
      </c>
      <c r="BF26" s="4">
        <f t="shared" si="10"/>
        <v>4.1000000000000009E-2</v>
      </c>
      <c r="BG26" s="4">
        <f t="shared" si="10"/>
        <v>4.1000000000000009E-2</v>
      </c>
      <c r="BH26" s="4">
        <f t="shared" si="11"/>
        <v>4.1000000000000009E-2</v>
      </c>
      <c r="BI26" s="4">
        <f t="shared" si="11"/>
        <v>4.1000000000000009E-2</v>
      </c>
      <c r="BJ26" s="4">
        <f t="shared" si="11"/>
        <v>4.1000000000000009E-2</v>
      </c>
      <c r="BK26" s="4">
        <f t="shared" si="11"/>
        <v>4.1000000000000009E-2</v>
      </c>
      <c r="BL26" s="4">
        <f t="shared" si="11"/>
        <v>4.1000000000000009E-2</v>
      </c>
      <c r="BM26" s="4">
        <f t="shared" si="11"/>
        <v>4.1000000000000009E-2</v>
      </c>
      <c r="BN26" s="4">
        <f t="shared" si="11"/>
        <v>4.1000000000000009E-2</v>
      </c>
      <c r="BO26" s="4">
        <f t="shared" si="11"/>
        <v>4.1000000000000009E-2</v>
      </c>
      <c r="BP26" s="4">
        <f t="shared" si="11"/>
        <v>4.1000000000000009E-2</v>
      </c>
      <c r="BQ26" s="4">
        <f t="shared" si="11"/>
        <v>4.1000000000000009E-2</v>
      </c>
      <c r="BR26" s="4">
        <f t="shared" si="12"/>
        <v>4.1000000000000009E-2</v>
      </c>
      <c r="BS26" s="4">
        <f t="shared" si="12"/>
        <v>4.1000000000000009E-2</v>
      </c>
      <c r="BT26" s="4">
        <f t="shared" si="12"/>
        <v>4.1000000000000009E-2</v>
      </c>
      <c r="BU26" s="4">
        <f t="shared" si="12"/>
        <v>4.1000000000000009E-2</v>
      </c>
      <c r="BV26" s="4">
        <f t="shared" si="12"/>
        <v>4.1000000000000009E-2</v>
      </c>
      <c r="BW26" s="4">
        <f t="shared" si="12"/>
        <v>4.1000000000000009E-2</v>
      </c>
      <c r="BX26" s="4">
        <f t="shared" si="12"/>
        <v>4.1000000000000009E-2</v>
      </c>
      <c r="BY26" s="4">
        <f t="shared" si="12"/>
        <v>4.1000000000000009E-2</v>
      </c>
      <c r="BZ26" s="4">
        <f t="shared" si="12"/>
        <v>4.1000000000000009E-2</v>
      </c>
      <c r="CA26" s="4">
        <f t="shared" si="12"/>
        <v>4.1000000000000009E-2</v>
      </c>
      <c r="CB26" s="4">
        <f t="shared" si="13"/>
        <v>4.1000000000000009E-2</v>
      </c>
      <c r="CC26" s="4">
        <f t="shared" si="13"/>
        <v>4.1000000000000009E-2</v>
      </c>
      <c r="CD26" s="4">
        <f t="shared" si="13"/>
        <v>4.1000000000000009E-2</v>
      </c>
      <c r="CE26" s="4">
        <f t="shared" si="13"/>
        <v>4.1000000000000009E-2</v>
      </c>
      <c r="CF26" s="4">
        <f t="shared" si="13"/>
        <v>4.1000000000000009E-2</v>
      </c>
      <c r="CG26" s="4">
        <f t="shared" si="13"/>
        <v>4.1000000000000009E-2</v>
      </c>
      <c r="CH26" s="4">
        <f t="shared" si="13"/>
        <v>4.1000000000000009E-2</v>
      </c>
      <c r="CI26" s="4">
        <f t="shared" si="13"/>
        <v>4.1000000000000009E-2</v>
      </c>
      <c r="CJ26" s="4">
        <f t="shared" si="13"/>
        <v>4.1000000000000009E-2</v>
      </c>
      <c r="CK26" s="4">
        <f t="shared" si="13"/>
        <v>4.1000000000000009E-2</v>
      </c>
      <c r="CL26" s="4">
        <f t="shared" si="14"/>
        <v>4.1000000000000009E-2</v>
      </c>
      <c r="CM26" s="4">
        <f t="shared" si="14"/>
        <v>4.1000000000000009E-2</v>
      </c>
      <c r="CN26" s="4">
        <f t="shared" si="14"/>
        <v>4.1000000000000009E-2</v>
      </c>
      <c r="CO26" s="4">
        <f t="shared" si="14"/>
        <v>4.1000000000000009E-2</v>
      </c>
      <c r="CP26" s="4">
        <f t="shared" si="14"/>
        <v>4.1000000000000009E-2</v>
      </c>
      <c r="CQ26" s="4">
        <f t="shared" si="14"/>
        <v>4.1000000000000009E-2</v>
      </c>
      <c r="CR26" s="4">
        <f t="shared" si="14"/>
        <v>4.1000000000000009E-2</v>
      </c>
      <c r="CS26" s="4">
        <f t="shared" si="14"/>
        <v>4.1000000000000009E-2</v>
      </c>
      <c r="CT26" s="4">
        <f t="shared" si="14"/>
        <v>4.1000000000000009E-2</v>
      </c>
      <c r="CU26" s="4">
        <f t="shared" si="14"/>
        <v>4.1000000000000009E-2</v>
      </c>
      <c r="CV26" s="4">
        <f t="shared" si="15"/>
        <v>4.1000000000000009E-2</v>
      </c>
      <c r="CW26" s="4">
        <f t="shared" si="15"/>
        <v>4.1000000000000009E-2</v>
      </c>
      <c r="CX26" s="4">
        <f t="shared" si="15"/>
        <v>4.1000000000000009E-2</v>
      </c>
      <c r="CY26" s="4">
        <f t="shared" si="15"/>
        <v>4.1000000000000009E-2</v>
      </c>
      <c r="CZ26" s="4">
        <f t="shared" si="15"/>
        <v>4.1000000000000009E-2</v>
      </c>
      <c r="DA26" s="4">
        <f t="shared" si="15"/>
        <v>4.1000000000000009E-2</v>
      </c>
      <c r="DB26" s="4">
        <f t="shared" si="15"/>
        <v>4.1000000000000009E-2</v>
      </c>
      <c r="DC26" s="4">
        <f t="shared" si="15"/>
        <v>4.1000000000000009E-2</v>
      </c>
      <c r="DD26" s="4">
        <f t="shared" si="15"/>
        <v>4.1000000000000009E-2</v>
      </c>
      <c r="DE26" s="4">
        <f t="shared" si="15"/>
        <v>4.1000000000000009E-2</v>
      </c>
    </row>
    <row r="27" spans="1:109">
      <c r="A27" t="s">
        <v>51</v>
      </c>
      <c r="B27" t="s">
        <v>1</v>
      </c>
      <c r="C27">
        <v>5</v>
      </c>
      <c r="D27">
        <v>130</v>
      </c>
      <c r="H27">
        <v>25</v>
      </c>
      <c r="I27">
        <f>H27+H26+H25+H24+H23</f>
        <v>67.5</v>
      </c>
      <c r="J27" s="4">
        <f t="shared" si="6"/>
        <v>0.41000000000000003</v>
      </c>
      <c r="K27" s="4">
        <f t="shared" si="6"/>
        <v>0.41000000000000003</v>
      </c>
      <c r="L27" s="4">
        <f t="shared" si="6"/>
        <v>0.41000000000000003</v>
      </c>
      <c r="M27" s="4">
        <f t="shared" si="6"/>
        <v>0.20500000000000002</v>
      </c>
      <c r="N27" s="4">
        <f t="shared" si="6"/>
        <v>0.20500000000000002</v>
      </c>
      <c r="O27" s="4">
        <f t="shared" si="6"/>
        <v>0.20500000000000002</v>
      </c>
      <c r="P27" s="4">
        <f t="shared" si="6"/>
        <v>0.20500000000000002</v>
      </c>
      <c r="Q27" s="4">
        <f t="shared" si="6"/>
        <v>4.1000000000000009E-2</v>
      </c>
      <c r="R27" s="4">
        <f t="shared" si="6"/>
        <v>4.1000000000000009E-2</v>
      </c>
      <c r="S27" s="4">
        <f t="shared" si="6"/>
        <v>4.1000000000000009E-2</v>
      </c>
      <c r="T27" s="4">
        <f t="shared" si="7"/>
        <v>4.1000000000000009E-2</v>
      </c>
      <c r="U27" s="4">
        <f t="shared" si="7"/>
        <v>4.1000000000000009E-2</v>
      </c>
      <c r="V27" s="4">
        <f t="shared" si="7"/>
        <v>4.1000000000000009E-2</v>
      </c>
      <c r="W27" s="4">
        <f t="shared" si="7"/>
        <v>4.1000000000000009E-2</v>
      </c>
      <c r="X27" s="4">
        <f t="shared" si="7"/>
        <v>4.1000000000000009E-2</v>
      </c>
      <c r="Y27" s="4">
        <f t="shared" si="7"/>
        <v>4.1000000000000009E-2</v>
      </c>
      <c r="Z27" s="4">
        <f t="shared" si="7"/>
        <v>4.1000000000000009E-2</v>
      </c>
      <c r="AA27" s="4">
        <f t="shared" si="7"/>
        <v>4.1000000000000009E-2</v>
      </c>
      <c r="AB27" s="4">
        <f t="shared" si="7"/>
        <v>4.1000000000000009E-2</v>
      </c>
      <c r="AC27" s="4">
        <f t="shared" si="7"/>
        <v>4.1000000000000009E-2</v>
      </c>
      <c r="AD27" s="4">
        <f t="shared" si="8"/>
        <v>4.1000000000000009E-2</v>
      </c>
      <c r="AE27" s="4">
        <f t="shared" si="8"/>
        <v>4.1000000000000009E-2</v>
      </c>
      <c r="AF27" s="4">
        <f t="shared" si="8"/>
        <v>4.1000000000000009E-2</v>
      </c>
      <c r="AG27" s="4">
        <f t="shared" si="8"/>
        <v>4.1000000000000009E-2</v>
      </c>
      <c r="AH27" s="4">
        <f t="shared" si="8"/>
        <v>4.1000000000000009E-2</v>
      </c>
      <c r="AI27" s="4">
        <f t="shared" si="8"/>
        <v>4.1000000000000009E-2</v>
      </c>
      <c r="AJ27" s="4">
        <f t="shared" si="8"/>
        <v>4.1000000000000009E-2</v>
      </c>
      <c r="AK27" s="4">
        <f t="shared" si="8"/>
        <v>4.1000000000000009E-2</v>
      </c>
      <c r="AL27" s="4">
        <f t="shared" si="8"/>
        <v>4.1000000000000009E-2</v>
      </c>
      <c r="AM27" s="4">
        <f t="shared" si="8"/>
        <v>4.1000000000000009E-2</v>
      </c>
      <c r="AN27" s="4">
        <f t="shared" si="9"/>
        <v>4.1000000000000009E-2</v>
      </c>
      <c r="AO27" s="4">
        <f t="shared" si="9"/>
        <v>4.1000000000000009E-2</v>
      </c>
      <c r="AP27" s="4">
        <f t="shared" si="9"/>
        <v>4.1000000000000009E-2</v>
      </c>
      <c r="AQ27" s="4">
        <f t="shared" si="9"/>
        <v>4.1000000000000009E-2</v>
      </c>
      <c r="AR27" s="4">
        <f t="shared" si="9"/>
        <v>4.1000000000000009E-2</v>
      </c>
      <c r="AS27" s="4">
        <f t="shared" si="9"/>
        <v>4.1000000000000009E-2</v>
      </c>
      <c r="AT27" s="4">
        <f t="shared" si="9"/>
        <v>4.1000000000000009E-2</v>
      </c>
      <c r="AU27" s="4">
        <f t="shared" si="9"/>
        <v>4.1000000000000009E-2</v>
      </c>
      <c r="AV27" s="4">
        <f t="shared" si="9"/>
        <v>4.1000000000000009E-2</v>
      </c>
      <c r="AW27" s="4">
        <f t="shared" si="9"/>
        <v>4.1000000000000009E-2</v>
      </c>
      <c r="AX27" s="4">
        <f t="shared" si="10"/>
        <v>4.1000000000000009E-2</v>
      </c>
      <c r="AY27" s="4">
        <f t="shared" si="10"/>
        <v>4.1000000000000009E-2</v>
      </c>
      <c r="AZ27" s="4">
        <f t="shared" si="10"/>
        <v>4.1000000000000009E-2</v>
      </c>
      <c r="BA27" s="4">
        <f t="shared" si="10"/>
        <v>4.1000000000000009E-2</v>
      </c>
      <c r="BB27" s="4">
        <f t="shared" si="10"/>
        <v>4.1000000000000009E-2</v>
      </c>
      <c r="BC27" s="4">
        <f t="shared" si="10"/>
        <v>4.1000000000000009E-2</v>
      </c>
      <c r="BD27" s="4">
        <f t="shared" si="10"/>
        <v>4.1000000000000009E-2</v>
      </c>
      <c r="BE27" s="4">
        <f t="shared" si="10"/>
        <v>4.1000000000000009E-2</v>
      </c>
      <c r="BF27" s="4">
        <f t="shared" si="10"/>
        <v>4.1000000000000009E-2</v>
      </c>
      <c r="BG27" s="4">
        <f t="shared" si="10"/>
        <v>4.1000000000000009E-2</v>
      </c>
      <c r="BH27" s="4">
        <f t="shared" si="11"/>
        <v>4.1000000000000009E-2</v>
      </c>
      <c r="BI27" s="4">
        <f t="shared" si="11"/>
        <v>4.1000000000000009E-2</v>
      </c>
      <c r="BJ27" s="4">
        <f t="shared" si="11"/>
        <v>4.1000000000000009E-2</v>
      </c>
      <c r="BK27" s="4">
        <f t="shared" si="11"/>
        <v>4.1000000000000009E-2</v>
      </c>
      <c r="BL27" s="4">
        <f t="shared" si="11"/>
        <v>4.1000000000000009E-2</v>
      </c>
      <c r="BM27" s="4">
        <f t="shared" si="11"/>
        <v>4.1000000000000009E-2</v>
      </c>
      <c r="BN27" s="4">
        <f t="shared" si="11"/>
        <v>4.1000000000000009E-2</v>
      </c>
      <c r="BO27" s="4">
        <f t="shared" si="11"/>
        <v>4.1000000000000009E-2</v>
      </c>
      <c r="BP27" s="4">
        <f t="shared" si="11"/>
        <v>4.1000000000000009E-2</v>
      </c>
      <c r="BQ27" s="4">
        <f t="shared" si="11"/>
        <v>4.1000000000000009E-2</v>
      </c>
      <c r="BR27" s="4">
        <f t="shared" si="12"/>
        <v>4.1000000000000009E-2</v>
      </c>
      <c r="BS27" s="4">
        <f t="shared" si="12"/>
        <v>4.1000000000000009E-2</v>
      </c>
      <c r="BT27" s="4">
        <f t="shared" si="12"/>
        <v>4.1000000000000009E-2</v>
      </c>
      <c r="BU27" s="4">
        <f t="shared" si="12"/>
        <v>4.1000000000000009E-2</v>
      </c>
      <c r="BV27" s="4">
        <f t="shared" si="12"/>
        <v>4.1000000000000009E-2</v>
      </c>
      <c r="BW27" s="4">
        <f t="shared" si="12"/>
        <v>4.1000000000000009E-2</v>
      </c>
      <c r="BX27" s="4">
        <f t="shared" si="12"/>
        <v>4.1000000000000009E-2</v>
      </c>
      <c r="BY27" s="4">
        <f t="shared" si="12"/>
        <v>4.1000000000000009E-2</v>
      </c>
      <c r="BZ27" s="4">
        <f t="shared" si="12"/>
        <v>4.1000000000000009E-2</v>
      </c>
      <c r="CA27" s="4">
        <f t="shared" si="12"/>
        <v>4.1000000000000009E-2</v>
      </c>
      <c r="CB27" s="4">
        <f t="shared" si="13"/>
        <v>4.1000000000000009E-2</v>
      </c>
      <c r="CC27" s="4">
        <f t="shared" si="13"/>
        <v>4.1000000000000009E-2</v>
      </c>
      <c r="CD27" s="4">
        <f t="shared" si="13"/>
        <v>4.1000000000000009E-2</v>
      </c>
      <c r="CE27" s="4">
        <f t="shared" si="13"/>
        <v>4.1000000000000009E-2</v>
      </c>
      <c r="CF27" s="4">
        <f t="shared" si="13"/>
        <v>4.1000000000000009E-2</v>
      </c>
      <c r="CG27" s="4">
        <f t="shared" si="13"/>
        <v>4.1000000000000009E-2</v>
      </c>
      <c r="CH27" s="4">
        <f t="shared" si="13"/>
        <v>4.1000000000000009E-2</v>
      </c>
      <c r="CI27" s="4">
        <f t="shared" si="13"/>
        <v>4.1000000000000009E-2</v>
      </c>
      <c r="CJ27" s="4">
        <f t="shared" si="13"/>
        <v>4.1000000000000009E-2</v>
      </c>
      <c r="CK27" s="4">
        <f t="shared" si="13"/>
        <v>4.1000000000000009E-2</v>
      </c>
      <c r="CL27" s="4">
        <f t="shared" si="14"/>
        <v>4.1000000000000009E-2</v>
      </c>
      <c r="CM27" s="4">
        <f t="shared" si="14"/>
        <v>4.1000000000000009E-2</v>
      </c>
      <c r="CN27" s="4">
        <f t="shared" si="14"/>
        <v>4.1000000000000009E-2</v>
      </c>
      <c r="CO27" s="4">
        <f t="shared" si="14"/>
        <v>4.1000000000000009E-2</v>
      </c>
      <c r="CP27" s="4">
        <f t="shared" si="14"/>
        <v>4.1000000000000009E-2</v>
      </c>
      <c r="CQ27" s="4">
        <f t="shared" si="14"/>
        <v>4.1000000000000009E-2</v>
      </c>
      <c r="CR27" s="4">
        <f t="shared" si="14"/>
        <v>4.1000000000000009E-2</v>
      </c>
      <c r="CS27" s="4">
        <f t="shared" si="14"/>
        <v>4.1000000000000009E-2</v>
      </c>
      <c r="CT27" s="4">
        <f t="shared" si="14"/>
        <v>4.1000000000000009E-2</v>
      </c>
      <c r="CU27" s="4">
        <f t="shared" si="14"/>
        <v>4.1000000000000009E-2</v>
      </c>
      <c r="CV27" s="4">
        <f t="shared" si="15"/>
        <v>4.1000000000000009E-2</v>
      </c>
      <c r="CW27" s="4">
        <f t="shared" si="15"/>
        <v>4.1000000000000009E-2</v>
      </c>
      <c r="CX27" s="4">
        <f t="shared" si="15"/>
        <v>4.1000000000000009E-2</v>
      </c>
      <c r="CY27" s="4">
        <f t="shared" si="15"/>
        <v>4.1000000000000009E-2</v>
      </c>
      <c r="CZ27" s="4">
        <f t="shared" si="15"/>
        <v>4.1000000000000009E-2</v>
      </c>
      <c r="DA27" s="4">
        <f t="shared" si="15"/>
        <v>4.1000000000000009E-2</v>
      </c>
      <c r="DB27" s="4">
        <f t="shared" si="15"/>
        <v>4.1000000000000009E-2</v>
      </c>
      <c r="DC27" s="4">
        <f t="shared" si="15"/>
        <v>4.1000000000000009E-2</v>
      </c>
      <c r="DD27" s="4">
        <f t="shared" si="15"/>
        <v>4.1000000000000009E-2</v>
      </c>
      <c r="DE27" s="4">
        <f t="shared" si="15"/>
        <v>4.1000000000000009E-2</v>
      </c>
    </row>
    <row r="28" spans="1:109">
      <c r="A28" t="s">
        <v>52</v>
      </c>
      <c r="B28" t="s">
        <v>2</v>
      </c>
      <c r="C28">
        <v>1</v>
      </c>
      <c r="D28">
        <v>80</v>
      </c>
      <c r="E28" s="1">
        <v>0.2</v>
      </c>
      <c r="H28">
        <v>12.5</v>
      </c>
      <c r="I28">
        <f>H28</f>
        <v>12.5</v>
      </c>
      <c r="J28" s="4">
        <f t="shared" si="6"/>
        <v>0.41000000000000003</v>
      </c>
      <c r="K28" s="4">
        <f t="shared" si="6"/>
        <v>0.41000000000000003</v>
      </c>
      <c r="L28" s="4">
        <f t="shared" si="6"/>
        <v>0.20500000000000002</v>
      </c>
      <c r="M28" s="4">
        <f t="shared" si="6"/>
        <v>0.20500000000000002</v>
      </c>
      <c r="N28" s="4">
        <f t="shared" si="6"/>
        <v>4.1000000000000009E-2</v>
      </c>
      <c r="O28" s="4">
        <f t="shared" si="6"/>
        <v>4.1000000000000009E-2</v>
      </c>
      <c r="P28" s="4">
        <f t="shared" si="6"/>
        <v>4.1000000000000009E-2</v>
      </c>
      <c r="Q28" s="4">
        <f t="shared" si="6"/>
        <v>4.1000000000000009E-2</v>
      </c>
      <c r="R28" s="4">
        <f t="shared" si="6"/>
        <v>4.1000000000000009E-2</v>
      </c>
      <c r="S28" s="4">
        <f t="shared" si="6"/>
        <v>4.1000000000000009E-2</v>
      </c>
      <c r="T28" s="4">
        <f t="shared" si="7"/>
        <v>4.1000000000000009E-2</v>
      </c>
      <c r="U28" s="4">
        <f t="shared" si="7"/>
        <v>4.1000000000000009E-2</v>
      </c>
      <c r="V28" s="4">
        <f t="shared" si="7"/>
        <v>4.1000000000000009E-2</v>
      </c>
      <c r="W28" s="4">
        <f t="shared" si="7"/>
        <v>4.1000000000000009E-2</v>
      </c>
      <c r="X28" s="4">
        <f t="shared" si="7"/>
        <v>4.1000000000000009E-2</v>
      </c>
      <c r="Y28" s="4">
        <f t="shared" si="7"/>
        <v>4.1000000000000009E-2</v>
      </c>
      <c r="Z28" s="4">
        <f t="shared" si="7"/>
        <v>4.1000000000000009E-2</v>
      </c>
      <c r="AA28" s="4">
        <f t="shared" si="7"/>
        <v>4.1000000000000009E-2</v>
      </c>
      <c r="AB28" s="4">
        <f t="shared" si="7"/>
        <v>4.1000000000000009E-2</v>
      </c>
      <c r="AC28" s="4">
        <f t="shared" si="7"/>
        <v>4.1000000000000009E-2</v>
      </c>
      <c r="AD28" s="4">
        <f t="shared" si="8"/>
        <v>4.1000000000000009E-2</v>
      </c>
      <c r="AE28" s="4">
        <f t="shared" si="8"/>
        <v>4.1000000000000009E-2</v>
      </c>
      <c r="AF28" s="4">
        <f t="shared" si="8"/>
        <v>4.1000000000000009E-2</v>
      </c>
      <c r="AG28" s="4">
        <f t="shared" si="8"/>
        <v>4.1000000000000009E-2</v>
      </c>
      <c r="AH28" s="4">
        <f t="shared" si="8"/>
        <v>4.1000000000000009E-2</v>
      </c>
      <c r="AI28" s="4">
        <f t="shared" si="8"/>
        <v>4.1000000000000009E-2</v>
      </c>
      <c r="AJ28" s="4">
        <f t="shared" si="8"/>
        <v>4.1000000000000009E-2</v>
      </c>
      <c r="AK28" s="4">
        <f t="shared" si="8"/>
        <v>4.1000000000000009E-2</v>
      </c>
      <c r="AL28" s="4">
        <f t="shared" si="8"/>
        <v>4.1000000000000009E-2</v>
      </c>
      <c r="AM28" s="4">
        <f t="shared" si="8"/>
        <v>4.1000000000000009E-2</v>
      </c>
      <c r="AN28" s="4">
        <f t="shared" si="9"/>
        <v>4.1000000000000009E-2</v>
      </c>
      <c r="AO28" s="4">
        <f t="shared" si="9"/>
        <v>4.1000000000000009E-2</v>
      </c>
      <c r="AP28" s="4">
        <f t="shared" si="9"/>
        <v>4.1000000000000009E-2</v>
      </c>
      <c r="AQ28" s="4">
        <f t="shared" si="9"/>
        <v>4.1000000000000009E-2</v>
      </c>
      <c r="AR28" s="4">
        <f t="shared" si="9"/>
        <v>4.1000000000000009E-2</v>
      </c>
      <c r="AS28" s="4">
        <f t="shared" si="9"/>
        <v>4.1000000000000009E-2</v>
      </c>
      <c r="AT28" s="4">
        <f t="shared" si="9"/>
        <v>4.1000000000000009E-2</v>
      </c>
      <c r="AU28" s="4">
        <f t="shared" si="9"/>
        <v>4.1000000000000009E-2</v>
      </c>
      <c r="AV28" s="4">
        <f t="shared" si="9"/>
        <v>4.1000000000000009E-2</v>
      </c>
      <c r="AW28" s="4">
        <f t="shared" si="9"/>
        <v>4.1000000000000009E-2</v>
      </c>
      <c r="AX28" s="4">
        <f t="shared" si="10"/>
        <v>4.1000000000000009E-2</v>
      </c>
      <c r="AY28" s="4">
        <f t="shared" si="10"/>
        <v>4.1000000000000009E-2</v>
      </c>
      <c r="AZ28" s="4">
        <f t="shared" si="10"/>
        <v>4.1000000000000009E-2</v>
      </c>
      <c r="BA28" s="4">
        <f t="shared" si="10"/>
        <v>4.1000000000000009E-2</v>
      </c>
      <c r="BB28" s="4">
        <f t="shared" si="10"/>
        <v>4.1000000000000009E-2</v>
      </c>
      <c r="BC28" s="4">
        <f t="shared" si="10"/>
        <v>4.1000000000000009E-2</v>
      </c>
      <c r="BD28" s="4">
        <f t="shared" si="10"/>
        <v>4.1000000000000009E-2</v>
      </c>
      <c r="BE28" s="4">
        <f t="shared" si="10"/>
        <v>4.1000000000000009E-2</v>
      </c>
      <c r="BF28" s="4">
        <f t="shared" si="10"/>
        <v>4.1000000000000009E-2</v>
      </c>
      <c r="BG28" s="4">
        <f t="shared" si="10"/>
        <v>4.1000000000000009E-2</v>
      </c>
      <c r="BH28" s="4">
        <f t="shared" si="11"/>
        <v>4.1000000000000009E-2</v>
      </c>
      <c r="BI28" s="4">
        <f t="shared" si="11"/>
        <v>4.1000000000000009E-2</v>
      </c>
      <c r="BJ28" s="4">
        <f t="shared" si="11"/>
        <v>4.1000000000000009E-2</v>
      </c>
      <c r="BK28" s="4">
        <f t="shared" si="11"/>
        <v>4.1000000000000009E-2</v>
      </c>
      <c r="BL28" s="4">
        <f t="shared" si="11"/>
        <v>4.1000000000000009E-2</v>
      </c>
      <c r="BM28" s="4">
        <f t="shared" si="11"/>
        <v>4.1000000000000009E-2</v>
      </c>
      <c r="BN28" s="4">
        <f t="shared" si="11"/>
        <v>4.1000000000000009E-2</v>
      </c>
      <c r="BO28" s="4">
        <f t="shared" si="11"/>
        <v>4.1000000000000009E-2</v>
      </c>
      <c r="BP28" s="4">
        <f t="shared" si="11"/>
        <v>4.1000000000000009E-2</v>
      </c>
      <c r="BQ28" s="4">
        <f t="shared" si="11"/>
        <v>4.1000000000000009E-2</v>
      </c>
      <c r="BR28" s="4">
        <f t="shared" si="12"/>
        <v>4.1000000000000009E-2</v>
      </c>
      <c r="BS28" s="4">
        <f t="shared" si="12"/>
        <v>4.1000000000000009E-2</v>
      </c>
      <c r="BT28" s="4">
        <f t="shared" si="12"/>
        <v>4.1000000000000009E-2</v>
      </c>
      <c r="BU28" s="4">
        <f t="shared" si="12"/>
        <v>4.1000000000000009E-2</v>
      </c>
      <c r="BV28" s="4">
        <f t="shared" si="12"/>
        <v>4.1000000000000009E-2</v>
      </c>
      <c r="BW28" s="4">
        <f t="shared" si="12"/>
        <v>4.1000000000000009E-2</v>
      </c>
      <c r="BX28" s="4">
        <f t="shared" si="12"/>
        <v>4.1000000000000009E-2</v>
      </c>
      <c r="BY28" s="4">
        <f t="shared" si="12"/>
        <v>4.1000000000000009E-2</v>
      </c>
      <c r="BZ28" s="4">
        <f t="shared" si="12"/>
        <v>4.1000000000000009E-2</v>
      </c>
      <c r="CA28" s="4">
        <f t="shared" si="12"/>
        <v>4.1000000000000009E-2</v>
      </c>
      <c r="CB28" s="4">
        <f t="shared" si="13"/>
        <v>4.1000000000000009E-2</v>
      </c>
      <c r="CC28" s="4">
        <f t="shared" si="13"/>
        <v>4.1000000000000009E-2</v>
      </c>
      <c r="CD28" s="4">
        <f t="shared" si="13"/>
        <v>4.1000000000000009E-2</v>
      </c>
      <c r="CE28" s="4">
        <f t="shared" si="13"/>
        <v>4.1000000000000009E-2</v>
      </c>
      <c r="CF28" s="4">
        <f t="shared" si="13"/>
        <v>4.1000000000000009E-2</v>
      </c>
      <c r="CG28" s="4">
        <f t="shared" si="13"/>
        <v>4.1000000000000009E-2</v>
      </c>
      <c r="CH28" s="4">
        <f t="shared" si="13"/>
        <v>4.1000000000000009E-2</v>
      </c>
      <c r="CI28" s="4">
        <f t="shared" si="13"/>
        <v>4.1000000000000009E-2</v>
      </c>
      <c r="CJ28" s="4">
        <f t="shared" si="13"/>
        <v>4.1000000000000009E-2</v>
      </c>
      <c r="CK28" s="4">
        <f t="shared" si="13"/>
        <v>4.1000000000000009E-2</v>
      </c>
      <c r="CL28" s="4">
        <f t="shared" si="14"/>
        <v>4.1000000000000009E-2</v>
      </c>
      <c r="CM28" s="4">
        <f t="shared" si="14"/>
        <v>4.1000000000000009E-2</v>
      </c>
      <c r="CN28" s="4">
        <f t="shared" si="14"/>
        <v>4.1000000000000009E-2</v>
      </c>
      <c r="CO28" s="4">
        <f t="shared" si="14"/>
        <v>4.1000000000000009E-2</v>
      </c>
      <c r="CP28" s="4">
        <f t="shared" si="14"/>
        <v>4.1000000000000009E-2</v>
      </c>
      <c r="CQ28" s="4">
        <f t="shared" si="14"/>
        <v>4.1000000000000009E-2</v>
      </c>
      <c r="CR28" s="4">
        <f t="shared" si="14"/>
        <v>4.1000000000000009E-2</v>
      </c>
      <c r="CS28" s="4">
        <f t="shared" si="14"/>
        <v>4.1000000000000009E-2</v>
      </c>
      <c r="CT28" s="4">
        <f t="shared" si="14"/>
        <v>4.1000000000000009E-2</v>
      </c>
      <c r="CU28" s="4">
        <f t="shared" si="14"/>
        <v>4.1000000000000009E-2</v>
      </c>
      <c r="CV28" s="4">
        <f t="shared" si="15"/>
        <v>4.1000000000000009E-2</v>
      </c>
      <c r="CW28" s="4">
        <f t="shared" si="15"/>
        <v>4.1000000000000009E-2</v>
      </c>
      <c r="CX28" s="4">
        <f t="shared" si="15"/>
        <v>4.1000000000000009E-2</v>
      </c>
      <c r="CY28" s="4">
        <f t="shared" si="15"/>
        <v>4.1000000000000009E-2</v>
      </c>
      <c r="CZ28" s="4">
        <f t="shared" si="15"/>
        <v>4.1000000000000009E-2</v>
      </c>
      <c r="DA28" s="4">
        <f t="shared" si="15"/>
        <v>4.1000000000000009E-2</v>
      </c>
      <c r="DB28" s="4">
        <f t="shared" si="15"/>
        <v>4.1000000000000009E-2</v>
      </c>
      <c r="DC28" s="4">
        <f t="shared" si="15"/>
        <v>4.1000000000000009E-2</v>
      </c>
      <c r="DD28" s="4">
        <f t="shared" si="15"/>
        <v>4.1000000000000009E-2</v>
      </c>
      <c r="DE28" s="4">
        <f t="shared" si="15"/>
        <v>4.1000000000000009E-2</v>
      </c>
    </row>
    <row r="29" spans="1:109">
      <c r="A29" t="s">
        <v>53</v>
      </c>
      <c r="B29" t="s">
        <v>2</v>
      </c>
      <c r="C29">
        <v>2</v>
      </c>
      <c r="D29">
        <v>100</v>
      </c>
      <c r="E29" s="1">
        <v>0.3</v>
      </c>
      <c r="H29">
        <f>6*2.5</f>
        <v>15</v>
      </c>
      <c r="I29">
        <f>H29+H28</f>
        <v>27.5</v>
      </c>
      <c r="J29" s="4">
        <f t="shared" si="6"/>
        <v>0.41000000000000003</v>
      </c>
      <c r="K29" s="4">
        <f t="shared" si="6"/>
        <v>0.41000000000000003</v>
      </c>
      <c r="L29" s="4">
        <f t="shared" si="6"/>
        <v>0.41000000000000003</v>
      </c>
      <c r="M29" s="4">
        <f t="shared" si="6"/>
        <v>0.20500000000000002</v>
      </c>
      <c r="N29" s="4">
        <f t="shared" si="6"/>
        <v>0.20500000000000002</v>
      </c>
      <c r="O29" s="4">
        <f t="shared" si="6"/>
        <v>4.1000000000000009E-2</v>
      </c>
      <c r="P29" s="4">
        <f t="shared" si="6"/>
        <v>4.1000000000000009E-2</v>
      </c>
      <c r="Q29" s="4">
        <f t="shared" si="6"/>
        <v>4.1000000000000009E-2</v>
      </c>
      <c r="R29" s="4">
        <f t="shared" si="6"/>
        <v>4.1000000000000009E-2</v>
      </c>
      <c r="S29" s="4">
        <f t="shared" si="6"/>
        <v>4.1000000000000009E-2</v>
      </c>
      <c r="T29" s="4">
        <f t="shared" si="7"/>
        <v>4.1000000000000009E-2</v>
      </c>
      <c r="U29" s="4">
        <f t="shared" si="7"/>
        <v>4.1000000000000009E-2</v>
      </c>
      <c r="V29" s="4">
        <f t="shared" si="7"/>
        <v>4.1000000000000009E-2</v>
      </c>
      <c r="W29" s="4">
        <f t="shared" si="7"/>
        <v>4.1000000000000009E-2</v>
      </c>
      <c r="X29" s="4">
        <f t="shared" si="7"/>
        <v>4.1000000000000009E-2</v>
      </c>
      <c r="Y29" s="4">
        <f t="shared" si="7"/>
        <v>4.1000000000000009E-2</v>
      </c>
      <c r="Z29" s="4">
        <f t="shared" si="7"/>
        <v>4.1000000000000009E-2</v>
      </c>
      <c r="AA29" s="4">
        <f t="shared" si="7"/>
        <v>4.1000000000000009E-2</v>
      </c>
      <c r="AB29" s="4">
        <f t="shared" si="7"/>
        <v>4.1000000000000009E-2</v>
      </c>
      <c r="AC29" s="4">
        <f t="shared" si="7"/>
        <v>4.1000000000000009E-2</v>
      </c>
      <c r="AD29" s="4">
        <f t="shared" si="8"/>
        <v>4.1000000000000009E-2</v>
      </c>
      <c r="AE29" s="4">
        <f t="shared" si="8"/>
        <v>4.1000000000000009E-2</v>
      </c>
      <c r="AF29" s="4">
        <f t="shared" si="8"/>
        <v>4.1000000000000009E-2</v>
      </c>
      <c r="AG29" s="4">
        <f t="shared" si="8"/>
        <v>4.1000000000000009E-2</v>
      </c>
      <c r="AH29" s="4">
        <f t="shared" si="8"/>
        <v>4.1000000000000009E-2</v>
      </c>
      <c r="AI29" s="4">
        <f t="shared" si="8"/>
        <v>4.1000000000000009E-2</v>
      </c>
      <c r="AJ29" s="4">
        <f t="shared" si="8"/>
        <v>4.1000000000000009E-2</v>
      </c>
      <c r="AK29" s="4">
        <f t="shared" si="8"/>
        <v>4.1000000000000009E-2</v>
      </c>
      <c r="AL29" s="4">
        <f t="shared" si="8"/>
        <v>4.1000000000000009E-2</v>
      </c>
      <c r="AM29" s="4">
        <f t="shared" si="8"/>
        <v>4.1000000000000009E-2</v>
      </c>
      <c r="AN29" s="4">
        <f t="shared" si="9"/>
        <v>4.1000000000000009E-2</v>
      </c>
      <c r="AO29" s="4">
        <f t="shared" si="9"/>
        <v>4.1000000000000009E-2</v>
      </c>
      <c r="AP29" s="4">
        <f t="shared" si="9"/>
        <v>4.1000000000000009E-2</v>
      </c>
      <c r="AQ29" s="4">
        <f t="shared" si="9"/>
        <v>4.1000000000000009E-2</v>
      </c>
      <c r="AR29" s="4">
        <f t="shared" si="9"/>
        <v>4.1000000000000009E-2</v>
      </c>
      <c r="AS29" s="4">
        <f t="shared" si="9"/>
        <v>4.1000000000000009E-2</v>
      </c>
      <c r="AT29" s="4">
        <f t="shared" si="9"/>
        <v>4.1000000000000009E-2</v>
      </c>
      <c r="AU29" s="4">
        <f t="shared" si="9"/>
        <v>4.1000000000000009E-2</v>
      </c>
      <c r="AV29" s="4">
        <f t="shared" si="9"/>
        <v>4.1000000000000009E-2</v>
      </c>
      <c r="AW29" s="4">
        <f t="shared" si="9"/>
        <v>4.1000000000000009E-2</v>
      </c>
      <c r="AX29" s="4">
        <f t="shared" si="10"/>
        <v>4.1000000000000009E-2</v>
      </c>
      <c r="AY29" s="4">
        <f t="shared" si="10"/>
        <v>4.1000000000000009E-2</v>
      </c>
      <c r="AZ29" s="4">
        <f t="shared" si="10"/>
        <v>4.1000000000000009E-2</v>
      </c>
      <c r="BA29" s="4">
        <f t="shared" si="10"/>
        <v>4.1000000000000009E-2</v>
      </c>
      <c r="BB29" s="4">
        <f t="shared" si="10"/>
        <v>4.1000000000000009E-2</v>
      </c>
      <c r="BC29" s="4">
        <f t="shared" si="10"/>
        <v>4.1000000000000009E-2</v>
      </c>
      <c r="BD29" s="4">
        <f t="shared" si="10"/>
        <v>4.1000000000000009E-2</v>
      </c>
      <c r="BE29" s="4">
        <f t="shared" si="10"/>
        <v>4.1000000000000009E-2</v>
      </c>
      <c r="BF29" s="4">
        <f t="shared" si="10"/>
        <v>4.1000000000000009E-2</v>
      </c>
      <c r="BG29" s="4">
        <f t="shared" si="10"/>
        <v>4.1000000000000009E-2</v>
      </c>
      <c r="BH29" s="4">
        <f t="shared" si="11"/>
        <v>4.1000000000000009E-2</v>
      </c>
      <c r="BI29" s="4">
        <f t="shared" si="11"/>
        <v>4.1000000000000009E-2</v>
      </c>
      <c r="BJ29" s="4">
        <f t="shared" si="11"/>
        <v>4.1000000000000009E-2</v>
      </c>
      <c r="BK29" s="4">
        <f t="shared" si="11"/>
        <v>4.1000000000000009E-2</v>
      </c>
      <c r="BL29" s="4">
        <f t="shared" si="11"/>
        <v>4.1000000000000009E-2</v>
      </c>
      <c r="BM29" s="4">
        <f t="shared" si="11"/>
        <v>4.1000000000000009E-2</v>
      </c>
      <c r="BN29" s="4">
        <f t="shared" si="11"/>
        <v>4.1000000000000009E-2</v>
      </c>
      <c r="BO29" s="4">
        <f t="shared" si="11"/>
        <v>4.1000000000000009E-2</v>
      </c>
      <c r="BP29" s="4">
        <f t="shared" si="11"/>
        <v>4.1000000000000009E-2</v>
      </c>
      <c r="BQ29" s="4">
        <f t="shared" si="11"/>
        <v>4.1000000000000009E-2</v>
      </c>
      <c r="BR29" s="4">
        <f t="shared" si="12"/>
        <v>4.1000000000000009E-2</v>
      </c>
      <c r="BS29" s="4">
        <f t="shared" si="12"/>
        <v>4.1000000000000009E-2</v>
      </c>
      <c r="BT29" s="4">
        <f t="shared" si="12"/>
        <v>4.1000000000000009E-2</v>
      </c>
      <c r="BU29" s="4">
        <f t="shared" si="12"/>
        <v>4.1000000000000009E-2</v>
      </c>
      <c r="BV29" s="4">
        <f t="shared" si="12"/>
        <v>4.1000000000000009E-2</v>
      </c>
      <c r="BW29" s="4">
        <f t="shared" si="12"/>
        <v>4.1000000000000009E-2</v>
      </c>
      <c r="BX29" s="4">
        <f t="shared" si="12"/>
        <v>4.1000000000000009E-2</v>
      </c>
      <c r="BY29" s="4">
        <f t="shared" si="12"/>
        <v>4.1000000000000009E-2</v>
      </c>
      <c r="BZ29" s="4">
        <f t="shared" si="12"/>
        <v>4.1000000000000009E-2</v>
      </c>
      <c r="CA29" s="4">
        <f t="shared" si="12"/>
        <v>4.1000000000000009E-2</v>
      </c>
      <c r="CB29" s="4">
        <f t="shared" si="13"/>
        <v>4.1000000000000009E-2</v>
      </c>
      <c r="CC29" s="4">
        <f t="shared" si="13"/>
        <v>4.1000000000000009E-2</v>
      </c>
      <c r="CD29" s="4">
        <f t="shared" si="13"/>
        <v>4.1000000000000009E-2</v>
      </c>
      <c r="CE29" s="4">
        <f t="shared" si="13"/>
        <v>4.1000000000000009E-2</v>
      </c>
      <c r="CF29" s="4">
        <f t="shared" si="13"/>
        <v>4.1000000000000009E-2</v>
      </c>
      <c r="CG29" s="4">
        <f t="shared" si="13"/>
        <v>4.1000000000000009E-2</v>
      </c>
      <c r="CH29" s="4">
        <f t="shared" si="13"/>
        <v>4.1000000000000009E-2</v>
      </c>
      <c r="CI29" s="4">
        <f t="shared" si="13"/>
        <v>4.1000000000000009E-2</v>
      </c>
      <c r="CJ29" s="4">
        <f t="shared" si="13"/>
        <v>4.1000000000000009E-2</v>
      </c>
      <c r="CK29" s="4">
        <f t="shared" si="13"/>
        <v>4.1000000000000009E-2</v>
      </c>
      <c r="CL29" s="4">
        <f t="shared" si="14"/>
        <v>4.1000000000000009E-2</v>
      </c>
      <c r="CM29" s="4">
        <f t="shared" si="14"/>
        <v>4.1000000000000009E-2</v>
      </c>
      <c r="CN29" s="4">
        <f t="shared" si="14"/>
        <v>4.1000000000000009E-2</v>
      </c>
      <c r="CO29" s="4">
        <f t="shared" si="14"/>
        <v>4.1000000000000009E-2</v>
      </c>
      <c r="CP29" s="4">
        <f t="shared" si="14"/>
        <v>4.1000000000000009E-2</v>
      </c>
      <c r="CQ29" s="4">
        <f t="shared" si="14"/>
        <v>4.1000000000000009E-2</v>
      </c>
      <c r="CR29" s="4">
        <f t="shared" si="14"/>
        <v>4.1000000000000009E-2</v>
      </c>
      <c r="CS29" s="4">
        <f t="shared" si="14"/>
        <v>4.1000000000000009E-2</v>
      </c>
      <c r="CT29" s="4">
        <f t="shared" si="14"/>
        <v>4.1000000000000009E-2</v>
      </c>
      <c r="CU29" s="4">
        <f t="shared" si="14"/>
        <v>4.1000000000000009E-2</v>
      </c>
      <c r="CV29" s="4">
        <f t="shared" si="15"/>
        <v>4.1000000000000009E-2</v>
      </c>
      <c r="CW29" s="4">
        <f t="shared" si="15"/>
        <v>4.1000000000000009E-2</v>
      </c>
      <c r="CX29" s="4">
        <f t="shared" si="15"/>
        <v>4.1000000000000009E-2</v>
      </c>
      <c r="CY29" s="4">
        <f t="shared" si="15"/>
        <v>4.1000000000000009E-2</v>
      </c>
      <c r="CZ29" s="4">
        <f t="shared" si="15"/>
        <v>4.1000000000000009E-2</v>
      </c>
      <c r="DA29" s="4">
        <f t="shared" si="15"/>
        <v>4.1000000000000009E-2</v>
      </c>
      <c r="DB29" s="4">
        <f t="shared" si="15"/>
        <v>4.1000000000000009E-2</v>
      </c>
      <c r="DC29" s="4">
        <f t="shared" si="15"/>
        <v>4.1000000000000009E-2</v>
      </c>
      <c r="DD29" s="4">
        <f t="shared" si="15"/>
        <v>4.1000000000000009E-2</v>
      </c>
      <c r="DE29" s="4">
        <f t="shared" si="15"/>
        <v>4.1000000000000009E-2</v>
      </c>
    </row>
    <row r="30" spans="1:109">
      <c r="A30" t="s">
        <v>54</v>
      </c>
      <c r="B30" t="s">
        <v>2</v>
      </c>
      <c r="C30">
        <v>3</v>
      </c>
      <c r="D30">
        <v>120</v>
      </c>
      <c r="E30" s="1">
        <v>0.4</v>
      </c>
      <c r="H30">
        <v>25</v>
      </c>
      <c r="I30">
        <f>H30+H29+H28</f>
        <v>52.5</v>
      </c>
      <c r="J30" s="4">
        <f t="shared" si="6"/>
        <v>0.41000000000000003</v>
      </c>
      <c r="K30" s="4">
        <f t="shared" si="6"/>
        <v>0.41000000000000003</v>
      </c>
      <c r="L30" s="4">
        <f t="shared" si="6"/>
        <v>0.41000000000000003</v>
      </c>
      <c r="M30" s="4">
        <f t="shared" si="6"/>
        <v>0.20500000000000002</v>
      </c>
      <c r="N30" s="4">
        <f t="shared" si="6"/>
        <v>0.20500000000000002</v>
      </c>
      <c r="O30" s="4">
        <f t="shared" si="6"/>
        <v>0.20500000000000002</v>
      </c>
      <c r="P30" s="4">
        <f t="shared" si="6"/>
        <v>4.1000000000000009E-2</v>
      </c>
      <c r="Q30" s="4">
        <f t="shared" si="6"/>
        <v>4.1000000000000009E-2</v>
      </c>
      <c r="R30" s="4">
        <f t="shared" si="6"/>
        <v>4.1000000000000009E-2</v>
      </c>
      <c r="S30" s="4">
        <f t="shared" si="6"/>
        <v>4.1000000000000009E-2</v>
      </c>
      <c r="T30" s="4">
        <f t="shared" si="7"/>
        <v>4.1000000000000009E-2</v>
      </c>
      <c r="U30" s="4">
        <f t="shared" si="7"/>
        <v>4.1000000000000009E-2</v>
      </c>
      <c r="V30" s="4">
        <f t="shared" si="7"/>
        <v>4.1000000000000009E-2</v>
      </c>
      <c r="W30" s="4">
        <f t="shared" si="7"/>
        <v>4.1000000000000009E-2</v>
      </c>
      <c r="X30" s="4">
        <f t="shared" si="7"/>
        <v>4.1000000000000009E-2</v>
      </c>
      <c r="Y30" s="4">
        <f t="shared" si="7"/>
        <v>4.1000000000000009E-2</v>
      </c>
      <c r="Z30" s="4">
        <f t="shared" si="7"/>
        <v>4.1000000000000009E-2</v>
      </c>
      <c r="AA30" s="4">
        <f t="shared" si="7"/>
        <v>4.1000000000000009E-2</v>
      </c>
      <c r="AB30" s="4">
        <f t="shared" si="7"/>
        <v>4.1000000000000009E-2</v>
      </c>
      <c r="AC30" s="4">
        <f t="shared" si="7"/>
        <v>4.1000000000000009E-2</v>
      </c>
      <c r="AD30" s="4">
        <f t="shared" si="8"/>
        <v>4.1000000000000009E-2</v>
      </c>
      <c r="AE30" s="4">
        <f t="shared" si="8"/>
        <v>4.1000000000000009E-2</v>
      </c>
      <c r="AF30" s="4">
        <f t="shared" si="8"/>
        <v>4.1000000000000009E-2</v>
      </c>
      <c r="AG30" s="4">
        <f t="shared" si="8"/>
        <v>4.1000000000000009E-2</v>
      </c>
      <c r="AH30" s="4">
        <f t="shared" si="8"/>
        <v>4.1000000000000009E-2</v>
      </c>
      <c r="AI30" s="4">
        <f t="shared" si="8"/>
        <v>4.1000000000000009E-2</v>
      </c>
      <c r="AJ30" s="4">
        <f t="shared" si="8"/>
        <v>4.1000000000000009E-2</v>
      </c>
      <c r="AK30" s="4">
        <f t="shared" si="8"/>
        <v>4.1000000000000009E-2</v>
      </c>
      <c r="AL30" s="4">
        <f t="shared" si="8"/>
        <v>4.1000000000000009E-2</v>
      </c>
      <c r="AM30" s="4">
        <f t="shared" si="8"/>
        <v>4.1000000000000009E-2</v>
      </c>
      <c r="AN30" s="4">
        <f t="shared" si="9"/>
        <v>4.1000000000000009E-2</v>
      </c>
      <c r="AO30" s="4">
        <f t="shared" si="9"/>
        <v>4.1000000000000009E-2</v>
      </c>
      <c r="AP30" s="4">
        <f t="shared" si="9"/>
        <v>4.1000000000000009E-2</v>
      </c>
      <c r="AQ30" s="4">
        <f t="shared" si="9"/>
        <v>4.1000000000000009E-2</v>
      </c>
      <c r="AR30" s="4">
        <f t="shared" si="9"/>
        <v>4.1000000000000009E-2</v>
      </c>
      <c r="AS30" s="4">
        <f t="shared" si="9"/>
        <v>4.1000000000000009E-2</v>
      </c>
      <c r="AT30" s="4">
        <f t="shared" si="9"/>
        <v>4.1000000000000009E-2</v>
      </c>
      <c r="AU30" s="4">
        <f t="shared" si="9"/>
        <v>4.1000000000000009E-2</v>
      </c>
      <c r="AV30" s="4">
        <f t="shared" si="9"/>
        <v>4.1000000000000009E-2</v>
      </c>
      <c r="AW30" s="4">
        <f t="shared" si="9"/>
        <v>4.1000000000000009E-2</v>
      </c>
      <c r="AX30" s="4">
        <f t="shared" si="10"/>
        <v>4.1000000000000009E-2</v>
      </c>
      <c r="AY30" s="4">
        <f t="shared" si="10"/>
        <v>4.1000000000000009E-2</v>
      </c>
      <c r="AZ30" s="4">
        <f t="shared" si="10"/>
        <v>4.1000000000000009E-2</v>
      </c>
      <c r="BA30" s="4">
        <f t="shared" si="10"/>
        <v>4.1000000000000009E-2</v>
      </c>
      <c r="BB30" s="4">
        <f t="shared" si="10"/>
        <v>4.1000000000000009E-2</v>
      </c>
      <c r="BC30" s="4">
        <f t="shared" si="10"/>
        <v>4.1000000000000009E-2</v>
      </c>
      <c r="BD30" s="4">
        <f t="shared" si="10"/>
        <v>4.1000000000000009E-2</v>
      </c>
      <c r="BE30" s="4">
        <f t="shared" si="10"/>
        <v>4.1000000000000009E-2</v>
      </c>
      <c r="BF30" s="4">
        <f t="shared" si="10"/>
        <v>4.1000000000000009E-2</v>
      </c>
      <c r="BG30" s="4">
        <f t="shared" si="10"/>
        <v>4.1000000000000009E-2</v>
      </c>
      <c r="BH30" s="4">
        <f t="shared" si="11"/>
        <v>4.1000000000000009E-2</v>
      </c>
      <c r="BI30" s="4">
        <f t="shared" si="11"/>
        <v>4.1000000000000009E-2</v>
      </c>
      <c r="BJ30" s="4">
        <f t="shared" si="11"/>
        <v>4.1000000000000009E-2</v>
      </c>
      <c r="BK30" s="4">
        <f t="shared" si="11"/>
        <v>4.1000000000000009E-2</v>
      </c>
      <c r="BL30" s="4">
        <f t="shared" si="11"/>
        <v>4.1000000000000009E-2</v>
      </c>
      <c r="BM30" s="4">
        <f t="shared" si="11"/>
        <v>4.1000000000000009E-2</v>
      </c>
      <c r="BN30" s="4">
        <f t="shared" si="11"/>
        <v>4.1000000000000009E-2</v>
      </c>
      <c r="BO30" s="4">
        <f t="shared" si="11"/>
        <v>4.1000000000000009E-2</v>
      </c>
      <c r="BP30" s="4">
        <f t="shared" si="11"/>
        <v>4.1000000000000009E-2</v>
      </c>
      <c r="BQ30" s="4">
        <f t="shared" si="11"/>
        <v>4.1000000000000009E-2</v>
      </c>
      <c r="BR30" s="4">
        <f t="shared" si="12"/>
        <v>4.1000000000000009E-2</v>
      </c>
      <c r="BS30" s="4">
        <f t="shared" si="12"/>
        <v>4.1000000000000009E-2</v>
      </c>
      <c r="BT30" s="4">
        <f t="shared" si="12"/>
        <v>4.1000000000000009E-2</v>
      </c>
      <c r="BU30" s="4">
        <f t="shared" si="12"/>
        <v>4.1000000000000009E-2</v>
      </c>
      <c r="BV30" s="4">
        <f t="shared" si="12"/>
        <v>4.1000000000000009E-2</v>
      </c>
      <c r="BW30" s="4">
        <f t="shared" si="12"/>
        <v>4.1000000000000009E-2</v>
      </c>
      <c r="BX30" s="4">
        <f t="shared" si="12"/>
        <v>4.1000000000000009E-2</v>
      </c>
      <c r="BY30" s="4">
        <f t="shared" si="12"/>
        <v>4.1000000000000009E-2</v>
      </c>
      <c r="BZ30" s="4">
        <f t="shared" si="12"/>
        <v>4.1000000000000009E-2</v>
      </c>
      <c r="CA30" s="4">
        <f t="shared" si="12"/>
        <v>4.1000000000000009E-2</v>
      </c>
      <c r="CB30" s="4">
        <f t="shared" si="13"/>
        <v>4.1000000000000009E-2</v>
      </c>
      <c r="CC30" s="4">
        <f t="shared" si="13"/>
        <v>4.1000000000000009E-2</v>
      </c>
      <c r="CD30" s="4">
        <f t="shared" si="13"/>
        <v>4.1000000000000009E-2</v>
      </c>
      <c r="CE30" s="4">
        <f t="shared" si="13"/>
        <v>4.1000000000000009E-2</v>
      </c>
      <c r="CF30" s="4">
        <f t="shared" si="13"/>
        <v>4.1000000000000009E-2</v>
      </c>
      <c r="CG30" s="4">
        <f t="shared" si="13"/>
        <v>4.1000000000000009E-2</v>
      </c>
      <c r="CH30" s="4">
        <f t="shared" si="13"/>
        <v>4.1000000000000009E-2</v>
      </c>
      <c r="CI30" s="4">
        <f t="shared" si="13"/>
        <v>4.1000000000000009E-2</v>
      </c>
      <c r="CJ30" s="4">
        <f t="shared" si="13"/>
        <v>4.1000000000000009E-2</v>
      </c>
      <c r="CK30" s="4">
        <f t="shared" si="13"/>
        <v>4.1000000000000009E-2</v>
      </c>
      <c r="CL30" s="4">
        <f t="shared" si="14"/>
        <v>4.1000000000000009E-2</v>
      </c>
      <c r="CM30" s="4">
        <f t="shared" si="14"/>
        <v>4.1000000000000009E-2</v>
      </c>
      <c r="CN30" s="4">
        <f t="shared" si="14"/>
        <v>4.1000000000000009E-2</v>
      </c>
      <c r="CO30" s="4">
        <f t="shared" si="14"/>
        <v>4.1000000000000009E-2</v>
      </c>
      <c r="CP30" s="4">
        <f t="shared" si="14"/>
        <v>4.1000000000000009E-2</v>
      </c>
      <c r="CQ30" s="4">
        <f t="shared" si="14"/>
        <v>4.1000000000000009E-2</v>
      </c>
      <c r="CR30" s="4">
        <f t="shared" si="14"/>
        <v>4.1000000000000009E-2</v>
      </c>
      <c r="CS30" s="4">
        <f t="shared" si="14"/>
        <v>4.1000000000000009E-2</v>
      </c>
      <c r="CT30" s="4">
        <f t="shared" si="14"/>
        <v>4.1000000000000009E-2</v>
      </c>
      <c r="CU30" s="4">
        <f t="shared" si="14"/>
        <v>4.1000000000000009E-2</v>
      </c>
      <c r="CV30" s="4">
        <f t="shared" si="15"/>
        <v>4.1000000000000009E-2</v>
      </c>
      <c r="CW30" s="4">
        <f t="shared" si="15"/>
        <v>4.1000000000000009E-2</v>
      </c>
      <c r="CX30" s="4">
        <f t="shared" si="15"/>
        <v>4.1000000000000009E-2</v>
      </c>
      <c r="CY30" s="4">
        <f t="shared" si="15"/>
        <v>4.1000000000000009E-2</v>
      </c>
      <c r="CZ30" s="4">
        <f t="shared" si="15"/>
        <v>4.1000000000000009E-2</v>
      </c>
      <c r="DA30" s="4">
        <f t="shared" si="15"/>
        <v>4.1000000000000009E-2</v>
      </c>
      <c r="DB30" s="4">
        <f t="shared" si="15"/>
        <v>4.1000000000000009E-2</v>
      </c>
      <c r="DC30" s="4">
        <f t="shared" si="15"/>
        <v>4.1000000000000009E-2</v>
      </c>
      <c r="DD30" s="4">
        <f t="shared" si="15"/>
        <v>4.1000000000000009E-2</v>
      </c>
      <c r="DE30" s="4">
        <f t="shared" si="15"/>
        <v>4.1000000000000009E-2</v>
      </c>
    </row>
    <row r="31" spans="1:109">
      <c r="A31" t="s">
        <v>55</v>
      </c>
      <c r="B31" t="s">
        <v>2</v>
      </c>
      <c r="C31">
        <v>4</v>
      </c>
      <c r="D31">
        <v>140</v>
      </c>
      <c r="E31" s="1">
        <v>0.5</v>
      </c>
      <c r="H31">
        <f>5*5+5*2.5</f>
        <v>37.5</v>
      </c>
      <c r="I31">
        <f>H31+H30+H29+H28</f>
        <v>90</v>
      </c>
      <c r="J31" s="4">
        <f t="shared" si="6"/>
        <v>0.41000000000000003</v>
      </c>
      <c r="K31" s="4">
        <f t="shared" si="6"/>
        <v>0.41000000000000003</v>
      </c>
      <c r="L31" s="4">
        <f t="shared" si="6"/>
        <v>0.41000000000000003</v>
      </c>
      <c r="M31" s="4">
        <f t="shared" si="6"/>
        <v>0.20500000000000002</v>
      </c>
      <c r="N31" s="4">
        <f t="shared" si="6"/>
        <v>0.20500000000000002</v>
      </c>
      <c r="O31" s="4">
        <f t="shared" si="6"/>
        <v>0.20500000000000002</v>
      </c>
      <c r="P31" s="4">
        <f t="shared" si="6"/>
        <v>0.20500000000000002</v>
      </c>
      <c r="Q31" s="4">
        <f t="shared" si="6"/>
        <v>4.1000000000000009E-2</v>
      </c>
      <c r="R31" s="4">
        <f t="shared" si="6"/>
        <v>4.1000000000000009E-2</v>
      </c>
      <c r="S31" s="4">
        <f t="shared" si="6"/>
        <v>4.1000000000000009E-2</v>
      </c>
      <c r="T31" s="4">
        <f t="shared" si="7"/>
        <v>4.1000000000000009E-2</v>
      </c>
      <c r="U31" s="4">
        <f t="shared" si="7"/>
        <v>4.1000000000000009E-2</v>
      </c>
      <c r="V31" s="4">
        <f t="shared" si="7"/>
        <v>4.1000000000000009E-2</v>
      </c>
      <c r="W31" s="4">
        <f t="shared" si="7"/>
        <v>4.1000000000000009E-2</v>
      </c>
      <c r="X31" s="4">
        <f t="shared" si="7"/>
        <v>4.1000000000000009E-2</v>
      </c>
      <c r="Y31" s="4">
        <f t="shared" si="7"/>
        <v>4.1000000000000009E-2</v>
      </c>
      <c r="Z31" s="4">
        <f t="shared" si="7"/>
        <v>4.1000000000000009E-2</v>
      </c>
      <c r="AA31" s="4">
        <f t="shared" si="7"/>
        <v>4.1000000000000009E-2</v>
      </c>
      <c r="AB31" s="4">
        <f t="shared" si="7"/>
        <v>4.1000000000000009E-2</v>
      </c>
      <c r="AC31" s="4">
        <f t="shared" si="7"/>
        <v>4.1000000000000009E-2</v>
      </c>
      <c r="AD31" s="4">
        <f t="shared" si="8"/>
        <v>4.1000000000000009E-2</v>
      </c>
      <c r="AE31" s="4">
        <f t="shared" si="8"/>
        <v>4.1000000000000009E-2</v>
      </c>
      <c r="AF31" s="4">
        <f t="shared" si="8"/>
        <v>4.1000000000000009E-2</v>
      </c>
      <c r="AG31" s="4">
        <f t="shared" si="8"/>
        <v>4.1000000000000009E-2</v>
      </c>
      <c r="AH31" s="4">
        <f t="shared" si="8"/>
        <v>4.1000000000000009E-2</v>
      </c>
      <c r="AI31" s="4">
        <f t="shared" si="8"/>
        <v>4.1000000000000009E-2</v>
      </c>
      <c r="AJ31" s="4">
        <f t="shared" si="8"/>
        <v>4.1000000000000009E-2</v>
      </c>
      <c r="AK31" s="4">
        <f t="shared" si="8"/>
        <v>4.1000000000000009E-2</v>
      </c>
      <c r="AL31" s="4">
        <f t="shared" si="8"/>
        <v>4.1000000000000009E-2</v>
      </c>
      <c r="AM31" s="4">
        <f t="shared" si="8"/>
        <v>4.1000000000000009E-2</v>
      </c>
      <c r="AN31" s="4">
        <f t="shared" si="9"/>
        <v>4.1000000000000009E-2</v>
      </c>
      <c r="AO31" s="4">
        <f t="shared" si="9"/>
        <v>4.1000000000000009E-2</v>
      </c>
      <c r="AP31" s="4">
        <f t="shared" si="9"/>
        <v>4.1000000000000009E-2</v>
      </c>
      <c r="AQ31" s="4">
        <f t="shared" si="9"/>
        <v>4.1000000000000009E-2</v>
      </c>
      <c r="AR31" s="4">
        <f t="shared" si="9"/>
        <v>4.1000000000000009E-2</v>
      </c>
      <c r="AS31" s="4">
        <f t="shared" si="9"/>
        <v>4.1000000000000009E-2</v>
      </c>
      <c r="AT31" s="4">
        <f t="shared" si="9"/>
        <v>4.1000000000000009E-2</v>
      </c>
      <c r="AU31" s="4">
        <f t="shared" si="9"/>
        <v>4.1000000000000009E-2</v>
      </c>
      <c r="AV31" s="4">
        <f t="shared" si="9"/>
        <v>4.1000000000000009E-2</v>
      </c>
      <c r="AW31" s="4">
        <f t="shared" si="9"/>
        <v>4.1000000000000009E-2</v>
      </c>
      <c r="AX31" s="4">
        <f t="shared" si="10"/>
        <v>4.1000000000000009E-2</v>
      </c>
      <c r="AY31" s="4">
        <f t="shared" si="10"/>
        <v>4.1000000000000009E-2</v>
      </c>
      <c r="AZ31" s="4">
        <f t="shared" si="10"/>
        <v>4.1000000000000009E-2</v>
      </c>
      <c r="BA31" s="4">
        <f t="shared" si="10"/>
        <v>4.1000000000000009E-2</v>
      </c>
      <c r="BB31" s="4">
        <f t="shared" si="10"/>
        <v>4.1000000000000009E-2</v>
      </c>
      <c r="BC31" s="4">
        <f t="shared" si="10"/>
        <v>4.1000000000000009E-2</v>
      </c>
      <c r="BD31" s="4">
        <f t="shared" si="10"/>
        <v>4.1000000000000009E-2</v>
      </c>
      <c r="BE31" s="4">
        <f t="shared" si="10"/>
        <v>4.1000000000000009E-2</v>
      </c>
      <c r="BF31" s="4">
        <f t="shared" si="10"/>
        <v>4.1000000000000009E-2</v>
      </c>
      <c r="BG31" s="4">
        <f t="shared" si="10"/>
        <v>4.1000000000000009E-2</v>
      </c>
      <c r="BH31" s="4">
        <f t="shared" si="11"/>
        <v>4.1000000000000009E-2</v>
      </c>
      <c r="BI31" s="4">
        <f t="shared" si="11"/>
        <v>4.1000000000000009E-2</v>
      </c>
      <c r="BJ31" s="4">
        <f t="shared" si="11"/>
        <v>4.1000000000000009E-2</v>
      </c>
      <c r="BK31" s="4">
        <f t="shared" si="11"/>
        <v>4.1000000000000009E-2</v>
      </c>
      <c r="BL31" s="4">
        <f t="shared" si="11"/>
        <v>4.1000000000000009E-2</v>
      </c>
      <c r="BM31" s="4">
        <f t="shared" si="11"/>
        <v>4.1000000000000009E-2</v>
      </c>
      <c r="BN31" s="4">
        <f t="shared" si="11"/>
        <v>4.1000000000000009E-2</v>
      </c>
      <c r="BO31" s="4">
        <f t="shared" si="11"/>
        <v>4.1000000000000009E-2</v>
      </c>
      <c r="BP31" s="4">
        <f t="shared" si="11"/>
        <v>4.1000000000000009E-2</v>
      </c>
      <c r="BQ31" s="4">
        <f t="shared" si="11"/>
        <v>4.1000000000000009E-2</v>
      </c>
      <c r="BR31" s="4">
        <f t="shared" si="12"/>
        <v>4.1000000000000009E-2</v>
      </c>
      <c r="BS31" s="4">
        <f t="shared" si="12"/>
        <v>4.1000000000000009E-2</v>
      </c>
      <c r="BT31" s="4">
        <f t="shared" si="12"/>
        <v>4.1000000000000009E-2</v>
      </c>
      <c r="BU31" s="4">
        <f t="shared" si="12"/>
        <v>4.1000000000000009E-2</v>
      </c>
      <c r="BV31" s="4">
        <f t="shared" si="12"/>
        <v>4.1000000000000009E-2</v>
      </c>
      <c r="BW31" s="4">
        <f t="shared" si="12"/>
        <v>4.1000000000000009E-2</v>
      </c>
      <c r="BX31" s="4">
        <f t="shared" si="12"/>
        <v>4.1000000000000009E-2</v>
      </c>
      <c r="BY31" s="4">
        <f t="shared" si="12"/>
        <v>4.1000000000000009E-2</v>
      </c>
      <c r="BZ31" s="4">
        <f t="shared" si="12"/>
        <v>4.1000000000000009E-2</v>
      </c>
      <c r="CA31" s="4">
        <f t="shared" si="12"/>
        <v>4.1000000000000009E-2</v>
      </c>
      <c r="CB31" s="4">
        <f t="shared" si="13"/>
        <v>4.1000000000000009E-2</v>
      </c>
      <c r="CC31" s="4">
        <f t="shared" si="13"/>
        <v>4.1000000000000009E-2</v>
      </c>
      <c r="CD31" s="4">
        <f t="shared" si="13"/>
        <v>4.1000000000000009E-2</v>
      </c>
      <c r="CE31" s="4">
        <f t="shared" si="13"/>
        <v>4.1000000000000009E-2</v>
      </c>
      <c r="CF31" s="4">
        <f t="shared" si="13"/>
        <v>4.1000000000000009E-2</v>
      </c>
      <c r="CG31" s="4">
        <f t="shared" si="13"/>
        <v>4.1000000000000009E-2</v>
      </c>
      <c r="CH31" s="4">
        <f t="shared" si="13"/>
        <v>4.1000000000000009E-2</v>
      </c>
      <c r="CI31" s="4">
        <f t="shared" si="13"/>
        <v>4.1000000000000009E-2</v>
      </c>
      <c r="CJ31" s="4">
        <f t="shared" si="13"/>
        <v>4.1000000000000009E-2</v>
      </c>
      <c r="CK31" s="4">
        <f t="shared" si="13"/>
        <v>4.1000000000000009E-2</v>
      </c>
      <c r="CL31" s="4">
        <f t="shared" si="14"/>
        <v>4.1000000000000009E-2</v>
      </c>
      <c r="CM31" s="4">
        <f t="shared" si="14"/>
        <v>4.1000000000000009E-2</v>
      </c>
      <c r="CN31" s="4">
        <f t="shared" si="14"/>
        <v>4.1000000000000009E-2</v>
      </c>
      <c r="CO31" s="4">
        <f t="shared" si="14"/>
        <v>4.1000000000000009E-2</v>
      </c>
      <c r="CP31" s="4">
        <f t="shared" si="14"/>
        <v>4.1000000000000009E-2</v>
      </c>
      <c r="CQ31" s="4">
        <f t="shared" si="14"/>
        <v>4.1000000000000009E-2</v>
      </c>
      <c r="CR31" s="4">
        <f t="shared" si="14"/>
        <v>4.1000000000000009E-2</v>
      </c>
      <c r="CS31" s="4">
        <f t="shared" si="14"/>
        <v>4.1000000000000009E-2</v>
      </c>
      <c r="CT31" s="4">
        <f t="shared" si="14"/>
        <v>4.1000000000000009E-2</v>
      </c>
      <c r="CU31" s="4">
        <f t="shared" si="14"/>
        <v>4.1000000000000009E-2</v>
      </c>
      <c r="CV31" s="4">
        <f t="shared" si="15"/>
        <v>4.1000000000000009E-2</v>
      </c>
      <c r="CW31" s="4">
        <f t="shared" si="15"/>
        <v>4.1000000000000009E-2</v>
      </c>
      <c r="CX31" s="4">
        <f t="shared" si="15"/>
        <v>4.1000000000000009E-2</v>
      </c>
      <c r="CY31" s="4">
        <f t="shared" si="15"/>
        <v>4.1000000000000009E-2</v>
      </c>
      <c r="CZ31" s="4">
        <f t="shared" si="15"/>
        <v>4.1000000000000009E-2</v>
      </c>
      <c r="DA31" s="4">
        <f t="shared" si="15"/>
        <v>4.1000000000000009E-2</v>
      </c>
      <c r="DB31" s="4">
        <f t="shared" si="15"/>
        <v>4.1000000000000009E-2</v>
      </c>
      <c r="DC31" s="4">
        <f t="shared" si="15"/>
        <v>4.1000000000000009E-2</v>
      </c>
      <c r="DD31" s="4">
        <f t="shared" si="15"/>
        <v>4.1000000000000009E-2</v>
      </c>
      <c r="DE31" s="4">
        <f t="shared" si="15"/>
        <v>4.1000000000000009E-2</v>
      </c>
    </row>
    <row r="32" spans="1:109">
      <c r="A32" t="s">
        <v>56</v>
      </c>
      <c r="B32" t="s">
        <v>2</v>
      </c>
      <c r="C32">
        <v>5</v>
      </c>
      <c r="D32">
        <v>160</v>
      </c>
      <c r="E32" s="1">
        <v>0.6</v>
      </c>
      <c r="H32">
        <v>75</v>
      </c>
      <c r="I32">
        <f>H32+H31+H30+H29+H28</f>
        <v>165</v>
      </c>
      <c r="J32" s="4">
        <f t="shared" ref="J32:S41" si="16">IF($D32-$Q$9*(J$21-1)&gt;$D32*0.7,0.5*(1+$F32-$U$4),IF($D32-$Q$9*(J$21-1)&gt;$D32*0.3,0.25*(1+$F32-$U$4),0.05*(1+$F32-$U$4)))</f>
        <v>0.41000000000000003</v>
      </c>
      <c r="K32" s="4">
        <f t="shared" si="16"/>
        <v>0.41000000000000003</v>
      </c>
      <c r="L32" s="4">
        <f t="shared" si="16"/>
        <v>0.41000000000000003</v>
      </c>
      <c r="M32" s="4">
        <f t="shared" si="16"/>
        <v>0.41000000000000003</v>
      </c>
      <c r="N32" s="4">
        <f t="shared" si="16"/>
        <v>0.20500000000000002</v>
      </c>
      <c r="O32" s="4">
        <f t="shared" si="16"/>
        <v>0.20500000000000002</v>
      </c>
      <c r="P32" s="4">
        <f t="shared" si="16"/>
        <v>0.20500000000000002</v>
      </c>
      <c r="Q32" s="4">
        <f t="shared" si="16"/>
        <v>0.20500000000000002</v>
      </c>
      <c r="R32" s="4">
        <f t="shared" si="16"/>
        <v>4.1000000000000009E-2</v>
      </c>
      <c r="S32" s="4">
        <f t="shared" si="16"/>
        <v>4.1000000000000009E-2</v>
      </c>
      <c r="T32" s="4">
        <f t="shared" ref="T32:AC41" si="17">IF($D32-$Q$9*(T$21-1)&gt;$D32*0.7,0.5*(1+$F32-$U$4),IF($D32-$Q$9*(T$21-1)&gt;$D32*0.3,0.25*(1+$F32-$U$4),0.05*(1+$F32-$U$4)))</f>
        <v>4.1000000000000009E-2</v>
      </c>
      <c r="U32" s="4">
        <f t="shared" si="17"/>
        <v>4.1000000000000009E-2</v>
      </c>
      <c r="V32" s="4">
        <f t="shared" si="17"/>
        <v>4.1000000000000009E-2</v>
      </c>
      <c r="W32" s="4">
        <f t="shared" si="17"/>
        <v>4.1000000000000009E-2</v>
      </c>
      <c r="X32" s="4">
        <f t="shared" si="17"/>
        <v>4.1000000000000009E-2</v>
      </c>
      <c r="Y32" s="4">
        <f t="shared" si="17"/>
        <v>4.1000000000000009E-2</v>
      </c>
      <c r="Z32" s="4">
        <f t="shared" si="17"/>
        <v>4.1000000000000009E-2</v>
      </c>
      <c r="AA32" s="4">
        <f t="shared" si="17"/>
        <v>4.1000000000000009E-2</v>
      </c>
      <c r="AB32" s="4">
        <f t="shared" si="17"/>
        <v>4.1000000000000009E-2</v>
      </c>
      <c r="AC32" s="4">
        <f t="shared" si="17"/>
        <v>4.1000000000000009E-2</v>
      </c>
      <c r="AD32" s="4">
        <f t="shared" ref="AD32:AM41" si="18">IF($D32-$Q$9*(AD$21-1)&gt;$D32*0.7,0.5*(1+$F32-$U$4),IF($D32-$Q$9*(AD$21-1)&gt;$D32*0.3,0.25*(1+$F32-$U$4),0.05*(1+$F32-$U$4)))</f>
        <v>4.1000000000000009E-2</v>
      </c>
      <c r="AE32" s="4">
        <f t="shared" si="18"/>
        <v>4.1000000000000009E-2</v>
      </c>
      <c r="AF32" s="4">
        <f t="shared" si="18"/>
        <v>4.1000000000000009E-2</v>
      </c>
      <c r="AG32" s="4">
        <f t="shared" si="18"/>
        <v>4.1000000000000009E-2</v>
      </c>
      <c r="AH32" s="4">
        <f t="shared" si="18"/>
        <v>4.1000000000000009E-2</v>
      </c>
      <c r="AI32" s="4">
        <f t="shared" si="18"/>
        <v>4.1000000000000009E-2</v>
      </c>
      <c r="AJ32" s="4">
        <f t="shared" si="18"/>
        <v>4.1000000000000009E-2</v>
      </c>
      <c r="AK32" s="4">
        <f t="shared" si="18"/>
        <v>4.1000000000000009E-2</v>
      </c>
      <c r="AL32" s="4">
        <f t="shared" si="18"/>
        <v>4.1000000000000009E-2</v>
      </c>
      <c r="AM32" s="4">
        <f t="shared" si="18"/>
        <v>4.1000000000000009E-2</v>
      </c>
      <c r="AN32" s="4">
        <f t="shared" ref="AN32:AW41" si="19">IF($D32-$Q$9*(AN$21-1)&gt;$D32*0.7,0.5*(1+$F32-$U$4),IF($D32-$Q$9*(AN$21-1)&gt;$D32*0.3,0.25*(1+$F32-$U$4),0.05*(1+$F32-$U$4)))</f>
        <v>4.1000000000000009E-2</v>
      </c>
      <c r="AO32" s="4">
        <f t="shared" si="19"/>
        <v>4.1000000000000009E-2</v>
      </c>
      <c r="AP32" s="4">
        <f t="shared" si="19"/>
        <v>4.1000000000000009E-2</v>
      </c>
      <c r="AQ32" s="4">
        <f t="shared" si="19"/>
        <v>4.1000000000000009E-2</v>
      </c>
      <c r="AR32" s="4">
        <f t="shared" si="19"/>
        <v>4.1000000000000009E-2</v>
      </c>
      <c r="AS32" s="4">
        <f t="shared" si="19"/>
        <v>4.1000000000000009E-2</v>
      </c>
      <c r="AT32" s="4">
        <f t="shared" si="19"/>
        <v>4.1000000000000009E-2</v>
      </c>
      <c r="AU32" s="4">
        <f t="shared" si="19"/>
        <v>4.1000000000000009E-2</v>
      </c>
      <c r="AV32" s="4">
        <f t="shared" si="19"/>
        <v>4.1000000000000009E-2</v>
      </c>
      <c r="AW32" s="4">
        <f t="shared" si="19"/>
        <v>4.1000000000000009E-2</v>
      </c>
      <c r="AX32" s="4">
        <f t="shared" ref="AX32:BG41" si="20">IF($D32-$Q$9*(AX$21-1)&gt;$D32*0.7,0.5*(1+$F32-$U$4),IF($D32-$Q$9*(AX$21-1)&gt;$D32*0.3,0.25*(1+$F32-$U$4),0.05*(1+$F32-$U$4)))</f>
        <v>4.1000000000000009E-2</v>
      </c>
      <c r="AY32" s="4">
        <f t="shared" si="20"/>
        <v>4.1000000000000009E-2</v>
      </c>
      <c r="AZ32" s="4">
        <f t="shared" si="20"/>
        <v>4.1000000000000009E-2</v>
      </c>
      <c r="BA32" s="4">
        <f t="shared" si="20"/>
        <v>4.1000000000000009E-2</v>
      </c>
      <c r="BB32" s="4">
        <f t="shared" si="20"/>
        <v>4.1000000000000009E-2</v>
      </c>
      <c r="BC32" s="4">
        <f t="shared" si="20"/>
        <v>4.1000000000000009E-2</v>
      </c>
      <c r="BD32" s="4">
        <f t="shared" si="20"/>
        <v>4.1000000000000009E-2</v>
      </c>
      <c r="BE32" s="4">
        <f t="shared" si="20"/>
        <v>4.1000000000000009E-2</v>
      </c>
      <c r="BF32" s="4">
        <f t="shared" si="20"/>
        <v>4.1000000000000009E-2</v>
      </c>
      <c r="BG32" s="4">
        <f t="shared" si="20"/>
        <v>4.1000000000000009E-2</v>
      </c>
      <c r="BH32" s="4">
        <f t="shared" ref="BH32:BQ41" si="21">IF($D32-$Q$9*(BH$21-1)&gt;$D32*0.7,0.5*(1+$F32-$U$4),IF($D32-$Q$9*(BH$21-1)&gt;$D32*0.3,0.25*(1+$F32-$U$4),0.05*(1+$F32-$U$4)))</f>
        <v>4.1000000000000009E-2</v>
      </c>
      <c r="BI32" s="4">
        <f t="shared" si="21"/>
        <v>4.1000000000000009E-2</v>
      </c>
      <c r="BJ32" s="4">
        <f t="shared" si="21"/>
        <v>4.1000000000000009E-2</v>
      </c>
      <c r="BK32" s="4">
        <f t="shared" si="21"/>
        <v>4.1000000000000009E-2</v>
      </c>
      <c r="BL32" s="4">
        <f t="shared" si="21"/>
        <v>4.1000000000000009E-2</v>
      </c>
      <c r="BM32" s="4">
        <f t="shared" si="21"/>
        <v>4.1000000000000009E-2</v>
      </c>
      <c r="BN32" s="4">
        <f t="shared" si="21"/>
        <v>4.1000000000000009E-2</v>
      </c>
      <c r="BO32" s="4">
        <f t="shared" si="21"/>
        <v>4.1000000000000009E-2</v>
      </c>
      <c r="BP32" s="4">
        <f t="shared" si="21"/>
        <v>4.1000000000000009E-2</v>
      </c>
      <c r="BQ32" s="4">
        <f t="shared" si="21"/>
        <v>4.1000000000000009E-2</v>
      </c>
      <c r="BR32" s="4">
        <f t="shared" ref="BR32:CA41" si="22">IF($D32-$Q$9*(BR$21-1)&gt;$D32*0.7,0.5*(1+$F32-$U$4),IF($D32-$Q$9*(BR$21-1)&gt;$D32*0.3,0.25*(1+$F32-$U$4),0.05*(1+$F32-$U$4)))</f>
        <v>4.1000000000000009E-2</v>
      </c>
      <c r="BS32" s="4">
        <f t="shared" si="22"/>
        <v>4.1000000000000009E-2</v>
      </c>
      <c r="BT32" s="4">
        <f t="shared" si="22"/>
        <v>4.1000000000000009E-2</v>
      </c>
      <c r="BU32" s="4">
        <f t="shared" si="22"/>
        <v>4.1000000000000009E-2</v>
      </c>
      <c r="BV32" s="4">
        <f t="shared" si="22"/>
        <v>4.1000000000000009E-2</v>
      </c>
      <c r="BW32" s="4">
        <f t="shared" si="22"/>
        <v>4.1000000000000009E-2</v>
      </c>
      <c r="BX32" s="4">
        <f t="shared" si="22"/>
        <v>4.1000000000000009E-2</v>
      </c>
      <c r="BY32" s="4">
        <f t="shared" si="22"/>
        <v>4.1000000000000009E-2</v>
      </c>
      <c r="BZ32" s="4">
        <f t="shared" si="22"/>
        <v>4.1000000000000009E-2</v>
      </c>
      <c r="CA32" s="4">
        <f t="shared" si="22"/>
        <v>4.1000000000000009E-2</v>
      </c>
      <c r="CB32" s="4">
        <f t="shared" ref="CB32:CK41" si="23">IF($D32-$Q$9*(CB$21-1)&gt;$D32*0.7,0.5*(1+$F32-$U$4),IF($D32-$Q$9*(CB$21-1)&gt;$D32*0.3,0.25*(1+$F32-$U$4),0.05*(1+$F32-$U$4)))</f>
        <v>4.1000000000000009E-2</v>
      </c>
      <c r="CC32" s="4">
        <f t="shared" si="23"/>
        <v>4.1000000000000009E-2</v>
      </c>
      <c r="CD32" s="4">
        <f t="shared" si="23"/>
        <v>4.1000000000000009E-2</v>
      </c>
      <c r="CE32" s="4">
        <f t="shared" si="23"/>
        <v>4.1000000000000009E-2</v>
      </c>
      <c r="CF32" s="4">
        <f t="shared" si="23"/>
        <v>4.1000000000000009E-2</v>
      </c>
      <c r="CG32" s="4">
        <f t="shared" si="23"/>
        <v>4.1000000000000009E-2</v>
      </c>
      <c r="CH32" s="4">
        <f t="shared" si="23"/>
        <v>4.1000000000000009E-2</v>
      </c>
      <c r="CI32" s="4">
        <f t="shared" si="23"/>
        <v>4.1000000000000009E-2</v>
      </c>
      <c r="CJ32" s="4">
        <f t="shared" si="23"/>
        <v>4.1000000000000009E-2</v>
      </c>
      <c r="CK32" s="4">
        <f t="shared" si="23"/>
        <v>4.1000000000000009E-2</v>
      </c>
      <c r="CL32" s="4">
        <f t="shared" ref="CL32:CU41" si="24">IF($D32-$Q$9*(CL$21-1)&gt;$D32*0.7,0.5*(1+$F32-$U$4),IF($D32-$Q$9*(CL$21-1)&gt;$D32*0.3,0.25*(1+$F32-$U$4),0.05*(1+$F32-$U$4)))</f>
        <v>4.1000000000000009E-2</v>
      </c>
      <c r="CM32" s="4">
        <f t="shared" si="24"/>
        <v>4.1000000000000009E-2</v>
      </c>
      <c r="CN32" s="4">
        <f t="shared" si="24"/>
        <v>4.1000000000000009E-2</v>
      </c>
      <c r="CO32" s="4">
        <f t="shared" si="24"/>
        <v>4.1000000000000009E-2</v>
      </c>
      <c r="CP32" s="4">
        <f t="shared" si="24"/>
        <v>4.1000000000000009E-2</v>
      </c>
      <c r="CQ32" s="4">
        <f t="shared" si="24"/>
        <v>4.1000000000000009E-2</v>
      </c>
      <c r="CR32" s="4">
        <f t="shared" si="24"/>
        <v>4.1000000000000009E-2</v>
      </c>
      <c r="CS32" s="4">
        <f t="shared" si="24"/>
        <v>4.1000000000000009E-2</v>
      </c>
      <c r="CT32" s="4">
        <f t="shared" si="24"/>
        <v>4.1000000000000009E-2</v>
      </c>
      <c r="CU32" s="4">
        <f t="shared" si="24"/>
        <v>4.1000000000000009E-2</v>
      </c>
      <c r="CV32" s="4">
        <f t="shared" ref="CV32:DE41" si="25">IF($D32-$Q$9*(CV$21-1)&gt;$D32*0.7,0.5*(1+$F32-$U$4),IF($D32-$Q$9*(CV$21-1)&gt;$D32*0.3,0.25*(1+$F32-$U$4),0.05*(1+$F32-$U$4)))</f>
        <v>4.1000000000000009E-2</v>
      </c>
      <c r="CW32" s="4">
        <f t="shared" si="25"/>
        <v>4.1000000000000009E-2</v>
      </c>
      <c r="CX32" s="4">
        <f t="shared" si="25"/>
        <v>4.1000000000000009E-2</v>
      </c>
      <c r="CY32" s="4">
        <f t="shared" si="25"/>
        <v>4.1000000000000009E-2</v>
      </c>
      <c r="CZ32" s="4">
        <f t="shared" si="25"/>
        <v>4.1000000000000009E-2</v>
      </c>
      <c r="DA32" s="4">
        <f t="shared" si="25"/>
        <v>4.1000000000000009E-2</v>
      </c>
      <c r="DB32" s="4">
        <f t="shared" si="25"/>
        <v>4.1000000000000009E-2</v>
      </c>
      <c r="DC32" s="4">
        <f t="shared" si="25"/>
        <v>4.1000000000000009E-2</v>
      </c>
      <c r="DD32" s="4">
        <f t="shared" si="25"/>
        <v>4.1000000000000009E-2</v>
      </c>
      <c r="DE32" s="4">
        <f t="shared" si="25"/>
        <v>4.1000000000000009E-2</v>
      </c>
    </row>
    <row r="33" spans="1:109">
      <c r="A33" t="s">
        <v>57</v>
      </c>
      <c r="B33" t="s">
        <v>3</v>
      </c>
      <c r="C33">
        <v>1</v>
      </c>
      <c r="D33">
        <v>80</v>
      </c>
      <c r="F33" s="1">
        <v>0.1</v>
      </c>
      <c r="H33">
        <f>15+7.5</f>
        <v>22.5</v>
      </c>
      <c r="I33">
        <f>H33</f>
        <v>22.5</v>
      </c>
      <c r="J33" s="4">
        <f t="shared" si="16"/>
        <v>0.46000000000000008</v>
      </c>
      <c r="K33" s="4">
        <f t="shared" si="16"/>
        <v>0.46000000000000008</v>
      </c>
      <c r="L33" s="4">
        <f t="shared" si="16"/>
        <v>0.23000000000000004</v>
      </c>
      <c r="M33" s="4">
        <f t="shared" si="16"/>
        <v>0.23000000000000004</v>
      </c>
      <c r="N33" s="4">
        <f t="shared" si="16"/>
        <v>4.6000000000000013E-2</v>
      </c>
      <c r="O33" s="4">
        <f t="shared" si="16"/>
        <v>4.6000000000000013E-2</v>
      </c>
      <c r="P33" s="4">
        <f t="shared" si="16"/>
        <v>4.6000000000000013E-2</v>
      </c>
      <c r="Q33" s="4">
        <f t="shared" si="16"/>
        <v>4.6000000000000013E-2</v>
      </c>
      <c r="R33" s="4">
        <f t="shared" si="16"/>
        <v>4.6000000000000013E-2</v>
      </c>
      <c r="S33" s="4">
        <f t="shared" si="16"/>
        <v>4.6000000000000013E-2</v>
      </c>
      <c r="T33" s="4">
        <f t="shared" si="17"/>
        <v>4.6000000000000013E-2</v>
      </c>
      <c r="U33" s="4">
        <f t="shared" si="17"/>
        <v>4.6000000000000013E-2</v>
      </c>
      <c r="V33" s="4">
        <f t="shared" si="17"/>
        <v>4.6000000000000013E-2</v>
      </c>
      <c r="W33" s="4">
        <f t="shared" si="17"/>
        <v>4.6000000000000013E-2</v>
      </c>
      <c r="X33" s="4">
        <f t="shared" si="17"/>
        <v>4.6000000000000013E-2</v>
      </c>
      <c r="Y33" s="4">
        <f t="shared" si="17"/>
        <v>4.6000000000000013E-2</v>
      </c>
      <c r="Z33" s="4">
        <f t="shared" si="17"/>
        <v>4.6000000000000013E-2</v>
      </c>
      <c r="AA33" s="4">
        <f t="shared" si="17"/>
        <v>4.6000000000000013E-2</v>
      </c>
      <c r="AB33" s="4">
        <f t="shared" si="17"/>
        <v>4.6000000000000013E-2</v>
      </c>
      <c r="AC33" s="4">
        <f t="shared" si="17"/>
        <v>4.6000000000000013E-2</v>
      </c>
      <c r="AD33" s="4">
        <f t="shared" si="18"/>
        <v>4.6000000000000013E-2</v>
      </c>
      <c r="AE33" s="4">
        <f t="shared" si="18"/>
        <v>4.6000000000000013E-2</v>
      </c>
      <c r="AF33" s="4">
        <f t="shared" si="18"/>
        <v>4.6000000000000013E-2</v>
      </c>
      <c r="AG33" s="4">
        <f t="shared" si="18"/>
        <v>4.6000000000000013E-2</v>
      </c>
      <c r="AH33" s="4">
        <f t="shared" si="18"/>
        <v>4.6000000000000013E-2</v>
      </c>
      <c r="AI33" s="4">
        <f t="shared" si="18"/>
        <v>4.6000000000000013E-2</v>
      </c>
      <c r="AJ33" s="4">
        <f t="shared" si="18"/>
        <v>4.6000000000000013E-2</v>
      </c>
      <c r="AK33" s="4">
        <f t="shared" si="18"/>
        <v>4.6000000000000013E-2</v>
      </c>
      <c r="AL33" s="4">
        <f t="shared" si="18"/>
        <v>4.6000000000000013E-2</v>
      </c>
      <c r="AM33" s="4">
        <f t="shared" si="18"/>
        <v>4.6000000000000013E-2</v>
      </c>
      <c r="AN33" s="4">
        <f t="shared" si="19"/>
        <v>4.6000000000000013E-2</v>
      </c>
      <c r="AO33" s="4">
        <f t="shared" si="19"/>
        <v>4.6000000000000013E-2</v>
      </c>
      <c r="AP33" s="4">
        <f t="shared" si="19"/>
        <v>4.6000000000000013E-2</v>
      </c>
      <c r="AQ33" s="4">
        <f t="shared" si="19"/>
        <v>4.6000000000000013E-2</v>
      </c>
      <c r="AR33" s="4">
        <f t="shared" si="19"/>
        <v>4.6000000000000013E-2</v>
      </c>
      <c r="AS33" s="4">
        <f t="shared" si="19"/>
        <v>4.6000000000000013E-2</v>
      </c>
      <c r="AT33" s="4">
        <f t="shared" si="19"/>
        <v>4.6000000000000013E-2</v>
      </c>
      <c r="AU33" s="4">
        <f t="shared" si="19"/>
        <v>4.6000000000000013E-2</v>
      </c>
      <c r="AV33" s="4">
        <f t="shared" si="19"/>
        <v>4.6000000000000013E-2</v>
      </c>
      <c r="AW33" s="4">
        <f t="shared" si="19"/>
        <v>4.6000000000000013E-2</v>
      </c>
      <c r="AX33" s="4">
        <f t="shared" si="20"/>
        <v>4.6000000000000013E-2</v>
      </c>
      <c r="AY33" s="4">
        <f t="shared" si="20"/>
        <v>4.6000000000000013E-2</v>
      </c>
      <c r="AZ33" s="4">
        <f t="shared" si="20"/>
        <v>4.6000000000000013E-2</v>
      </c>
      <c r="BA33" s="4">
        <f t="shared" si="20"/>
        <v>4.6000000000000013E-2</v>
      </c>
      <c r="BB33" s="4">
        <f t="shared" si="20"/>
        <v>4.6000000000000013E-2</v>
      </c>
      <c r="BC33" s="4">
        <f t="shared" si="20"/>
        <v>4.6000000000000013E-2</v>
      </c>
      <c r="BD33" s="4">
        <f t="shared" si="20"/>
        <v>4.6000000000000013E-2</v>
      </c>
      <c r="BE33" s="4">
        <f t="shared" si="20"/>
        <v>4.6000000000000013E-2</v>
      </c>
      <c r="BF33" s="4">
        <f t="shared" si="20"/>
        <v>4.6000000000000013E-2</v>
      </c>
      <c r="BG33" s="4">
        <f t="shared" si="20"/>
        <v>4.6000000000000013E-2</v>
      </c>
      <c r="BH33" s="4">
        <f t="shared" si="21"/>
        <v>4.6000000000000013E-2</v>
      </c>
      <c r="BI33" s="4">
        <f t="shared" si="21"/>
        <v>4.6000000000000013E-2</v>
      </c>
      <c r="BJ33" s="4">
        <f t="shared" si="21"/>
        <v>4.6000000000000013E-2</v>
      </c>
      <c r="BK33" s="4">
        <f t="shared" si="21"/>
        <v>4.6000000000000013E-2</v>
      </c>
      <c r="BL33" s="4">
        <f t="shared" si="21"/>
        <v>4.6000000000000013E-2</v>
      </c>
      <c r="BM33" s="4">
        <f t="shared" si="21"/>
        <v>4.6000000000000013E-2</v>
      </c>
      <c r="BN33" s="4">
        <f t="shared" si="21"/>
        <v>4.6000000000000013E-2</v>
      </c>
      <c r="BO33" s="4">
        <f t="shared" si="21"/>
        <v>4.6000000000000013E-2</v>
      </c>
      <c r="BP33" s="4">
        <f t="shared" si="21"/>
        <v>4.6000000000000013E-2</v>
      </c>
      <c r="BQ33" s="4">
        <f t="shared" si="21"/>
        <v>4.6000000000000013E-2</v>
      </c>
      <c r="BR33" s="4">
        <f t="shared" si="22"/>
        <v>4.6000000000000013E-2</v>
      </c>
      <c r="BS33" s="4">
        <f t="shared" si="22"/>
        <v>4.6000000000000013E-2</v>
      </c>
      <c r="BT33" s="4">
        <f t="shared" si="22"/>
        <v>4.6000000000000013E-2</v>
      </c>
      <c r="BU33" s="4">
        <f t="shared" si="22"/>
        <v>4.6000000000000013E-2</v>
      </c>
      <c r="BV33" s="4">
        <f t="shared" si="22"/>
        <v>4.6000000000000013E-2</v>
      </c>
      <c r="BW33" s="4">
        <f t="shared" si="22"/>
        <v>4.6000000000000013E-2</v>
      </c>
      <c r="BX33" s="4">
        <f t="shared" si="22"/>
        <v>4.6000000000000013E-2</v>
      </c>
      <c r="BY33" s="4">
        <f t="shared" si="22"/>
        <v>4.6000000000000013E-2</v>
      </c>
      <c r="BZ33" s="4">
        <f t="shared" si="22"/>
        <v>4.6000000000000013E-2</v>
      </c>
      <c r="CA33" s="4">
        <f t="shared" si="22"/>
        <v>4.6000000000000013E-2</v>
      </c>
      <c r="CB33" s="4">
        <f t="shared" si="23"/>
        <v>4.6000000000000013E-2</v>
      </c>
      <c r="CC33" s="4">
        <f t="shared" si="23"/>
        <v>4.6000000000000013E-2</v>
      </c>
      <c r="CD33" s="4">
        <f t="shared" si="23"/>
        <v>4.6000000000000013E-2</v>
      </c>
      <c r="CE33" s="4">
        <f t="shared" si="23"/>
        <v>4.6000000000000013E-2</v>
      </c>
      <c r="CF33" s="4">
        <f t="shared" si="23"/>
        <v>4.6000000000000013E-2</v>
      </c>
      <c r="CG33" s="4">
        <f t="shared" si="23"/>
        <v>4.6000000000000013E-2</v>
      </c>
      <c r="CH33" s="4">
        <f t="shared" si="23"/>
        <v>4.6000000000000013E-2</v>
      </c>
      <c r="CI33" s="4">
        <f t="shared" si="23"/>
        <v>4.6000000000000013E-2</v>
      </c>
      <c r="CJ33" s="4">
        <f t="shared" si="23"/>
        <v>4.6000000000000013E-2</v>
      </c>
      <c r="CK33" s="4">
        <f t="shared" si="23"/>
        <v>4.6000000000000013E-2</v>
      </c>
      <c r="CL33" s="4">
        <f t="shared" si="24"/>
        <v>4.6000000000000013E-2</v>
      </c>
      <c r="CM33" s="4">
        <f t="shared" si="24"/>
        <v>4.6000000000000013E-2</v>
      </c>
      <c r="CN33" s="4">
        <f t="shared" si="24"/>
        <v>4.6000000000000013E-2</v>
      </c>
      <c r="CO33" s="4">
        <f t="shared" si="24"/>
        <v>4.6000000000000013E-2</v>
      </c>
      <c r="CP33" s="4">
        <f t="shared" si="24"/>
        <v>4.6000000000000013E-2</v>
      </c>
      <c r="CQ33" s="4">
        <f t="shared" si="24"/>
        <v>4.6000000000000013E-2</v>
      </c>
      <c r="CR33" s="4">
        <f t="shared" si="24"/>
        <v>4.6000000000000013E-2</v>
      </c>
      <c r="CS33" s="4">
        <f t="shared" si="24"/>
        <v>4.6000000000000013E-2</v>
      </c>
      <c r="CT33" s="4">
        <f t="shared" si="24"/>
        <v>4.6000000000000013E-2</v>
      </c>
      <c r="CU33" s="4">
        <f t="shared" si="24"/>
        <v>4.6000000000000013E-2</v>
      </c>
      <c r="CV33" s="4">
        <f t="shared" si="25"/>
        <v>4.6000000000000013E-2</v>
      </c>
      <c r="CW33" s="4">
        <f t="shared" si="25"/>
        <v>4.6000000000000013E-2</v>
      </c>
      <c r="CX33" s="4">
        <f t="shared" si="25"/>
        <v>4.6000000000000013E-2</v>
      </c>
      <c r="CY33" s="4">
        <f t="shared" si="25"/>
        <v>4.6000000000000013E-2</v>
      </c>
      <c r="CZ33" s="4">
        <f t="shared" si="25"/>
        <v>4.6000000000000013E-2</v>
      </c>
      <c r="DA33" s="4">
        <f t="shared" si="25"/>
        <v>4.6000000000000013E-2</v>
      </c>
      <c r="DB33" s="4">
        <f t="shared" si="25"/>
        <v>4.6000000000000013E-2</v>
      </c>
      <c r="DC33" s="4">
        <f t="shared" si="25"/>
        <v>4.6000000000000013E-2</v>
      </c>
      <c r="DD33" s="4">
        <f t="shared" si="25"/>
        <v>4.6000000000000013E-2</v>
      </c>
      <c r="DE33" s="4">
        <f t="shared" si="25"/>
        <v>4.6000000000000013E-2</v>
      </c>
    </row>
    <row r="34" spans="1:109">
      <c r="A34" t="s">
        <v>58</v>
      </c>
      <c r="B34" t="s">
        <v>3</v>
      </c>
      <c r="C34">
        <v>2</v>
      </c>
      <c r="D34">
        <v>100</v>
      </c>
      <c r="F34" s="1">
        <v>0.2</v>
      </c>
      <c r="H34">
        <v>20</v>
      </c>
      <c r="I34">
        <f>H34+H33</f>
        <v>42.5</v>
      </c>
      <c r="J34" s="4">
        <f t="shared" si="16"/>
        <v>0.51</v>
      </c>
      <c r="K34" s="4">
        <f t="shared" si="16"/>
        <v>0.51</v>
      </c>
      <c r="L34" s="4">
        <f t="shared" si="16"/>
        <v>0.51</v>
      </c>
      <c r="M34" s="4">
        <f t="shared" si="16"/>
        <v>0.255</v>
      </c>
      <c r="N34" s="4">
        <f t="shared" si="16"/>
        <v>0.255</v>
      </c>
      <c r="O34" s="4">
        <f t="shared" si="16"/>
        <v>5.1000000000000004E-2</v>
      </c>
      <c r="P34" s="4">
        <f t="shared" si="16"/>
        <v>5.1000000000000004E-2</v>
      </c>
      <c r="Q34" s="4">
        <f t="shared" si="16"/>
        <v>5.1000000000000004E-2</v>
      </c>
      <c r="R34" s="4">
        <f t="shared" si="16"/>
        <v>5.1000000000000004E-2</v>
      </c>
      <c r="S34" s="4">
        <f t="shared" si="16"/>
        <v>5.1000000000000004E-2</v>
      </c>
      <c r="T34" s="4">
        <f t="shared" si="17"/>
        <v>5.1000000000000004E-2</v>
      </c>
      <c r="U34" s="4">
        <f t="shared" si="17"/>
        <v>5.1000000000000004E-2</v>
      </c>
      <c r="V34" s="4">
        <f t="shared" si="17"/>
        <v>5.1000000000000004E-2</v>
      </c>
      <c r="W34" s="4">
        <f t="shared" si="17"/>
        <v>5.1000000000000004E-2</v>
      </c>
      <c r="X34" s="4">
        <f t="shared" si="17"/>
        <v>5.1000000000000004E-2</v>
      </c>
      <c r="Y34" s="4">
        <f t="shared" si="17"/>
        <v>5.1000000000000004E-2</v>
      </c>
      <c r="Z34" s="4">
        <f t="shared" si="17"/>
        <v>5.1000000000000004E-2</v>
      </c>
      <c r="AA34" s="4">
        <f t="shared" si="17"/>
        <v>5.1000000000000004E-2</v>
      </c>
      <c r="AB34" s="4">
        <f t="shared" si="17"/>
        <v>5.1000000000000004E-2</v>
      </c>
      <c r="AC34" s="4">
        <f t="shared" si="17"/>
        <v>5.1000000000000004E-2</v>
      </c>
      <c r="AD34" s="4">
        <f t="shared" si="18"/>
        <v>5.1000000000000004E-2</v>
      </c>
      <c r="AE34" s="4">
        <f t="shared" si="18"/>
        <v>5.1000000000000004E-2</v>
      </c>
      <c r="AF34" s="4">
        <f t="shared" si="18"/>
        <v>5.1000000000000004E-2</v>
      </c>
      <c r="AG34" s="4">
        <f t="shared" si="18"/>
        <v>5.1000000000000004E-2</v>
      </c>
      <c r="AH34" s="4">
        <f t="shared" si="18"/>
        <v>5.1000000000000004E-2</v>
      </c>
      <c r="AI34" s="4">
        <f t="shared" si="18"/>
        <v>5.1000000000000004E-2</v>
      </c>
      <c r="AJ34" s="4">
        <f t="shared" si="18"/>
        <v>5.1000000000000004E-2</v>
      </c>
      <c r="AK34" s="4">
        <f t="shared" si="18"/>
        <v>5.1000000000000004E-2</v>
      </c>
      <c r="AL34" s="4">
        <f t="shared" si="18"/>
        <v>5.1000000000000004E-2</v>
      </c>
      <c r="AM34" s="4">
        <f t="shared" si="18"/>
        <v>5.1000000000000004E-2</v>
      </c>
      <c r="AN34" s="4">
        <f t="shared" si="19"/>
        <v>5.1000000000000004E-2</v>
      </c>
      <c r="AO34" s="4">
        <f t="shared" si="19"/>
        <v>5.1000000000000004E-2</v>
      </c>
      <c r="AP34" s="4">
        <f t="shared" si="19"/>
        <v>5.1000000000000004E-2</v>
      </c>
      <c r="AQ34" s="4">
        <f t="shared" si="19"/>
        <v>5.1000000000000004E-2</v>
      </c>
      <c r="AR34" s="4">
        <f t="shared" si="19"/>
        <v>5.1000000000000004E-2</v>
      </c>
      <c r="AS34" s="4">
        <f t="shared" si="19"/>
        <v>5.1000000000000004E-2</v>
      </c>
      <c r="AT34" s="4">
        <f t="shared" si="19"/>
        <v>5.1000000000000004E-2</v>
      </c>
      <c r="AU34" s="4">
        <f t="shared" si="19"/>
        <v>5.1000000000000004E-2</v>
      </c>
      <c r="AV34" s="4">
        <f t="shared" si="19"/>
        <v>5.1000000000000004E-2</v>
      </c>
      <c r="AW34" s="4">
        <f t="shared" si="19"/>
        <v>5.1000000000000004E-2</v>
      </c>
      <c r="AX34" s="4">
        <f t="shared" si="20"/>
        <v>5.1000000000000004E-2</v>
      </c>
      <c r="AY34" s="4">
        <f t="shared" si="20"/>
        <v>5.1000000000000004E-2</v>
      </c>
      <c r="AZ34" s="4">
        <f t="shared" si="20"/>
        <v>5.1000000000000004E-2</v>
      </c>
      <c r="BA34" s="4">
        <f t="shared" si="20"/>
        <v>5.1000000000000004E-2</v>
      </c>
      <c r="BB34" s="4">
        <f t="shared" si="20"/>
        <v>5.1000000000000004E-2</v>
      </c>
      <c r="BC34" s="4">
        <f t="shared" si="20"/>
        <v>5.1000000000000004E-2</v>
      </c>
      <c r="BD34" s="4">
        <f t="shared" si="20"/>
        <v>5.1000000000000004E-2</v>
      </c>
      <c r="BE34" s="4">
        <f t="shared" si="20"/>
        <v>5.1000000000000004E-2</v>
      </c>
      <c r="BF34" s="4">
        <f t="shared" si="20"/>
        <v>5.1000000000000004E-2</v>
      </c>
      <c r="BG34" s="4">
        <f t="shared" si="20"/>
        <v>5.1000000000000004E-2</v>
      </c>
      <c r="BH34" s="4">
        <f t="shared" si="21"/>
        <v>5.1000000000000004E-2</v>
      </c>
      <c r="BI34" s="4">
        <f t="shared" si="21"/>
        <v>5.1000000000000004E-2</v>
      </c>
      <c r="BJ34" s="4">
        <f t="shared" si="21"/>
        <v>5.1000000000000004E-2</v>
      </c>
      <c r="BK34" s="4">
        <f t="shared" si="21"/>
        <v>5.1000000000000004E-2</v>
      </c>
      <c r="BL34" s="4">
        <f t="shared" si="21"/>
        <v>5.1000000000000004E-2</v>
      </c>
      <c r="BM34" s="4">
        <f t="shared" si="21"/>
        <v>5.1000000000000004E-2</v>
      </c>
      <c r="BN34" s="4">
        <f t="shared" si="21"/>
        <v>5.1000000000000004E-2</v>
      </c>
      <c r="BO34" s="4">
        <f t="shared" si="21"/>
        <v>5.1000000000000004E-2</v>
      </c>
      <c r="BP34" s="4">
        <f t="shared" si="21"/>
        <v>5.1000000000000004E-2</v>
      </c>
      <c r="BQ34" s="4">
        <f t="shared" si="21"/>
        <v>5.1000000000000004E-2</v>
      </c>
      <c r="BR34" s="4">
        <f t="shared" si="22"/>
        <v>5.1000000000000004E-2</v>
      </c>
      <c r="BS34" s="4">
        <f t="shared" si="22"/>
        <v>5.1000000000000004E-2</v>
      </c>
      <c r="BT34" s="4">
        <f t="shared" si="22"/>
        <v>5.1000000000000004E-2</v>
      </c>
      <c r="BU34" s="4">
        <f t="shared" si="22"/>
        <v>5.1000000000000004E-2</v>
      </c>
      <c r="BV34" s="4">
        <f t="shared" si="22"/>
        <v>5.1000000000000004E-2</v>
      </c>
      <c r="BW34" s="4">
        <f t="shared" si="22"/>
        <v>5.1000000000000004E-2</v>
      </c>
      <c r="BX34" s="4">
        <f t="shared" si="22"/>
        <v>5.1000000000000004E-2</v>
      </c>
      <c r="BY34" s="4">
        <f t="shared" si="22"/>
        <v>5.1000000000000004E-2</v>
      </c>
      <c r="BZ34" s="4">
        <f t="shared" si="22"/>
        <v>5.1000000000000004E-2</v>
      </c>
      <c r="CA34" s="4">
        <f t="shared" si="22"/>
        <v>5.1000000000000004E-2</v>
      </c>
      <c r="CB34" s="4">
        <f t="shared" si="23"/>
        <v>5.1000000000000004E-2</v>
      </c>
      <c r="CC34" s="4">
        <f t="shared" si="23"/>
        <v>5.1000000000000004E-2</v>
      </c>
      <c r="CD34" s="4">
        <f t="shared" si="23"/>
        <v>5.1000000000000004E-2</v>
      </c>
      <c r="CE34" s="4">
        <f t="shared" si="23"/>
        <v>5.1000000000000004E-2</v>
      </c>
      <c r="CF34" s="4">
        <f t="shared" si="23"/>
        <v>5.1000000000000004E-2</v>
      </c>
      <c r="CG34" s="4">
        <f t="shared" si="23"/>
        <v>5.1000000000000004E-2</v>
      </c>
      <c r="CH34" s="4">
        <f t="shared" si="23"/>
        <v>5.1000000000000004E-2</v>
      </c>
      <c r="CI34" s="4">
        <f t="shared" si="23"/>
        <v>5.1000000000000004E-2</v>
      </c>
      <c r="CJ34" s="4">
        <f t="shared" si="23"/>
        <v>5.1000000000000004E-2</v>
      </c>
      <c r="CK34" s="4">
        <f t="shared" si="23"/>
        <v>5.1000000000000004E-2</v>
      </c>
      <c r="CL34" s="4">
        <f t="shared" si="24"/>
        <v>5.1000000000000004E-2</v>
      </c>
      <c r="CM34" s="4">
        <f t="shared" si="24"/>
        <v>5.1000000000000004E-2</v>
      </c>
      <c r="CN34" s="4">
        <f t="shared" si="24"/>
        <v>5.1000000000000004E-2</v>
      </c>
      <c r="CO34" s="4">
        <f t="shared" si="24"/>
        <v>5.1000000000000004E-2</v>
      </c>
      <c r="CP34" s="4">
        <f t="shared" si="24"/>
        <v>5.1000000000000004E-2</v>
      </c>
      <c r="CQ34" s="4">
        <f t="shared" si="24"/>
        <v>5.1000000000000004E-2</v>
      </c>
      <c r="CR34" s="4">
        <f t="shared" si="24"/>
        <v>5.1000000000000004E-2</v>
      </c>
      <c r="CS34" s="4">
        <f t="shared" si="24"/>
        <v>5.1000000000000004E-2</v>
      </c>
      <c r="CT34" s="4">
        <f t="shared" si="24"/>
        <v>5.1000000000000004E-2</v>
      </c>
      <c r="CU34" s="4">
        <f t="shared" si="24"/>
        <v>5.1000000000000004E-2</v>
      </c>
      <c r="CV34" s="4">
        <f t="shared" si="25"/>
        <v>5.1000000000000004E-2</v>
      </c>
      <c r="CW34" s="4">
        <f t="shared" si="25"/>
        <v>5.1000000000000004E-2</v>
      </c>
      <c r="CX34" s="4">
        <f t="shared" si="25"/>
        <v>5.1000000000000004E-2</v>
      </c>
      <c r="CY34" s="4">
        <f t="shared" si="25"/>
        <v>5.1000000000000004E-2</v>
      </c>
      <c r="CZ34" s="4">
        <f t="shared" si="25"/>
        <v>5.1000000000000004E-2</v>
      </c>
      <c r="DA34" s="4">
        <f t="shared" si="25"/>
        <v>5.1000000000000004E-2</v>
      </c>
      <c r="DB34" s="4">
        <f t="shared" si="25"/>
        <v>5.1000000000000004E-2</v>
      </c>
      <c r="DC34" s="4">
        <f t="shared" si="25"/>
        <v>5.1000000000000004E-2</v>
      </c>
      <c r="DD34" s="4">
        <f t="shared" si="25"/>
        <v>5.1000000000000004E-2</v>
      </c>
      <c r="DE34" s="4">
        <f t="shared" si="25"/>
        <v>5.1000000000000004E-2</v>
      </c>
    </row>
    <row r="35" spans="1:109">
      <c r="A35" t="s">
        <v>59</v>
      </c>
      <c r="B35" t="s">
        <v>3</v>
      </c>
      <c r="C35">
        <v>3</v>
      </c>
      <c r="D35">
        <v>120</v>
      </c>
      <c r="F35" s="1">
        <v>0.3</v>
      </c>
      <c r="H35">
        <f>2.5*5+25</f>
        <v>37.5</v>
      </c>
      <c r="I35">
        <f>H35+H34+H33</f>
        <v>80</v>
      </c>
      <c r="J35" s="4">
        <f t="shared" si="16"/>
        <v>0.56000000000000005</v>
      </c>
      <c r="K35" s="4">
        <f t="shared" si="16"/>
        <v>0.56000000000000005</v>
      </c>
      <c r="L35" s="4">
        <f t="shared" si="16"/>
        <v>0.56000000000000005</v>
      </c>
      <c r="M35" s="4">
        <f t="shared" si="16"/>
        <v>0.28000000000000003</v>
      </c>
      <c r="N35" s="4">
        <f t="shared" si="16"/>
        <v>0.28000000000000003</v>
      </c>
      <c r="O35" s="4">
        <f t="shared" si="16"/>
        <v>0.28000000000000003</v>
      </c>
      <c r="P35" s="4">
        <f t="shared" si="16"/>
        <v>5.6000000000000008E-2</v>
      </c>
      <c r="Q35" s="4">
        <f t="shared" si="16"/>
        <v>5.6000000000000008E-2</v>
      </c>
      <c r="R35" s="4">
        <f t="shared" si="16"/>
        <v>5.6000000000000008E-2</v>
      </c>
      <c r="S35" s="4">
        <f t="shared" si="16"/>
        <v>5.6000000000000008E-2</v>
      </c>
      <c r="T35" s="4">
        <f t="shared" si="17"/>
        <v>5.6000000000000008E-2</v>
      </c>
      <c r="U35" s="4">
        <f t="shared" si="17"/>
        <v>5.6000000000000008E-2</v>
      </c>
      <c r="V35" s="4">
        <f t="shared" si="17"/>
        <v>5.6000000000000008E-2</v>
      </c>
      <c r="W35" s="4">
        <f t="shared" si="17"/>
        <v>5.6000000000000008E-2</v>
      </c>
      <c r="X35" s="4">
        <f t="shared" si="17"/>
        <v>5.6000000000000008E-2</v>
      </c>
      <c r="Y35" s="4">
        <f t="shared" si="17"/>
        <v>5.6000000000000008E-2</v>
      </c>
      <c r="Z35" s="4">
        <f t="shared" si="17"/>
        <v>5.6000000000000008E-2</v>
      </c>
      <c r="AA35" s="4">
        <f t="shared" si="17"/>
        <v>5.6000000000000008E-2</v>
      </c>
      <c r="AB35" s="4">
        <f t="shared" si="17"/>
        <v>5.6000000000000008E-2</v>
      </c>
      <c r="AC35" s="4">
        <f t="shared" si="17"/>
        <v>5.6000000000000008E-2</v>
      </c>
      <c r="AD35" s="4">
        <f t="shared" si="18"/>
        <v>5.6000000000000008E-2</v>
      </c>
      <c r="AE35" s="4">
        <f t="shared" si="18"/>
        <v>5.6000000000000008E-2</v>
      </c>
      <c r="AF35" s="4">
        <f t="shared" si="18"/>
        <v>5.6000000000000008E-2</v>
      </c>
      <c r="AG35" s="4">
        <f t="shared" si="18"/>
        <v>5.6000000000000008E-2</v>
      </c>
      <c r="AH35" s="4">
        <f t="shared" si="18"/>
        <v>5.6000000000000008E-2</v>
      </c>
      <c r="AI35" s="4">
        <f t="shared" si="18"/>
        <v>5.6000000000000008E-2</v>
      </c>
      <c r="AJ35" s="4">
        <f t="shared" si="18"/>
        <v>5.6000000000000008E-2</v>
      </c>
      <c r="AK35" s="4">
        <f t="shared" si="18"/>
        <v>5.6000000000000008E-2</v>
      </c>
      <c r="AL35" s="4">
        <f t="shared" si="18"/>
        <v>5.6000000000000008E-2</v>
      </c>
      <c r="AM35" s="4">
        <f t="shared" si="18"/>
        <v>5.6000000000000008E-2</v>
      </c>
      <c r="AN35" s="4">
        <f t="shared" si="19"/>
        <v>5.6000000000000008E-2</v>
      </c>
      <c r="AO35" s="4">
        <f t="shared" si="19"/>
        <v>5.6000000000000008E-2</v>
      </c>
      <c r="AP35" s="4">
        <f t="shared" si="19"/>
        <v>5.6000000000000008E-2</v>
      </c>
      <c r="AQ35" s="4">
        <f t="shared" si="19"/>
        <v>5.6000000000000008E-2</v>
      </c>
      <c r="AR35" s="4">
        <f t="shared" si="19"/>
        <v>5.6000000000000008E-2</v>
      </c>
      <c r="AS35" s="4">
        <f t="shared" si="19"/>
        <v>5.6000000000000008E-2</v>
      </c>
      <c r="AT35" s="4">
        <f t="shared" si="19"/>
        <v>5.6000000000000008E-2</v>
      </c>
      <c r="AU35" s="4">
        <f t="shared" si="19"/>
        <v>5.6000000000000008E-2</v>
      </c>
      <c r="AV35" s="4">
        <f t="shared" si="19"/>
        <v>5.6000000000000008E-2</v>
      </c>
      <c r="AW35" s="4">
        <f t="shared" si="19"/>
        <v>5.6000000000000008E-2</v>
      </c>
      <c r="AX35" s="4">
        <f t="shared" si="20"/>
        <v>5.6000000000000008E-2</v>
      </c>
      <c r="AY35" s="4">
        <f t="shared" si="20"/>
        <v>5.6000000000000008E-2</v>
      </c>
      <c r="AZ35" s="4">
        <f t="shared" si="20"/>
        <v>5.6000000000000008E-2</v>
      </c>
      <c r="BA35" s="4">
        <f t="shared" si="20"/>
        <v>5.6000000000000008E-2</v>
      </c>
      <c r="BB35" s="4">
        <f t="shared" si="20"/>
        <v>5.6000000000000008E-2</v>
      </c>
      <c r="BC35" s="4">
        <f t="shared" si="20"/>
        <v>5.6000000000000008E-2</v>
      </c>
      <c r="BD35" s="4">
        <f t="shared" si="20"/>
        <v>5.6000000000000008E-2</v>
      </c>
      <c r="BE35" s="4">
        <f t="shared" si="20"/>
        <v>5.6000000000000008E-2</v>
      </c>
      <c r="BF35" s="4">
        <f t="shared" si="20"/>
        <v>5.6000000000000008E-2</v>
      </c>
      <c r="BG35" s="4">
        <f t="shared" si="20"/>
        <v>5.6000000000000008E-2</v>
      </c>
      <c r="BH35" s="4">
        <f t="shared" si="21"/>
        <v>5.6000000000000008E-2</v>
      </c>
      <c r="BI35" s="4">
        <f t="shared" si="21"/>
        <v>5.6000000000000008E-2</v>
      </c>
      <c r="BJ35" s="4">
        <f t="shared" si="21"/>
        <v>5.6000000000000008E-2</v>
      </c>
      <c r="BK35" s="4">
        <f t="shared" si="21"/>
        <v>5.6000000000000008E-2</v>
      </c>
      <c r="BL35" s="4">
        <f t="shared" si="21"/>
        <v>5.6000000000000008E-2</v>
      </c>
      <c r="BM35" s="4">
        <f t="shared" si="21"/>
        <v>5.6000000000000008E-2</v>
      </c>
      <c r="BN35" s="4">
        <f t="shared" si="21"/>
        <v>5.6000000000000008E-2</v>
      </c>
      <c r="BO35" s="4">
        <f t="shared" si="21"/>
        <v>5.6000000000000008E-2</v>
      </c>
      <c r="BP35" s="4">
        <f t="shared" si="21"/>
        <v>5.6000000000000008E-2</v>
      </c>
      <c r="BQ35" s="4">
        <f t="shared" si="21"/>
        <v>5.6000000000000008E-2</v>
      </c>
      <c r="BR35" s="4">
        <f t="shared" si="22"/>
        <v>5.6000000000000008E-2</v>
      </c>
      <c r="BS35" s="4">
        <f t="shared" si="22"/>
        <v>5.6000000000000008E-2</v>
      </c>
      <c r="BT35" s="4">
        <f t="shared" si="22"/>
        <v>5.6000000000000008E-2</v>
      </c>
      <c r="BU35" s="4">
        <f t="shared" si="22"/>
        <v>5.6000000000000008E-2</v>
      </c>
      <c r="BV35" s="4">
        <f t="shared" si="22"/>
        <v>5.6000000000000008E-2</v>
      </c>
      <c r="BW35" s="4">
        <f t="shared" si="22"/>
        <v>5.6000000000000008E-2</v>
      </c>
      <c r="BX35" s="4">
        <f t="shared" si="22"/>
        <v>5.6000000000000008E-2</v>
      </c>
      <c r="BY35" s="4">
        <f t="shared" si="22"/>
        <v>5.6000000000000008E-2</v>
      </c>
      <c r="BZ35" s="4">
        <f t="shared" si="22"/>
        <v>5.6000000000000008E-2</v>
      </c>
      <c r="CA35" s="4">
        <f t="shared" si="22"/>
        <v>5.6000000000000008E-2</v>
      </c>
      <c r="CB35" s="4">
        <f t="shared" si="23"/>
        <v>5.6000000000000008E-2</v>
      </c>
      <c r="CC35" s="4">
        <f t="shared" si="23"/>
        <v>5.6000000000000008E-2</v>
      </c>
      <c r="CD35" s="4">
        <f t="shared" si="23"/>
        <v>5.6000000000000008E-2</v>
      </c>
      <c r="CE35" s="4">
        <f t="shared" si="23"/>
        <v>5.6000000000000008E-2</v>
      </c>
      <c r="CF35" s="4">
        <f t="shared" si="23"/>
        <v>5.6000000000000008E-2</v>
      </c>
      <c r="CG35" s="4">
        <f t="shared" si="23"/>
        <v>5.6000000000000008E-2</v>
      </c>
      <c r="CH35" s="4">
        <f t="shared" si="23"/>
        <v>5.6000000000000008E-2</v>
      </c>
      <c r="CI35" s="4">
        <f t="shared" si="23"/>
        <v>5.6000000000000008E-2</v>
      </c>
      <c r="CJ35" s="4">
        <f t="shared" si="23"/>
        <v>5.6000000000000008E-2</v>
      </c>
      <c r="CK35" s="4">
        <f t="shared" si="23"/>
        <v>5.6000000000000008E-2</v>
      </c>
      <c r="CL35" s="4">
        <f t="shared" si="24"/>
        <v>5.6000000000000008E-2</v>
      </c>
      <c r="CM35" s="4">
        <f t="shared" si="24"/>
        <v>5.6000000000000008E-2</v>
      </c>
      <c r="CN35" s="4">
        <f t="shared" si="24"/>
        <v>5.6000000000000008E-2</v>
      </c>
      <c r="CO35" s="4">
        <f t="shared" si="24"/>
        <v>5.6000000000000008E-2</v>
      </c>
      <c r="CP35" s="4">
        <f t="shared" si="24"/>
        <v>5.6000000000000008E-2</v>
      </c>
      <c r="CQ35" s="4">
        <f t="shared" si="24"/>
        <v>5.6000000000000008E-2</v>
      </c>
      <c r="CR35" s="4">
        <f t="shared" si="24"/>
        <v>5.6000000000000008E-2</v>
      </c>
      <c r="CS35" s="4">
        <f t="shared" si="24"/>
        <v>5.6000000000000008E-2</v>
      </c>
      <c r="CT35" s="4">
        <f t="shared" si="24"/>
        <v>5.6000000000000008E-2</v>
      </c>
      <c r="CU35" s="4">
        <f t="shared" si="24"/>
        <v>5.6000000000000008E-2</v>
      </c>
      <c r="CV35" s="4">
        <f t="shared" si="25"/>
        <v>5.6000000000000008E-2</v>
      </c>
      <c r="CW35" s="4">
        <f t="shared" si="25"/>
        <v>5.6000000000000008E-2</v>
      </c>
      <c r="CX35" s="4">
        <f t="shared" si="25"/>
        <v>5.6000000000000008E-2</v>
      </c>
      <c r="CY35" s="4">
        <f t="shared" si="25"/>
        <v>5.6000000000000008E-2</v>
      </c>
      <c r="CZ35" s="4">
        <f t="shared" si="25"/>
        <v>5.6000000000000008E-2</v>
      </c>
      <c r="DA35" s="4">
        <f t="shared" si="25"/>
        <v>5.6000000000000008E-2</v>
      </c>
      <c r="DB35" s="4">
        <f t="shared" si="25"/>
        <v>5.6000000000000008E-2</v>
      </c>
      <c r="DC35" s="4">
        <f t="shared" si="25"/>
        <v>5.6000000000000008E-2</v>
      </c>
      <c r="DD35" s="4">
        <f t="shared" si="25"/>
        <v>5.6000000000000008E-2</v>
      </c>
      <c r="DE35" s="4">
        <f t="shared" si="25"/>
        <v>5.6000000000000008E-2</v>
      </c>
    </row>
    <row r="36" spans="1:109">
      <c r="A36" t="s">
        <v>69</v>
      </c>
      <c r="B36" t="s">
        <v>3</v>
      </c>
      <c r="C36">
        <v>4</v>
      </c>
      <c r="D36">
        <v>140</v>
      </c>
      <c r="F36" s="1">
        <v>0.4</v>
      </c>
      <c r="H36">
        <v>75</v>
      </c>
      <c r="I36">
        <f>H36+H35+H34+H33</f>
        <v>155</v>
      </c>
      <c r="J36" s="4">
        <f t="shared" si="16"/>
        <v>0.61</v>
      </c>
      <c r="K36" s="4">
        <f t="shared" si="16"/>
        <v>0.61</v>
      </c>
      <c r="L36" s="4">
        <f t="shared" si="16"/>
        <v>0.61</v>
      </c>
      <c r="M36" s="4">
        <f t="shared" si="16"/>
        <v>0.30499999999999999</v>
      </c>
      <c r="N36" s="4">
        <f t="shared" si="16"/>
        <v>0.30499999999999999</v>
      </c>
      <c r="O36" s="4">
        <f t="shared" si="16"/>
        <v>0.30499999999999999</v>
      </c>
      <c r="P36" s="4">
        <f t="shared" si="16"/>
        <v>0.30499999999999999</v>
      </c>
      <c r="Q36" s="4">
        <f t="shared" si="16"/>
        <v>6.0999999999999999E-2</v>
      </c>
      <c r="R36" s="4">
        <f t="shared" si="16"/>
        <v>6.0999999999999999E-2</v>
      </c>
      <c r="S36" s="4">
        <f t="shared" si="16"/>
        <v>6.0999999999999999E-2</v>
      </c>
      <c r="T36" s="4">
        <f t="shared" si="17"/>
        <v>6.0999999999999999E-2</v>
      </c>
      <c r="U36" s="4">
        <f t="shared" si="17"/>
        <v>6.0999999999999999E-2</v>
      </c>
      <c r="V36" s="4">
        <f t="shared" si="17"/>
        <v>6.0999999999999999E-2</v>
      </c>
      <c r="W36" s="4">
        <f t="shared" si="17"/>
        <v>6.0999999999999999E-2</v>
      </c>
      <c r="X36" s="4">
        <f t="shared" si="17"/>
        <v>6.0999999999999999E-2</v>
      </c>
      <c r="Y36" s="4">
        <f t="shared" si="17"/>
        <v>6.0999999999999999E-2</v>
      </c>
      <c r="Z36" s="4">
        <f t="shared" si="17"/>
        <v>6.0999999999999999E-2</v>
      </c>
      <c r="AA36" s="4">
        <f t="shared" si="17"/>
        <v>6.0999999999999999E-2</v>
      </c>
      <c r="AB36" s="4">
        <f t="shared" si="17"/>
        <v>6.0999999999999999E-2</v>
      </c>
      <c r="AC36" s="4">
        <f t="shared" si="17"/>
        <v>6.0999999999999999E-2</v>
      </c>
      <c r="AD36" s="4">
        <f t="shared" si="18"/>
        <v>6.0999999999999999E-2</v>
      </c>
      <c r="AE36" s="4">
        <f t="shared" si="18"/>
        <v>6.0999999999999999E-2</v>
      </c>
      <c r="AF36" s="4">
        <f t="shared" si="18"/>
        <v>6.0999999999999999E-2</v>
      </c>
      <c r="AG36" s="4">
        <f t="shared" si="18"/>
        <v>6.0999999999999999E-2</v>
      </c>
      <c r="AH36" s="4">
        <f t="shared" si="18"/>
        <v>6.0999999999999999E-2</v>
      </c>
      <c r="AI36" s="4">
        <f t="shared" si="18"/>
        <v>6.0999999999999999E-2</v>
      </c>
      <c r="AJ36" s="4">
        <f t="shared" si="18"/>
        <v>6.0999999999999999E-2</v>
      </c>
      <c r="AK36" s="4">
        <f t="shared" si="18"/>
        <v>6.0999999999999999E-2</v>
      </c>
      <c r="AL36" s="4">
        <f t="shared" si="18"/>
        <v>6.0999999999999999E-2</v>
      </c>
      <c r="AM36" s="4">
        <f t="shared" si="18"/>
        <v>6.0999999999999999E-2</v>
      </c>
      <c r="AN36" s="4">
        <f t="shared" si="19"/>
        <v>6.0999999999999999E-2</v>
      </c>
      <c r="AO36" s="4">
        <f t="shared" si="19"/>
        <v>6.0999999999999999E-2</v>
      </c>
      <c r="AP36" s="4">
        <f t="shared" si="19"/>
        <v>6.0999999999999999E-2</v>
      </c>
      <c r="AQ36" s="4">
        <f t="shared" si="19"/>
        <v>6.0999999999999999E-2</v>
      </c>
      <c r="AR36" s="4">
        <f t="shared" si="19"/>
        <v>6.0999999999999999E-2</v>
      </c>
      <c r="AS36" s="4">
        <f t="shared" si="19"/>
        <v>6.0999999999999999E-2</v>
      </c>
      <c r="AT36" s="4">
        <f t="shared" si="19"/>
        <v>6.0999999999999999E-2</v>
      </c>
      <c r="AU36" s="4">
        <f t="shared" si="19"/>
        <v>6.0999999999999999E-2</v>
      </c>
      <c r="AV36" s="4">
        <f t="shared" si="19"/>
        <v>6.0999999999999999E-2</v>
      </c>
      <c r="AW36" s="4">
        <f t="shared" si="19"/>
        <v>6.0999999999999999E-2</v>
      </c>
      <c r="AX36" s="4">
        <f t="shared" si="20"/>
        <v>6.0999999999999999E-2</v>
      </c>
      <c r="AY36" s="4">
        <f t="shared" si="20"/>
        <v>6.0999999999999999E-2</v>
      </c>
      <c r="AZ36" s="4">
        <f t="shared" si="20"/>
        <v>6.0999999999999999E-2</v>
      </c>
      <c r="BA36" s="4">
        <f t="shared" si="20"/>
        <v>6.0999999999999999E-2</v>
      </c>
      <c r="BB36" s="4">
        <f t="shared" si="20"/>
        <v>6.0999999999999999E-2</v>
      </c>
      <c r="BC36" s="4">
        <f t="shared" si="20"/>
        <v>6.0999999999999999E-2</v>
      </c>
      <c r="BD36" s="4">
        <f t="shared" si="20"/>
        <v>6.0999999999999999E-2</v>
      </c>
      <c r="BE36" s="4">
        <f t="shared" si="20"/>
        <v>6.0999999999999999E-2</v>
      </c>
      <c r="BF36" s="4">
        <f t="shared" si="20"/>
        <v>6.0999999999999999E-2</v>
      </c>
      <c r="BG36" s="4">
        <f t="shared" si="20"/>
        <v>6.0999999999999999E-2</v>
      </c>
      <c r="BH36" s="4">
        <f t="shared" si="21"/>
        <v>6.0999999999999999E-2</v>
      </c>
      <c r="BI36" s="4">
        <f t="shared" si="21"/>
        <v>6.0999999999999999E-2</v>
      </c>
      <c r="BJ36" s="4">
        <f t="shared" si="21"/>
        <v>6.0999999999999999E-2</v>
      </c>
      <c r="BK36" s="4">
        <f t="shared" si="21"/>
        <v>6.0999999999999999E-2</v>
      </c>
      <c r="BL36" s="4">
        <f t="shared" si="21"/>
        <v>6.0999999999999999E-2</v>
      </c>
      <c r="BM36" s="4">
        <f t="shared" si="21"/>
        <v>6.0999999999999999E-2</v>
      </c>
      <c r="BN36" s="4">
        <f t="shared" si="21"/>
        <v>6.0999999999999999E-2</v>
      </c>
      <c r="BO36" s="4">
        <f t="shared" si="21"/>
        <v>6.0999999999999999E-2</v>
      </c>
      <c r="BP36" s="4">
        <f t="shared" si="21"/>
        <v>6.0999999999999999E-2</v>
      </c>
      <c r="BQ36" s="4">
        <f t="shared" si="21"/>
        <v>6.0999999999999999E-2</v>
      </c>
      <c r="BR36" s="4">
        <f t="shared" si="22"/>
        <v>6.0999999999999999E-2</v>
      </c>
      <c r="BS36" s="4">
        <f t="shared" si="22"/>
        <v>6.0999999999999999E-2</v>
      </c>
      <c r="BT36" s="4">
        <f t="shared" si="22"/>
        <v>6.0999999999999999E-2</v>
      </c>
      <c r="BU36" s="4">
        <f t="shared" si="22"/>
        <v>6.0999999999999999E-2</v>
      </c>
      <c r="BV36" s="4">
        <f t="shared" si="22"/>
        <v>6.0999999999999999E-2</v>
      </c>
      <c r="BW36" s="4">
        <f t="shared" si="22"/>
        <v>6.0999999999999999E-2</v>
      </c>
      <c r="BX36" s="4">
        <f t="shared" si="22"/>
        <v>6.0999999999999999E-2</v>
      </c>
      <c r="BY36" s="4">
        <f t="shared" si="22"/>
        <v>6.0999999999999999E-2</v>
      </c>
      <c r="BZ36" s="4">
        <f t="shared" si="22"/>
        <v>6.0999999999999999E-2</v>
      </c>
      <c r="CA36" s="4">
        <f t="shared" si="22"/>
        <v>6.0999999999999999E-2</v>
      </c>
      <c r="CB36" s="4">
        <f t="shared" si="23"/>
        <v>6.0999999999999999E-2</v>
      </c>
      <c r="CC36" s="4">
        <f t="shared" si="23"/>
        <v>6.0999999999999999E-2</v>
      </c>
      <c r="CD36" s="4">
        <f t="shared" si="23"/>
        <v>6.0999999999999999E-2</v>
      </c>
      <c r="CE36" s="4">
        <f t="shared" si="23"/>
        <v>6.0999999999999999E-2</v>
      </c>
      <c r="CF36" s="4">
        <f t="shared" si="23"/>
        <v>6.0999999999999999E-2</v>
      </c>
      <c r="CG36" s="4">
        <f t="shared" si="23"/>
        <v>6.0999999999999999E-2</v>
      </c>
      <c r="CH36" s="4">
        <f t="shared" si="23"/>
        <v>6.0999999999999999E-2</v>
      </c>
      <c r="CI36" s="4">
        <f t="shared" si="23"/>
        <v>6.0999999999999999E-2</v>
      </c>
      <c r="CJ36" s="4">
        <f t="shared" si="23"/>
        <v>6.0999999999999999E-2</v>
      </c>
      <c r="CK36" s="4">
        <f t="shared" si="23"/>
        <v>6.0999999999999999E-2</v>
      </c>
      <c r="CL36" s="4">
        <f t="shared" si="24"/>
        <v>6.0999999999999999E-2</v>
      </c>
      <c r="CM36" s="4">
        <f t="shared" si="24"/>
        <v>6.0999999999999999E-2</v>
      </c>
      <c r="CN36" s="4">
        <f t="shared" si="24"/>
        <v>6.0999999999999999E-2</v>
      </c>
      <c r="CO36" s="4">
        <f t="shared" si="24"/>
        <v>6.0999999999999999E-2</v>
      </c>
      <c r="CP36" s="4">
        <f t="shared" si="24"/>
        <v>6.0999999999999999E-2</v>
      </c>
      <c r="CQ36" s="4">
        <f t="shared" si="24"/>
        <v>6.0999999999999999E-2</v>
      </c>
      <c r="CR36" s="4">
        <f t="shared" si="24"/>
        <v>6.0999999999999999E-2</v>
      </c>
      <c r="CS36" s="4">
        <f t="shared" si="24"/>
        <v>6.0999999999999999E-2</v>
      </c>
      <c r="CT36" s="4">
        <f t="shared" si="24"/>
        <v>6.0999999999999999E-2</v>
      </c>
      <c r="CU36" s="4">
        <f t="shared" si="24"/>
        <v>6.0999999999999999E-2</v>
      </c>
      <c r="CV36" s="4">
        <f t="shared" si="25"/>
        <v>6.0999999999999999E-2</v>
      </c>
      <c r="CW36" s="4">
        <f t="shared" si="25"/>
        <v>6.0999999999999999E-2</v>
      </c>
      <c r="CX36" s="4">
        <f t="shared" si="25"/>
        <v>6.0999999999999999E-2</v>
      </c>
      <c r="CY36" s="4">
        <f t="shared" si="25"/>
        <v>6.0999999999999999E-2</v>
      </c>
      <c r="CZ36" s="4">
        <f t="shared" si="25"/>
        <v>6.0999999999999999E-2</v>
      </c>
      <c r="DA36" s="4">
        <f t="shared" si="25"/>
        <v>6.0999999999999999E-2</v>
      </c>
      <c r="DB36" s="4">
        <f t="shared" si="25"/>
        <v>6.0999999999999999E-2</v>
      </c>
      <c r="DC36" s="4">
        <f t="shared" si="25"/>
        <v>6.0999999999999999E-2</v>
      </c>
      <c r="DD36" s="4">
        <f t="shared" si="25"/>
        <v>6.0999999999999999E-2</v>
      </c>
      <c r="DE36" s="4">
        <f t="shared" si="25"/>
        <v>6.0999999999999999E-2</v>
      </c>
    </row>
    <row r="37" spans="1:109">
      <c r="A37" t="s">
        <v>70</v>
      </c>
      <c r="B37" t="s">
        <v>3</v>
      </c>
      <c r="C37">
        <v>5</v>
      </c>
      <c r="D37">
        <v>160</v>
      </c>
      <c r="F37" s="1">
        <v>0.5</v>
      </c>
      <c r="H37">
        <v>120</v>
      </c>
      <c r="I37">
        <f>H37+H36+H35+H34+H33</f>
        <v>275</v>
      </c>
      <c r="J37" s="4">
        <f t="shared" si="16"/>
        <v>0.66</v>
      </c>
      <c r="K37" s="4">
        <f t="shared" si="16"/>
        <v>0.66</v>
      </c>
      <c r="L37" s="4">
        <f t="shared" si="16"/>
        <v>0.66</v>
      </c>
      <c r="M37" s="4">
        <f t="shared" si="16"/>
        <v>0.66</v>
      </c>
      <c r="N37" s="4">
        <f t="shared" si="16"/>
        <v>0.33</v>
      </c>
      <c r="O37" s="4">
        <f t="shared" si="16"/>
        <v>0.33</v>
      </c>
      <c r="P37" s="4">
        <f t="shared" si="16"/>
        <v>0.33</v>
      </c>
      <c r="Q37" s="4">
        <f t="shared" si="16"/>
        <v>0.33</v>
      </c>
      <c r="R37" s="4">
        <f t="shared" si="16"/>
        <v>6.6000000000000003E-2</v>
      </c>
      <c r="S37" s="4">
        <f t="shared" si="16"/>
        <v>6.6000000000000003E-2</v>
      </c>
      <c r="T37" s="4">
        <f t="shared" si="17"/>
        <v>6.6000000000000003E-2</v>
      </c>
      <c r="U37" s="4">
        <f t="shared" si="17"/>
        <v>6.6000000000000003E-2</v>
      </c>
      <c r="V37" s="4">
        <f t="shared" si="17"/>
        <v>6.6000000000000003E-2</v>
      </c>
      <c r="W37" s="4">
        <f t="shared" si="17"/>
        <v>6.6000000000000003E-2</v>
      </c>
      <c r="X37" s="4">
        <f t="shared" si="17"/>
        <v>6.6000000000000003E-2</v>
      </c>
      <c r="Y37" s="4">
        <f t="shared" si="17"/>
        <v>6.6000000000000003E-2</v>
      </c>
      <c r="Z37" s="4">
        <f t="shared" si="17"/>
        <v>6.6000000000000003E-2</v>
      </c>
      <c r="AA37" s="4">
        <f t="shared" si="17"/>
        <v>6.6000000000000003E-2</v>
      </c>
      <c r="AB37" s="4">
        <f t="shared" si="17"/>
        <v>6.6000000000000003E-2</v>
      </c>
      <c r="AC37" s="4">
        <f t="shared" si="17"/>
        <v>6.6000000000000003E-2</v>
      </c>
      <c r="AD37" s="4">
        <f t="shared" si="18"/>
        <v>6.6000000000000003E-2</v>
      </c>
      <c r="AE37" s="4">
        <f t="shared" si="18"/>
        <v>6.6000000000000003E-2</v>
      </c>
      <c r="AF37" s="4">
        <f t="shared" si="18"/>
        <v>6.6000000000000003E-2</v>
      </c>
      <c r="AG37" s="4">
        <f t="shared" si="18"/>
        <v>6.6000000000000003E-2</v>
      </c>
      <c r="AH37" s="4">
        <f t="shared" si="18"/>
        <v>6.6000000000000003E-2</v>
      </c>
      <c r="AI37" s="4">
        <f t="shared" si="18"/>
        <v>6.6000000000000003E-2</v>
      </c>
      <c r="AJ37" s="4">
        <f t="shared" si="18"/>
        <v>6.6000000000000003E-2</v>
      </c>
      <c r="AK37" s="4">
        <f t="shared" si="18"/>
        <v>6.6000000000000003E-2</v>
      </c>
      <c r="AL37" s="4">
        <f t="shared" si="18"/>
        <v>6.6000000000000003E-2</v>
      </c>
      <c r="AM37" s="4">
        <f t="shared" si="18"/>
        <v>6.6000000000000003E-2</v>
      </c>
      <c r="AN37" s="4">
        <f t="shared" si="19"/>
        <v>6.6000000000000003E-2</v>
      </c>
      <c r="AO37" s="4">
        <f t="shared" si="19"/>
        <v>6.6000000000000003E-2</v>
      </c>
      <c r="AP37" s="4">
        <f t="shared" si="19"/>
        <v>6.6000000000000003E-2</v>
      </c>
      <c r="AQ37" s="4">
        <f t="shared" si="19"/>
        <v>6.6000000000000003E-2</v>
      </c>
      <c r="AR37" s="4">
        <f t="shared" si="19"/>
        <v>6.6000000000000003E-2</v>
      </c>
      <c r="AS37" s="4">
        <f t="shared" si="19"/>
        <v>6.6000000000000003E-2</v>
      </c>
      <c r="AT37" s="4">
        <f t="shared" si="19"/>
        <v>6.6000000000000003E-2</v>
      </c>
      <c r="AU37" s="4">
        <f t="shared" si="19"/>
        <v>6.6000000000000003E-2</v>
      </c>
      <c r="AV37" s="4">
        <f t="shared" si="19"/>
        <v>6.6000000000000003E-2</v>
      </c>
      <c r="AW37" s="4">
        <f t="shared" si="19"/>
        <v>6.6000000000000003E-2</v>
      </c>
      <c r="AX37" s="4">
        <f t="shared" si="20"/>
        <v>6.6000000000000003E-2</v>
      </c>
      <c r="AY37" s="4">
        <f t="shared" si="20"/>
        <v>6.6000000000000003E-2</v>
      </c>
      <c r="AZ37" s="4">
        <f t="shared" si="20"/>
        <v>6.6000000000000003E-2</v>
      </c>
      <c r="BA37" s="4">
        <f t="shared" si="20"/>
        <v>6.6000000000000003E-2</v>
      </c>
      <c r="BB37" s="4">
        <f t="shared" si="20"/>
        <v>6.6000000000000003E-2</v>
      </c>
      <c r="BC37" s="4">
        <f t="shared" si="20"/>
        <v>6.6000000000000003E-2</v>
      </c>
      <c r="BD37" s="4">
        <f t="shared" si="20"/>
        <v>6.6000000000000003E-2</v>
      </c>
      <c r="BE37" s="4">
        <f t="shared" si="20"/>
        <v>6.6000000000000003E-2</v>
      </c>
      <c r="BF37" s="4">
        <f t="shared" si="20"/>
        <v>6.6000000000000003E-2</v>
      </c>
      <c r="BG37" s="4">
        <f t="shared" si="20"/>
        <v>6.6000000000000003E-2</v>
      </c>
      <c r="BH37" s="4">
        <f t="shared" si="21"/>
        <v>6.6000000000000003E-2</v>
      </c>
      <c r="BI37" s="4">
        <f t="shared" si="21"/>
        <v>6.6000000000000003E-2</v>
      </c>
      <c r="BJ37" s="4">
        <f t="shared" si="21"/>
        <v>6.6000000000000003E-2</v>
      </c>
      <c r="BK37" s="4">
        <f t="shared" si="21"/>
        <v>6.6000000000000003E-2</v>
      </c>
      <c r="BL37" s="4">
        <f t="shared" si="21"/>
        <v>6.6000000000000003E-2</v>
      </c>
      <c r="BM37" s="4">
        <f t="shared" si="21"/>
        <v>6.6000000000000003E-2</v>
      </c>
      <c r="BN37" s="4">
        <f t="shared" si="21"/>
        <v>6.6000000000000003E-2</v>
      </c>
      <c r="BO37" s="4">
        <f t="shared" si="21"/>
        <v>6.6000000000000003E-2</v>
      </c>
      <c r="BP37" s="4">
        <f t="shared" si="21"/>
        <v>6.6000000000000003E-2</v>
      </c>
      <c r="BQ37" s="4">
        <f t="shared" si="21"/>
        <v>6.6000000000000003E-2</v>
      </c>
      <c r="BR37" s="4">
        <f t="shared" si="22"/>
        <v>6.6000000000000003E-2</v>
      </c>
      <c r="BS37" s="4">
        <f t="shared" si="22"/>
        <v>6.6000000000000003E-2</v>
      </c>
      <c r="BT37" s="4">
        <f t="shared" si="22"/>
        <v>6.6000000000000003E-2</v>
      </c>
      <c r="BU37" s="4">
        <f t="shared" si="22"/>
        <v>6.6000000000000003E-2</v>
      </c>
      <c r="BV37" s="4">
        <f t="shared" si="22"/>
        <v>6.6000000000000003E-2</v>
      </c>
      <c r="BW37" s="4">
        <f t="shared" si="22"/>
        <v>6.6000000000000003E-2</v>
      </c>
      <c r="BX37" s="4">
        <f t="shared" si="22"/>
        <v>6.6000000000000003E-2</v>
      </c>
      <c r="BY37" s="4">
        <f t="shared" si="22"/>
        <v>6.6000000000000003E-2</v>
      </c>
      <c r="BZ37" s="4">
        <f t="shared" si="22"/>
        <v>6.6000000000000003E-2</v>
      </c>
      <c r="CA37" s="4">
        <f t="shared" si="22"/>
        <v>6.6000000000000003E-2</v>
      </c>
      <c r="CB37" s="4">
        <f t="shared" si="23"/>
        <v>6.6000000000000003E-2</v>
      </c>
      <c r="CC37" s="4">
        <f t="shared" si="23"/>
        <v>6.6000000000000003E-2</v>
      </c>
      <c r="CD37" s="4">
        <f t="shared" si="23"/>
        <v>6.6000000000000003E-2</v>
      </c>
      <c r="CE37" s="4">
        <f t="shared" si="23"/>
        <v>6.6000000000000003E-2</v>
      </c>
      <c r="CF37" s="4">
        <f t="shared" si="23"/>
        <v>6.6000000000000003E-2</v>
      </c>
      <c r="CG37" s="4">
        <f t="shared" si="23"/>
        <v>6.6000000000000003E-2</v>
      </c>
      <c r="CH37" s="4">
        <f t="shared" si="23"/>
        <v>6.6000000000000003E-2</v>
      </c>
      <c r="CI37" s="4">
        <f t="shared" si="23"/>
        <v>6.6000000000000003E-2</v>
      </c>
      <c r="CJ37" s="4">
        <f t="shared" si="23"/>
        <v>6.6000000000000003E-2</v>
      </c>
      <c r="CK37" s="4">
        <f t="shared" si="23"/>
        <v>6.6000000000000003E-2</v>
      </c>
      <c r="CL37" s="4">
        <f t="shared" si="24"/>
        <v>6.6000000000000003E-2</v>
      </c>
      <c r="CM37" s="4">
        <f t="shared" si="24"/>
        <v>6.6000000000000003E-2</v>
      </c>
      <c r="CN37" s="4">
        <f t="shared" si="24"/>
        <v>6.6000000000000003E-2</v>
      </c>
      <c r="CO37" s="4">
        <f t="shared" si="24"/>
        <v>6.6000000000000003E-2</v>
      </c>
      <c r="CP37" s="4">
        <f t="shared" si="24"/>
        <v>6.6000000000000003E-2</v>
      </c>
      <c r="CQ37" s="4">
        <f t="shared" si="24"/>
        <v>6.6000000000000003E-2</v>
      </c>
      <c r="CR37" s="4">
        <f t="shared" si="24"/>
        <v>6.6000000000000003E-2</v>
      </c>
      <c r="CS37" s="4">
        <f t="shared" si="24"/>
        <v>6.6000000000000003E-2</v>
      </c>
      <c r="CT37" s="4">
        <f t="shared" si="24"/>
        <v>6.6000000000000003E-2</v>
      </c>
      <c r="CU37" s="4">
        <f t="shared" si="24"/>
        <v>6.6000000000000003E-2</v>
      </c>
      <c r="CV37" s="4">
        <f t="shared" si="25"/>
        <v>6.6000000000000003E-2</v>
      </c>
      <c r="CW37" s="4">
        <f t="shared" si="25"/>
        <v>6.6000000000000003E-2</v>
      </c>
      <c r="CX37" s="4">
        <f t="shared" si="25"/>
        <v>6.6000000000000003E-2</v>
      </c>
      <c r="CY37" s="4">
        <f t="shared" si="25"/>
        <v>6.6000000000000003E-2</v>
      </c>
      <c r="CZ37" s="4">
        <f t="shared" si="25"/>
        <v>6.6000000000000003E-2</v>
      </c>
      <c r="DA37" s="4">
        <f t="shared" si="25"/>
        <v>6.6000000000000003E-2</v>
      </c>
      <c r="DB37" s="4">
        <f t="shared" si="25"/>
        <v>6.6000000000000003E-2</v>
      </c>
      <c r="DC37" s="4">
        <f t="shared" si="25"/>
        <v>6.6000000000000003E-2</v>
      </c>
      <c r="DD37" s="4">
        <f t="shared" si="25"/>
        <v>6.6000000000000003E-2</v>
      </c>
      <c r="DE37" s="4">
        <f t="shared" si="25"/>
        <v>6.6000000000000003E-2</v>
      </c>
    </row>
    <row r="38" spans="1:109">
      <c r="A38" t="s">
        <v>71</v>
      </c>
      <c r="B38" t="s">
        <v>4</v>
      </c>
      <c r="C38">
        <v>1</v>
      </c>
      <c r="D38">
        <v>100</v>
      </c>
      <c r="F38" s="1">
        <v>0.1</v>
      </c>
      <c r="G38" s="1">
        <v>0.2</v>
      </c>
      <c r="H38">
        <v>45</v>
      </c>
      <c r="I38">
        <f>H38</f>
        <v>45</v>
      </c>
      <c r="J38" s="4">
        <f t="shared" si="16"/>
        <v>0.46000000000000008</v>
      </c>
      <c r="K38" s="4">
        <f t="shared" si="16"/>
        <v>0.46000000000000008</v>
      </c>
      <c r="L38" s="4">
        <f t="shared" si="16"/>
        <v>0.46000000000000008</v>
      </c>
      <c r="M38" s="4">
        <f t="shared" si="16"/>
        <v>0.23000000000000004</v>
      </c>
      <c r="N38" s="4">
        <f t="shared" si="16"/>
        <v>0.23000000000000004</v>
      </c>
      <c r="O38" s="4">
        <f t="shared" si="16"/>
        <v>4.6000000000000013E-2</v>
      </c>
      <c r="P38" s="4">
        <f t="shared" si="16"/>
        <v>4.6000000000000013E-2</v>
      </c>
      <c r="Q38" s="4">
        <f t="shared" si="16"/>
        <v>4.6000000000000013E-2</v>
      </c>
      <c r="R38" s="4">
        <f t="shared" si="16"/>
        <v>4.6000000000000013E-2</v>
      </c>
      <c r="S38" s="4">
        <f t="shared" si="16"/>
        <v>4.6000000000000013E-2</v>
      </c>
      <c r="T38" s="4">
        <f t="shared" si="17"/>
        <v>4.6000000000000013E-2</v>
      </c>
      <c r="U38" s="4">
        <f t="shared" si="17"/>
        <v>4.6000000000000013E-2</v>
      </c>
      <c r="V38" s="4">
        <f t="shared" si="17"/>
        <v>4.6000000000000013E-2</v>
      </c>
      <c r="W38" s="4">
        <f t="shared" si="17"/>
        <v>4.6000000000000013E-2</v>
      </c>
      <c r="X38" s="4">
        <f t="shared" si="17"/>
        <v>4.6000000000000013E-2</v>
      </c>
      <c r="Y38" s="4">
        <f t="shared" si="17"/>
        <v>4.6000000000000013E-2</v>
      </c>
      <c r="Z38" s="4">
        <f t="shared" si="17"/>
        <v>4.6000000000000013E-2</v>
      </c>
      <c r="AA38" s="4">
        <f t="shared" si="17"/>
        <v>4.6000000000000013E-2</v>
      </c>
      <c r="AB38" s="4">
        <f t="shared" si="17"/>
        <v>4.6000000000000013E-2</v>
      </c>
      <c r="AC38" s="4">
        <f t="shared" si="17"/>
        <v>4.6000000000000013E-2</v>
      </c>
      <c r="AD38" s="4">
        <f t="shared" si="18"/>
        <v>4.6000000000000013E-2</v>
      </c>
      <c r="AE38" s="4">
        <f t="shared" si="18"/>
        <v>4.6000000000000013E-2</v>
      </c>
      <c r="AF38" s="4">
        <f t="shared" si="18"/>
        <v>4.6000000000000013E-2</v>
      </c>
      <c r="AG38" s="4">
        <f t="shared" si="18"/>
        <v>4.6000000000000013E-2</v>
      </c>
      <c r="AH38" s="4">
        <f t="shared" si="18"/>
        <v>4.6000000000000013E-2</v>
      </c>
      <c r="AI38" s="4">
        <f t="shared" si="18"/>
        <v>4.6000000000000013E-2</v>
      </c>
      <c r="AJ38" s="4">
        <f t="shared" si="18"/>
        <v>4.6000000000000013E-2</v>
      </c>
      <c r="AK38" s="4">
        <f t="shared" si="18"/>
        <v>4.6000000000000013E-2</v>
      </c>
      <c r="AL38" s="4">
        <f t="shared" si="18"/>
        <v>4.6000000000000013E-2</v>
      </c>
      <c r="AM38" s="4">
        <f t="shared" si="18"/>
        <v>4.6000000000000013E-2</v>
      </c>
      <c r="AN38" s="4">
        <f t="shared" si="19"/>
        <v>4.6000000000000013E-2</v>
      </c>
      <c r="AO38" s="4">
        <f t="shared" si="19"/>
        <v>4.6000000000000013E-2</v>
      </c>
      <c r="AP38" s="4">
        <f t="shared" si="19"/>
        <v>4.6000000000000013E-2</v>
      </c>
      <c r="AQ38" s="4">
        <f t="shared" si="19"/>
        <v>4.6000000000000013E-2</v>
      </c>
      <c r="AR38" s="4">
        <f t="shared" si="19"/>
        <v>4.6000000000000013E-2</v>
      </c>
      <c r="AS38" s="4">
        <f t="shared" si="19"/>
        <v>4.6000000000000013E-2</v>
      </c>
      <c r="AT38" s="4">
        <f t="shared" si="19"/>
        <v>4.6000000000000013E-2</v>
      </c>
      <c r="AU38" s="4">
        <f t="shared" si="19"/>
        <v>4.6000000000000013E-2</v>
      </c>
      <c r="AV38" s="4">
        <f t="shared" si="19"/>
        <v>4.6000000000000013E-2</v>
      </c>
      <c r="AW38" s="4">
        <f t="shared" si="19"/>
        <v>4.6000000000000013E-2</v>
      </c>
      <c r="AX38" s="4">
        <f t="shared" si="20"/>
        <v>4.6000000000000013E-2</v>
      </c>
      <c r="AY38" s="4">
        <f t="shared" si="20"/>
        <v>4.6000000000000013E-2</v>
      </c>
      <c r="AZ38" s="4">
        <f t="shared" si="20"/>
        <v>4.6000000000000013E-2</v>
      </c>
      <c r="BA38" s="4">
        <f t="shared" si="20"/>
        <v>4.6000000000000013E-2</v>
      </c>
      <c r="BB38" s="4">
        <f t="shared" si="20"/>
        <v>4.6000000000000013E-2</v>
      </c>
      <c r="BC38" s="4">
        <f t="shared" si="20"/>
        <v>4.6000000000000013E-2</v>
      </c>
      <c r="BD38" s="4">
        <f t="shared" si="20"/>
        <v>4.6000000000000013E-2</v>
      </c>
      <c r="BE38" s="4">
        <f t="shared" si="20"/>
        <v>4.6000000000000013E-2</v>
      </c>
      <c r="BF38" s="4">
        <f t="shared" si="20"/>
        <v>4.6000000000000013E-2</v>
      </c>
      <c r="BG38" s="4">
        <f t="shared" si="20"/>
        <v>4.6000000000000013E-2</v>
      </c>
      <c r="BH38" s="4">
        <f t="shared" si="21"/>
        <v>4.6000000000000013E-2</v>
      </c>
      <c r="BI38" s="4">
        <f t="shared" si="21"/>
        <v>4.6000000000000013E-2</v>
      </c>
      <c r="BJ38" s="4">
        <f t="shared" si="21"/>
        <v>4.6000000000000013E-2</v>
      </c>
      <c r="BK38" s="4">
        <f t="shared" si="21"/>
        <v>4.6000000000000013E-2</v>
      </c>
      <c r="BL38" s="4">
        <f t="shared" si="21"/>
        <v>4.6000000000000013E-2</v>
      </c>
      <c r="BM38" s="4">
        <f t="shared" si="21"/>
        <v>4.6000000000000013E-2</v>
      </c>
      <c r="BN38" s="4">
        <f t="shared" si="21"/>
        <v>4.6000000000000013E-2</v>
      </c>
      <c r="BO38" s="4">
        <f t="shared" si="21"/>
        <v>4.6000000000000013E-2</v>
      </c>
      <c r="BP38" s="4">
        <f t="shared" si="21"/>
        <v>4.6000000000000013E-2</v>
      </c>
      <c r="BQ38" s="4">
        <f t="shared" si="21"/>
        <v>4.6000000000000013E-2</v>
      </c>
      <c r="BR38" s="4">
        <f t="shared" si="22"/>
        <v>4.6000000000000013E-2</v>
      </c>
      <c r="BS38" s="4">
        <f t="shared" si="22"/>
        <v>4.6000000000000013E-2</v>
      </c>
      <c r="BT38" s="4">
        <f t="shared" si="22"/>
        <v>4.6000000000000013E-2</v>
      </c>
      <c r="BU38" s="4">
        <f t="shared" si="22"/>
        <v>4.6000000000000013E-2</v>
      </c>
      <c r="BV38" s="4">
        <f t="shared" si="22"/>
        <v>4.6000000000000013E-2</v>
      </c>
      <c r="BW38" s="4">
        <f t="shared" si="22"/>
        <v>4.6000000000000013E-2</v>
      </c>
      <c r="BX38" s="4">
        <f t="shared" si="22"/>
        <v>4.6000000000000013E-2</v>
      </c>
      <c r="BY38" s="4">
        <f t="shared" si="22"/>
        <v>4.6000000000000013E-2</v>
      </c>
      <c r="BZ38" s="4">
        <f t="shared" si="22"/>
        <v>4.6000000000000013E-2</v>
      </c>
      <c r="CA38" s="4">
        <f t="shared" si="22"/>
        <v>4.6000000000000013E-2</v>
      </c>
      <c r="CB38" s="4">
        <f t="shared" si="23"/>
        <v>4.6000000000000013E-2</v>
      </c>
      <c r="CC38" s="4">
        <f t="shared" si="23"/>
        <v>4.6000000000000013E-2</v>
      </c>
      <c r="CD38" s="4">
        <f t="shared" si="23"/>
        <v>4.6000000000000013E-2</v>
      </c>
      <c r="CE38" s="4">
        <f t="shared" si="23"/>
        <v>4.6000000000000013E-2</v>
      </c>
      <c r="CF38" s="4">
        <f t="shared" si="23"/>
        <v>4.6000000000000013E-2</v>
      </c>
      <c r="CG38" s="4">
        <f t="shared" si="23"/>
        <v>4.6000000000000013E-2</v>
      </c>
      <c r="CH38" s="4">
        <f t="shared" si="23"/>
        <v>4.6000000000000013E-2</v>
      </c>
      <c r="CI38" s="4">
        <f t="shared" si="23"/>
        <v>4.6000000000000013E-2</v>
      </c>
      <c r="CJ38" s="4">
        <f t="shared" si="23"/>
        <v>4.6000000000000013E-2</v>
      </c>
      <c r="CK38" s="4">
        <f t="shared" si="23"/>
        <v>4.6000000000000013E-2</v>
      </c>
      <c r="CL38" s="4">
        <f t="shared" si="24"/>
        <v>4.6000000000000013E-2</v>
      </c>
      <c r="CM38" s="4">
        <f t="shared" si="24"/>
        <v>4.6000000000000013E-2</v>
      </c>
      <c r="CN38" s="4">
        <f t="shared" si="24"/>
        <v>4.6000000000000013E-2</v>
      </c>
      <c r="CO38" s="4">
        <f t="shared" si="24"/>
        <v>4.6000000000000013E-2</v>
      </c>
      <c r="CP38" s="4">
        <f t="shared" si="24"/>
        <v>4.6000000000000013E-2</v>
      </c>
      <c r="CQ38" s="4">
        <f t="shared" si="24"/>
        <v>4.6000000000000013E-2</v>
      </c>
      <c r="CR38" s="4">
        <f t="shared" si="24"/>
        <v>4.6000000000000013E-2</v>
      </c>
      <c r="CS38" s="4">
        <f t="shared" si="24"/>
        <v>4.6000000000000013E-2</v>
      </c>
      <c r="CT38" s="4">
        <f t="shared" si="24"/>
        <v>4.6000000000000013E-2</v>
      </c>
      <c r="CU38" s="4">
        <f t="shared" si="24"/>
        <v>4.6000000000000013E-2</v>
      </c>
      <c r="CV38" s="4">
        <f t="shared" si="25"/>
        <v>4.6000000000000013E-2</v>
      </c>
      <c r="CW38" s="4">
        <f t="shared" si="25"/>
        <v>4.6000000000000013E-2</v>
      </c>
      <c r="CX38" s="4">
        <f t="shared" si="25"/>
        <v>4.6000000000000013E-2</v>
      </c>
      <c r="CY38" s="4">
        <f t="shared" si="25"/>
        <v>4.6000000000000013E-2</v>
      </c>
      <c r="CZ38" s="4">
        <f t="shared" si="25"/>
        <v>4.6000000000000013E-2</v>
      </c>
      <c r="DA38" s="4">
        <f t="shared" si="25"/>
        <v>4.6000000000000013E-2</v>
      </c>
      <c r="DB38" s="4">
        <f t="shared" si="25"/>
        <v>4.6000000000000013E-2</v>
      </c>
      <c r="DC38" s="4">
        <f t="shared" si="25"/>
        <v>4.6000000000000013E-2</v>
      </c>
      <c r="DD38" s="4">
        <f t="shared" si="25"/>
        <v>4.6000000000000013E-2</v>
      </c>
      <c r="DE38" s="4">
        <f t="shared" si="25"/>
        <v>4.6000000000000013E-2</v>
      </c>
    </row>
    <row r="39" spans="1:109">
      <c r="A39" t="s">
        <v>72</v>
      </c>
      <c r="B39" t="s">
        <v>4</v>
      </c>
      <c r="C39">
        <v>2</v>
      </c>
      <c r="D39">
        <v>110</v>
      </c>
      <c r="F39" s="1">
        <v>0.15</v>
      </c>
      <c r="G39" s="1">
        <v>0.3</v>
      </c>
      <c r="H39">
        <v>32.5</v>
      </c>
      <c r="I39">
        <f>H39+H38</f>
        <v>77.5</v>
      </c>
      <c r="J39" s="4">
        <f t="shared" si="16"/>
        <v>0.48499999999999999</v>
      </c>
      <c r="K39" s="4">
        <f t="shared" si="16"/>
        <v>0.48499999999999999</v>
      </c>
      <c r="L39" s="4">
        <f t="shared" si="16"/>
        <v>0.48499999999999999</v>
      </c>
      <c r="M39" s="4">
        <f t="shared" si="16"/>
        <v>0.24249999999999999</v>
      </c>
      <c r="N39" s="4">
        <f t="shared" si="16"/>
        <v>0.24249999999999999</v>
      </c>
      <c r="O39" s="4">
        <f t="shared" si="16"/>
        <v>0.24249999999999999</v>
      </c>
      <c r="P39" s="4">
        <f t="shared" si="16"/>
        <v>4.8500000000000001E-2</v>
      </c>
      <c r="Q39" s="4">
        <f t="shared" si="16"/>
        <v>4.8500000000000001E-2</v>
      </c>
      <c r="R39" s="4">
        <f t="shared" si="16"/>
        <v>4.8500000000000001E-2</v>
      </c>
      <c r="S39" s="4">
        <f t="shared" si="16"/>
        <v>4.8500000000000001E-2</v>
      </c>
      <c r="T39" s="4">
        <f t="shared" si="17"/>
        <v>4.8500000000000001E-2</v>
      </c>
      <c r="U39" s="4">
        <f t="shared" si="17"/>
        <v>4.8500000000000001E-2</v>
      </c>
      <c r="V39" s="4">
        <f t="shared" si="17"/>
        <v>4.8500000000000001E-2</v>
      </c>
      <c r="W39" s="4">
        <f t="shared" si="17"/>
        <v>4.8500000000000001E-2</v>
      </c>
      <c r="X39" s="4">
        <f t="shared" si="17"/>
        <v>4.8500000000000001E-2</v>
      </c>
      <c r="Y39" s="4">
        <f t="shared" si="17"/>
        <v>4.8500000000000001E-2</v>
      </c>
      <c r="Z39" s="4">
        <f t="shared" si="17"/>
        <v>4.8500000000000001E-2</v>
      </c>
      <c r="AA39" s="4">
        <f t="shared" si="17"/>
        <v>4.8500000000000001E-2</v>
      </c>
      <c r="AB39" s="4">
        <f t="shared" si="17"/>
        <v>4.8500000000000001E-2</v>
      </c>
      <c r="AC39" s="4">
        <f t="shared" si="17"/>
        <v>4.8500000000000001E-2</v>
      </c>
      <c r="AD39" s="4">
        <f t="shared" si="18"/>
        <v>4.8500000000000001E-2</v>
      </c>
      <c r="AE39" s="4">
        <f t="shared" si="18"/>
        <v>4.8500000000000001E-2</v>
      </c>
      <c r="AF39" s="4">
        <f t="shared" si="18"/>
        <v>4.8500000000000001E-2</v>
      </c>
      <c r="AG39" s="4">
        <f t="shared" si="18"/>
        <v>4.8500000000000001E-2</v>
      </c>
      <c r="AH39" s="4">
        <f t="shared" si="18"/>
        <v>4.8500000000000001E-2</v>
      </c>
      <c r="AI39" s="4">
        <f t="shared" si="18"/>
        <v>4.8500000000000001E-2</v>
      </c>
      <c r="AJ39" s="4">
        <f t="shared" si="18"/>
        <v>4.8500000000000001E-2</v>
      </c>
      <c r="AK39" s="4">
        <f t="shared" si="18"/>
        <v>4.8500000000000001E-2</v>
      </c>
      <c r="AL39" s="4">
        <f t="shared" si="18"/>
        <v>4.8500000000000001E-2</v>
      </c>
      <c r="AM39" s="4">
        <f t="shared" si="18"/>
        <v>4.8500000000000001E-2</v>
      </c>
      <c r="AN39" s="4">
        <f t="shared" si="19"/>
        <v>4.8500000000000001E-2</v>
      </c>
      <c r="AO39" s="4">
        <f t="shared" si="19"/>
        <v>4.8500000000000001E-2</v>
      </c>
      <c r="AP39" s="4">
        <f t="shared" si="19"/>
        <v>4.8500000000000001E-2</v>
      </c>
      <c r="AQ39" s="4">
        <f t="shared" si="19"/>
        <v>4.8500000000000001E-2</v>
      </c>
      <c r="AR39" s="4">
        <f t="shared" si="19"/>
        <v>4.8500000000000001E-2</v>
      </c>
      <c r="AS39" s="4">
        <f t="shared" si="19"/>
        <v>4.8500000000000001E-2</v>
      </c>
      <c r="AT39" s="4">
        <f t="shared" si="19"/>
        <v>4.8500000000000001E-2</v>
      </c>
      <c r="AU39" s="4">
        <f t="shared" si="19"/>
        <v>4.8500000000000001E-2</v>
      </c>
      <c r="AV39" s="4">
        <f t="shared" si="19"/>
        <v>4.8500000000000001E-2</v>
      </c>
      <c r="AW39" s="4">
        <f t="shared" si="19"/>
        <v>4.8500000000000001E-2</v>
      </c>
      <c r="AX39" s="4">
        <f t="shared" si="20"/>
        <v>4.8500000000000001E-2</v>
      </c>
      <c r="AY39" s="4">
        <f t="shared" si="20"/>
        <v>4.8500000000000001E-2</v>
      </c>
      <c r="AZ39" s="4">
        <f t="shared" si="20"/>
        <v>4.8500000000000001E-2</v>
      </c>
      <c r="BA39" s="4">
        <f t="shared" si="20"/>
        <v>4.8500000000000001E-2</v>
      </c>
      <c r="BB39" s="4">
        <f t="shared" si="20"/>
        <v>4.8500000000000001E-2</v>
      </c>
      <c r="BC39" s="4">
        <f t="shared" si="20"/>
        <v>4.8500000000000001E-2</v>
      </c>
      <c r="BD39" s="4">
        <f t="shared" si="20"/>
        <v>4.8500000000000001E-2</v>
      </c>
      <c r="BE39" s="4">
        <f t="shared" si="20"/>
        <v>4.8500000000000001E-2</v>
      </c>
      <c r="BF39" s="4">
        <f t="shared" si="20"/>
        <v>4.8500000000000001E-2</v>
      </c>
      <c r="BG39" s="4">
        <f t="shared" si="20"/>
        <v>4.8500000000000001E-2</v>
      </c>
      <c r="BH39" s="4">
        <f t="shared" si="21"/>
        <v>4.8500000000000001E-2</v>
      </c>
      <c r="BI39" s="4">
        <f t="shared" si="21"/>
        <v>4.8500000000000001E-2</v>
      </c>
      <c r="BJ39" s="4">
        <f t="shared" si="21"/>
        <v>4.8500000000000001E-2</v>
      </c>
      <c r="BK39" s="4">
        <f t="shared" si="21"/>
        <v>4.8500000000000001E-2</v>
      </c>
      <c r="BL39" s="4">
        <f t="shared" si="21"/>
        <v>4.8500000000000001E-2</v>
      </c>
      <c r="BM39" s="4">
        <f t="shared" si="21"/>
        <v>4.8500000000000001E-2</v>
      </c>
      <c r="BN39" s="4">
        <f t="shared" si="21"/>
        <v>4.8500000000000001E-2</v>
      </c>
      <c r="BO39" s="4">
        <f t="shared" si="21"/>
        <v>4.8500000000000001E-2</v>
      </c>
      <c r="BP39" s="4">
        <f t="shared" si="21"/>
        <v>4.8500000000000001E-2</v>
      </c>
      <c r="BQ39" s="4">
        <f t="shared" si="21"/>
        <v>4.8500000000000001E-2</v>
      </c>
      <c r="BR39" s="4">
        <f t="shared" si="22"/>
        <v>4.8500000000000001E-2</v>
      </c>
      <c r="BS39" s="4">
        <f t="shared" si="22"/>
        <v>4.8500000000000001E-2</v>
      </c>
      <c r="BT39" s="4">
        <f t="shared" si="22"/>
        <v>4.8500000000000001E-2</v>
      </c>
      <c r="BU39" s="4">
        <f t="shared" si="22"/>
        <v>4.8500000000000001E-2</v>
      </c>
      <c r="BV39" s="4">
        <f t="shared" si="22"/>
        <v>4.8500000000000001E-2</v>
      </c>
      <c r="BW39" s="4">
        <f t="shared" si="22"/>
        <v>4.8500000000000001E-2</v>
      </c>
      <c r="BX39" s="4">
        <f t="shared" si="22"/>
        <v>4.8500000000000001E-2</v>
      </c>
      <c r="BY39" s="4">
        <f t="shared" si="22"/>
        <v>4.8500000000000001E-2</v>
      </c>
      <c r="BZ39" s="4">
        <f t="shared" si="22"/>
        <v>4.8500000000000001E-2</v>
      </c>
      <c r="CA39" s="4">
        <f t="shared" si="22"/>
        <v>4.8500000000000001E-2</v>
      </c>
      <c r="CB39" s="4">
        <f t="shared" si="23"/>
        <v>4.8500000000000001E-2</v>
      </c>
      <c r="CC39" s="4">
        <f t="shared" si="23"/>
        <v>4.8500000000000001E-2</v>
      </c>
      <c r="CD39" s="4">
        <f t="shared" si="23"/>
        <v>4.8500000000000001E-2</v>
      </c>
      <c r="CE39" s="4">
        <f t="shared" si="23"/>
        <v>4.8500000000000001E-2</v>
      </c>
      <c r="CF39" s="4">
        <f t="shared" si="23"/>
        <v>4.8500000000000001E-2</v>
      </c>
      <c r="CG39" s="4">
        <f t="shared" si="23"/>
        <v>4.8500000000000001E-2</v>
      </c>
      <c r="CH39" s="4">
        <f t="shared" si="23"/>
        <v>4.8500000000000001E-2</v>
      </c>
      <c r="CI39" s="4">
        <f t="shared" si="23"/>
        <v>4.8500000000000001E-2</v>
      </c>
      <c r="CJ39" s="4">
        <f t="shared" si="23"/>
        <v>4.8500000000000001E-2</v>
      </c>
      <c r="CK39" s="4">
        <f t="shared" si="23"/>
        <v>4.8500000000000001E-2</v>
      </c>
      <c r="CL39" s="4">
        <f t="shared" si="24"/>
        <v>4.8500000000000001E-2</v>
      </c>
      <c r="CM39" s="4">
        <f t="shared" si="24"/>
        <v>4.8500000000000001E-2</v>
      </c>
      <c r="CN39" s="4">
        <f t="shared" si="24"/>
        <v>4.8500000000000001E-2</v>
      </c>
      <c r="CO39" s="4">
        <f t="shared" si="24"/>
        <v>4.8500000000000001E-2</v>
      </c>
      <c r="CP39" s="4">
        <f t="shared" si="24"/>
        <v>4.8500000000000001E-2</v>
      </c>
      <c r="CQ39" s="4">
        <f t="shared" si="24"/>
        <v>4.8500000000000001E-2</v>
      </c>
      <c r="CR39" s="4">
        <f t="shared" si="24"/>
        <v>4.8500000000000001E-2</v>
      </c>
      <c r="CS39" s="4">
        <f t="shared" si="24"/>
        <v>4.8500000000000001E-2</v>
      </c>
      <c r="CT39" s="4">
        <f t="shared" si="24"/>
        <v>4.8500000000000001E-2</v>
      </c>
      <c r="CU39" s="4">
        <f t="shared" si="24"/>
        <v>4.8500000000000001E-2</v>
      </c>
      <c r="CV39" s="4">
        <f t="shared" si="25"/>
        <v>4.8500000000000001E-2</v>
      </c>
      <c r="CW39" s="4">
        <f t="shared" si="25"/>
        <v>4.8500000000000001E-2</v>
      </c>
      <c r="CX39" s="4">
        <f t="shared" si="25"/>
        <v>4.8500000000000001E-2</v>
      </c>
      <c r="CY39" s="4">
        <f t="shared" si="25"/>
        <v>4.8500000000000001E-2</v>
      </c>
      <c r="CZ39" s="4">
        <f t="shared" si="25"/>
        <v>4.8500000000000001E-2</v>
      </c>
      <c r="DA39" s="4">
        <f t="shared" si="25"/>
        <v>4.8500000000000001E-2</v>
      </c>
      <c r="DB39" s="4">
        <f t="shared" si="25"/>
        <v>4.8500000000000001E-2</v>
      </c>
      <c r="DC39" s="4">
        <f t="shared" si="25"/>
        <v>4.8500000000000001E-2</v>
      </c>
      <c r="DD39" s="4">
        <f t="shared" si="25"/>
        <v>4.8500000000000001E-2</v>
      </c>
      <c r="DE39" s="4">
        <f t="shared" si="25"/>
        <v>4.8500000000000001E-2</v>
      </c>
    </row>
    <row r="40" spans="1:109">
      <c r="A40" t="s">
        <v>73</v>
      </c>
      <c r="B40" t="s">
        <v>4</v>
      </c>
      <c r="C40">
        <v>3</v>
      </c>
      <c r="D40">
        <v>130</v>
      </c>
      <c r="F40" s="1">
        <v>0.2</v>
      </c>
      <c r="G40" s="1">
        <v>0.4</v>
      </c>
      <c r="H40">
        <v>35</v>
      </c>
      <c r="I40">
        <f>H40+H39+H38</f>
        <v>112.5</v>
      </c>
      <c r="J40" s="4">
        <f t="shared" si="16"/>
        <v>0.51</v>
      </c>
      <c r="K40" s="4">
        <f t="shared" si="16"/>
        <v>0.51</v>
      </c>
      <c r="L40" s="4">
        <f t="shared" si="16"/>
        <v>0.51</v>
      </c>
      <c r="M40" s="4">
        <f t="shared" si="16"/>
        <v>0.255</v>
      </c>
      <c r="N40" s="4">
        <f t="shared" si="16"/>
        <v>0.255</v>
      </c>
      <c r="O40" s="4">
        <f t="shared" si="16"/>
        <v>0.255</v>
      </c>
      <c r="P40" s="4">
        <f t="shared" si="16"/>
        <v>0.255</v>
      </c>
      <c r="Q40" s="4">
        <f t="shared" si="16"/>
        <v>5.1000000000000004E-2</v>
      </c>
      <c r="R40" s="4">
        <f t="shared" si="16"/>
        <v>5.1000000000000004E-2</v>
      </c>
      <c r="S40" s="4">
        <f t="shared" si="16"/>
        <v>5.1000000000000004E-2</v>
      </c>
      <c r="T40" s="4">
        <f t="shared" si="17"/>
        <v>5.1000000000000004E-2</v>
      </c>
      <c r="U40" s="4">
        <f t="shared" si="17"/>
        <v>5.1000000000000004E-2</v>
      </c>
      <c r="V40" s="4">
        <f t="shared" si="17"/>
        <v>5.1000000000000004E-2</v>
      </c>
      <c r="W40" s="4">
        <f t="shared" si="17"/>
        <v>5.1000000000000004E-2</v>
      </c>
      <c r="X40" s="4">
        <f t="shared" si="17"/>
        <v>5.1000000000000004E-2</v>
      </c>
      <c r="Y40" s="4">
        <f t="shared" si="17"/>
        <v>5.1000000000000004E-2</v>
      </c>
      <c r="Z40" s="4">
        <f t="shared" si="17"/>
        <v>5.1000000000000004E-2</v>
      </c>
      <c r="AA40" s="4">
        <f t="shared" si="17"/>
        <v>5.1000000000000004E-2</v>
      </c>
      <c r="AB40" s="4">
        <f t="shared" si="17"/>
        <v>5.1000000000000004E-2</v>
      </c>
      <c r="AC40" s="4">
        <f t="shared" si="17"/>
        <v>5.1000000000000004E-2</v>
      </c>
      <c r="AD40" s="4">
        <f t="shared" si="18"/>
        <v>5.1000000000000004E-2</v>
      </c>
      <c r="AE40" s="4">
        <f t="shared" si="18"/>
        <v>5.1000000000000004E-2</v>
      </c>
      <c r="AF40" s="4">
        <f t="shared" si="18"/>
        <v>5.1000000000000004E-2</v>
      </c>
      <c r="AG40" s="4">
        <f t="shared" si="18"/>
        <v>5.1000000000000004E-2</v>
      </c>
      <c r="AH40" s="4">
        <f t="shared" si="18"/>
        <v>5.1000000000000004E-2</v>
      </c>
      <c r="AI40" s="4">
        <f t="shared" si="18"/>
        <v>5.1000000000000004E-2</v>
      </c>
      <c r="AJ40" s="4">
        <f t="shared" si="18"/>
        <v>5.1000000000000004E-2</v>
      </c>
      <c r="AK40" s="4">
        <f t="shared" si="18"/>
        <v>5.1000000000000004E-2</v>
      </c>
      <c r="AL40" s="4">
        <f t="shared" si="18"/>
        <v>5.1000000000000004E-2</v>
      </c>
      <c r="AM40" s="4">
        <f t="shared" si="18"/>
        <v>5.1000000000000004E-2</v>
      </c>
      <c r="AN40" s="4">
        <f t="shared" si="19"/>
        <v>5.1000000000000004E-2</v>
      </c>
      <c r="AO40" s="4">
        <f t="shared" si="19"/>
        <v>5.1000000000000004E-2</v>
      </c>
      <c r="AP40" s="4">
        <f t="shared" si="19"/>
        <v>5.1000000000000004E-2</v>
      </c>
      <c r="AQ40" s="4">
        <f t="shared" si="19"/>
        <v>5.1000000000000004E-2</v>
      </c>
      <c r="AR40" s="4">
        <f t="shared" si="19"/>
        <v>5.1000000000000004E-2</v>
      </c>
      <c r="AS40" s="4">
        <f t="shared" si="19"/>
        <v>5.1000000000000004E-2</v>
      </c>
      <c r="AT40" s="4">
        <f t="shared" si="19"/>
        <v>5.1000000000000004E-2</v>
      </c>
      <c r="AU40" s="4">
        <f t="shared" si="19"/>
        <v>5.1000000000000004E-2</v>
      </c>
      <c r="AV40" s="4">
        <f t="shared" si="19"/>
        <v>5.1000000000000004E-2</v>
      </c>
      <c r="AW40" s="4">
        <f t="shared" si="19"/>
        <v>5.1000000000000004E-2</v>
      </c>
      <c r="AX40" s="4">
        <f t="shared" si="20"/>
        <v>5.1000000000000004E-2</v>
      </c>
      <c r="AY40" s="4">
        <f t="shared" si="20"/>
        <v>5.1000000000000004E-2</v>
      </c>
      <c r="AZ40" s="4">
        <f t="shared" si="20"/>
        <v>5.1000000000000004E-2</v>
      </c>
      <c r="BA40" s="4">
        <f t="shared" si="20"/>
        <v>5.1000000000000004E-2</v>
      </c>
      <c r="BB40" s="4">
        <f t="shared" si="20"/>
        <v>5.1000000000000004E-2</v>
      </c>
      <c r="BC40" s="4">
        <f t="shared" si="20"/>
        <v>5.1000000000000004E-2</v>
      </c>
      <c r="BD40" s="4">
        <f t="shared" si="20"/>
        <v>5.1000000000000004E-2</v>
      </c>
      <c r="BE40" s="4">
        <f t="shared" si="20"/>
        <v>5.1000000000000004E-2</v>
      </c>
      <c r="BF40" s="4">
        <f t="shared" si="20"/>
        <v>5.1000000000000004E-2</v>
      </c>
      <c r="BG40" s="4">
        <f t="shared" si="20"/>
        <v>5.1000000000000004E-2</v>
      </c>
      <c r="BH40" s="4">
        <f t="shared" si="21"/>
        <v>5.1000000000000004E-2</v>
      </c>
      <c r="BI40" s="4">
        <f t="shared" si="21"/>
        <v>5.1000000000000004E-2</v>
      </c>
      <c r="BJ40" s="4">
        <f t="shared" si="21"/>
        <v>5.1000000000000004E-2</v>
      </c>
      <c r="BK40" s="4">
        <f t="shared" si="21"/>
        <v>5.1000000000000004E-2</v>
      </c>
      <c r="BL40" s="4">
        <f t="shared" si="21"/>
        <v>5.1000000000000004E-2</v>
      </c>
      <c r="BM40" s="4">
        <f t="shared" si="21"/>
        <v>5.1000000000000004E-2</v>
      </c>
      <c r="BN40" s="4">
        <f t="shared" si="21"/>
        <v>5.1000000000000004E-2</v>
      </c>
      <c r="BO40" s="4">
        <f t="shared" si="21"/>
        <v>5.1000000000000004E-2</v>
      </c>
      <c r="BP40" s="4">
        <f t="shared" si="21"/>
        <v>5.1000000000000004E-2</v>
      </c>
      <c r="BQ40" s="4">
        <f t="shared" si="21"/>
        <v>5.1000000000000004E-2</v>
      </c>
      <c r="BR40" s="4">
        <f t="shared" si="22"/>
        <v>5.1000000000000004E-2</v>
      </c>
      <c r="BS40" s="4">
        <f t="shared" si="22"/>
        <v>5.1000000000000004E-2</v>
      </c>
      <c r="BT40" s="4">
        <f t="shared" si="22"/>
        <v>5.1000000000000004E-2</v>
      </c>
      <c r="BU40" s="4">
        <f t="shared" si="22"/>
        <v>5.1000000000000004E-2</v>
      </c>
      <c r="BV40" s="4">
        <f t="shared" si="22"/>
        <v>5.1000000000000004E-2</v>
      </c>
      <c r="BW40" s="4">
        <f t="shared" si="22"/>
        <v>5.1000000000000004E-2</v>
      </c>
      <c r="BX40" s="4">
        <f t="shared" si="22"/>
        <v>5.1000000000000004E-2</v>
      </c>
      <c r="BY40" s="4">
        <f t="shared" si="22"/>
        <v>5.1000000000000004E-2</v>
      </c>
      <c r="BZ40" s="4">
        <f t="shared" si="22"/>
        <v>5.1000000000000004E-2</v>
      </c>
      <c r="CA40" s="4">
        <f t="shared" si="22"/>
        <v>5.1000000000000004E-2</v>
      </c>
      <c r="CB40" s="4">
        <f t="shared" si="23"/>
        <v>5.1000000000000004E-2</v>
      </c>
      <c r="CC40" s="4">
        <f t="shared" si="23"/>
        <v>5.1000000000000004E-2</v>
      </c>
      <c r="CD40" s="4">
        <f t="shared" si="23"/>
        <v>5.1000000000000004E-2</v>
      </c>
      <c r="CE40" s="4">
        <f t="shared" si="23"/>
        <v>5.1000000000000004E-2</v>
      </c>
      <c r="CF40" s="4">
        <f t="shared" si="23"/>
        <v>5.1000000000000004E-2</v>
      </c>
      <c r="CG40" s="4">
        <f t="shared" si="23"/>
        <v>5.1000000000000004E-2</v>
      </c>
      <c r="CH40" s="4">
        <f t="shared" si="23"/>
        <v>5.1000000000000004E-2</v>
      </c>
      <c r="CI40" s="4">
        <f t="shared" si="23"/>
        <v>5.1000000000000004E-2</v>
      </c>
      <c r="CJ40" s="4">
        <f t="shared" si="23"/>
        <v>5.1000000000000004E-2</v>
      </c>
      <c r="CK40" s="4">
        <f t="shared" si="23"/>
        <v>5.1000000000000004E-2</v>
      </c>
      <c r="CL40" s="4">
        <f t="shared" si="24"/>
        <v>5.1000000000000004E-2</v>
      </c>
      <c r="CM40" s="4">
        <f t="shared" si="24"/>
        <v>5.1000000000000004E-2</v>
      </c>
      <c r="CN40" s="4">
        <f t="shared" si="24"/>
        <v>5.1000000000000004E-2</v>
      </c>
      <c r="CO40" s="4">
        <f t="shared" si="24"/>
        <v>5.1000000000000004E-2</v>
      </c>
      <c r="CP40" s="4">
        <f t="shared" si="24"/>
        <v>5.1000000000000004E-2</v>
      </c>
      <c r="CQ40" s="4">
        <f t="shared" si="24"/>
        <v>5.1000000000000004E-2</v>
      </c>
      <c r="CR40" s="4">
        <f t="shared" si="24"/>
        <v>5.1000000000000004E-2</v>
      </c>
      <c r="CS40" s="4">
        <f t="shared" si="24"/>
        <v>5.1000000000000004E-2</v>
      </c>
      <c r="CT40" s="4">
        <f t="shared" si="24"/>
        <v>5.1000000000000004E-2</v>
      </c>
      <c r="CU40" s="4">
        <f t="shared" si="24"/>
        <v>5.1000000000000004E-2</v>
      </c>
      <c r="CV40" s="4">
        <f t="shared" si="25"/>
        <v>5.1000000000000004E-2</v>
      </c>
      <c r="CW40" s="4">
        <f t="shared" si="25"/>
        <v>5.1000000000000004E-2</v>
      </c>
      <c r="CX40" s="4">
        <f t="shared" si="25"/>
        <v>5.1000000000000004E-2</v>
      </c>
      <c r="CY40" s="4">
        <f t="shared" si="25"/>
        <v>5.1000000000000004E-2</v>
      </c>
      <c r="CZ40" s="4">
        <f t="shared" si="25"/>
        <v>5.1000000000000004E-2</v>
      </c>
      <c r="DA40" s="4">
        <f t="shared" si="25"/>
        <v>5.1000000000000004E-2</v>
      </c>
      <c r="DB40" s="4">
        <f t="shared" si="25"/>
        <v>5.1000000000000004E-2</v>
      </c>
      <c r="DC40" s="4">
        <f t="shared" si="25"/>
        <v>5.1000000000000004E-2</v>
      </c>
      <c r="DD40" s="4">
        <f t="shared" si="25"/>
        <v>5.1000000000000004E-2</v>
      </c>
      <c r="DE40" s="4">
        <f t="shared" si="25"/>
        <v>5.1000000000000004E-2</v>
      </c>
    </row>
    <row r="41" spans="1:109">
      <c r="A41" t="s">
        <v>74</v>
      </c>
      <c r="B41" t="s">
        <v>4</v>
      </c>
      <c r="C41">
        <v>4</v>
      </c>
      <c r="D41">
        <v>150</v>
      </c>
      <c r="F41" s="1">
        <v>0.25</v>
      </c>
      <c r="G41" s="1">
        <v>0.5</v>
      </c>
      <c r="H41">
        <v>90</v>
      </c>
      <c r="I41">
        <f>H41+H40+H39+H38</f>
        <v>202.5</v>
      </c>
      <c r="J41" s="4">
        <f t="shared" si="16"/>
        <v>0.53500000000000003</v>
      </c>
      <c r="K41" s="4">
        <f t="shared" si="16"/>
        <v>0.53500000000000003</v>
      </c>
      <c r="L41" s="4">
        <f t="shared" si="16"/>
        <v>0.53500000000000003</v>
      </c>
      <c r="M41" s="4">
        <f t="shared" si="16"/>
        <v>0.53500000000000003</v>
      </c>
      <c r="N41" s="4">
        <f t="shared" si="16"/>
        <v>0.26750000000000002</v>
      </c>
      <c r="O41" s="4">
        <f t="shared" si="16"/>
        <v>0.26750000000000002</v>
      </c>
      <c r="P41" s="4">
        <f t="shared" si="16"/>
        <v>0.26750000000000002</v>
      </c>
      <c r="Q41" s="4">
        <f t="shared" si="16"/>
        <v>0.26750000000000002</v>
      </c>
      <c r="R41" s="4">
        <f t="shared" si="16"/>
        <v>5.3500000000000006E-2</v>
      </c>
      <c r="S41" s="4">
        <f t="shared" si="16"/>
        <v>5.3500000000000006E-2</v>
      </c>
      <c r="T41" s="4">
        <f t="shared" si="17"/>
        <v>5.3500000000000006E-2</v>
      </c>
      <c r="U41" s="4">
        <f t="shared" si="17"/>
        <v>5.3500000000000006E-2</v>
      </c>
      <c r="V41" s="4">
        <f t="shared" si="17"/>
        <v>5.3500000000000006E-2</v>
      </c>
      <c r="W41" s="4">
        <f t="shared" si="17"/>
        <v>5.3500000000000006E-2</v>
      </c>
      <c r="X41" s="4">
        <f t="shared" si="17"/>
        <v>5.3500000000000006E-2</v>
      </c>
      <c r="Y41" s="4">
        <f t="shared" si="17"/>
        <v>5.3500000000000006E-2</v>
      </c>
      <c r="Z41" s="4">
        <f t="shared" si="17"/>
        <v>5.3500000000000006E-2</v>
      </c>
      <c r="AA41" s="4">
        <f t="shared" si="17"/>
        <v>5.3500000000000006E-2</v>
      </c>
      <c r="AB41" s="4">
        <f t="shared" si="17"/>
        <v>5.3500000000000006E-2</v>
      </c>
      <c r="AC41" s="4">
        <f t="shared" si="17"/>
        <v>5.3500000000000006E-2</v>
      </c>
      <c r="AD41" s="4">
        <f t="shared" si="18"/>
        <v>5.3500000000000006E-2</v>
      </c>
      <c r="AE41" s="4">
        <f t="shared" si="18"/>
        <v>5.3500000000000006E-2</v>
      </c>
      <c r="AF41" s="4">
        <f t="shared" si="18"/>
        <v>5.3500000000000006E-2</v>
      </c>
      <c r="AG41" s="4">
        <f t="shared" si="18"/>
        <v>5.3500000000000006E-2</v>
      </c>
      <c r="AH41" s="4">
        <f t="shared" si="18"/>
        <v>5.3500000000000006E-2</v>
      </c>
      <c r="AI41" s="4">
        <f t="shared" si="18"/>
        <v>5.3500000000000006E-2</v>
      </c>
      <c r="AJ41" s="4">
        <f t="shared" si="18"/>
        <v>5.3500000000000006E-2</v>
      </c>
      <c r="AK41" s="4">
        <f t="shared" si="18"/>
        <v>5.3500000000000006E-2</v>
      </c>
      <c r="AL41" s="4">
        <f t="shared" si="18"/>
        <v>5.3500000000000006E-2</v>
      </c>
      <c r="AM41" s="4">
        <f t="shared" si="18"/>
        <v>5.3500000000000006E-2</v>
      </c>
      <c r="AN41" s="4">
        <f t="shared" si="19"/>
        <v>5.3500000000000006E-2</v>
      </c>
      <c r="AO41" s="4">
        <f t="shared" si="19"/>
        <v>5.3500000000000006E-2</v>
      </c>
      <c r="AP41" s="4">
        <f t="shared" si="19"/>
        <v>5.3500000000000006E-2</v>
      </c>
      <c r="AQ41" s="4">
        <f t="shared" si="19"/>
        <v>5.3500000000000006E-2</v>
      </c>
      <c r="AR41" s="4">
        <f t="shared" si="19"/>
        <v>5.3500000000000006E-2</v>
      </c>
      <c r="AS41" s="4">
        <f t="shared" si="19"/>
        <v>5.3500000000000006E-2</v>
      </c>
      <c r="AT41" s="4">
        <f t="shared" si="19"/>
        <v>5.3500000000000006E-2</v>
      </c>
      <c r="AU41" s="4">
        <f t="shared" si="19"/>
        <v>5.3500000000000006E-2</v>
      </c>
      <c r="AV41" s="4">
        <f t="shared" si="19"/>
        <v>5.3500000000000006E-2</v>
      </c>
      <c r="AW41" s="4">
        <f t="shared" si="19"/>
        <v>5.3500000000000006E-2</v>
      </c>
      <c r="AX41" s="4">
        <f t="shared" si="20"/>
        <v>5.3500000000000006E-2</v>
      </c>
      <c r="AY41" s="4">
        <f t="shared" si="20"/>
        <v>5.3500000000000006E-2</v>
      </c>
      <c r="AZ41" s="4">
        <f t="shared" si="20"/>
        <v>5.3500000000000006E-2</v>
      </c>
      <c r="BA41" s="4">
        <f t="shared" si="20"/>
        <v>5.3500000000000006E-2</v>
      </c>
      <c r="BB41" s="4">
        <f t="shared" si="20"/>
        <v>5.3500000000000006E-2</v>
      </c>
      <c r="BC41" s="4">
        <f t="shared" si="20"/>
        <v>5.3500000000000006E-2</v>
      </c>
      <c r="BD41" s="4">
        <f t="shared" si="20"/>
        <v>5.3500000000000006E-2</v>
      </c>
      <c r="BE41" s="4">
        <f t="shared" si="20"/>
        <v>5.3500000000000006E-2</v>
      </c>
      <c r="BF41" s="4">
        <f t="shared" si="20"/>
        <v>5.3500000000000006E-2</v>
      </c>
      <c r="BG41" s="4">
        <f t="shared" si="20"/>
        <v>5.3500000000000006E-2</v>
      </c>
      <c r="BH41" s="4">
        <f t="shared" si="21"/>
        <v>5.3500000000000006E-2</v>
      </c>
      <c r="BI41" s="4">
        <f t="shared" si="21"/>
        <v>5.3500000000000006E-2</v>
      </c>
      <c r="BJ41" s="4">
        <f t="shared" si="21"/>
        <v>5.3500000000000006E-2</v>
      </c>
      <c r="BK41" s="4">
        <f t="shared" si="21"/>
        <v>5.3500000000000006E-2</v>
      </c>
      <c r="BL41" s="4">
        <f t="shared" si="21"/>
        <v>5.3500000000000006E-2</v>
      </c>
      <c r="BM41" s="4">
        <f t="shared" si="21"/>
        <v>5.3500000000000006E-2</v>
      </c>
      <c r="BN41" s="4">
        <f t="shared" si="21"/>
        <v>5.3500000000000006E-2</v>
      </c>
      <c r="BO41" s="4">
        <f t="shared" si="21"/>
        <v>5.3500000000000006E-2</v>
      </c>
      <c r="BP41" s="4">
        <f t="shared" si="21"/>
        <v>5.3500000000000006E-2</v>
      </c>
      <c r="BQ41" s="4">
        <f t="shared" si="21"/>
        <v>5.3500000000000006E-2</v>
      </c>
      <c r="BR41" s="4">
        <f t="shared" si="22"/>
        <v>5.3500000000000006E-2</v>
      </c>
      <c r="BS41" s="4">
        <f t="shared" si="22"/>
        <v>5.3500000000000006E-2</v>
      </c>
      <c r="BT41" s="4">
        <f t="shared" si="22"/>
        <v>5.3500000000000006E-2</v>
      </c>
      <c r="BU41" s="4">
        <f t="shared" si="22"/>
        <v>5.3500000000000006E-2</v>
      </c>
      <c r="BV41" s="4">
        <f t="shared" si="22"/>
        <v>5.3500000000000006E-2</v>
      </c>
      <c r="BW41" s="4">
        <f t="shared" si="22"/>
        <v>5.3500000000000006E-2</v>
      </c>
      <c r="BX41" s="4">
        <f t="shared" si="22"/>
        <v>5.3500000000000006E-2</v>
      </c>
      <c r="BY41" s="4">
        <f t="shared" si="22"/>
        <v>5.3500000000000006E-2</v>
      </c>
      <c r="BZ41" s="4">
        <f t="shared" si="22"/>
        <v>5.3500000000000006E-2</v>
      </c>
      <c r="CA41" s="4">
        <f t="shared" si="22"/>
        <v>5.3500000000000006E-2</v>
      </c>
      <c r="CB41" s="4">
        <f t="shared" si="23"/>
        <v>5.3500000000000006E-2</v>
      </c>
      <c r="CC41" s="4">
        <f t="shared" si="23"/>
        <v>5.3500000000000006E-2</v>
      </c>
      <c r="CD41" s="4">
        <f t="shared" si="23"/>
        <v>5.3500000000000006E-2</v>
      </c>
      <c r="CE41" s="4">
        <f t="shared" si="23"/>
        <v>5.3500000000000006E-2</v>
      </c>
      <c r="CF41" s="4">
        <f t="shared" si="23"/>
        <v>5.3500000000000006E-2</v>
      </c>
      <c r="CG41" s="4">
        <f t="shared" si="23"/>
        <v>5.3500000000000006E-2</v>
      </c>
      <c r="CH41" s="4">
        <f t="shared" si="23"/>
        <v>5.3500000000000006E-2</v>
      </c>
      <c r="CI41" s="4">
        <f t="shared" si="23"/>
        <v>5.3500000000000006E-2</v>
      </c>
      <c r="CJ41" s="4">
        <f t="shared" si="23"/>
        <v>5.3500000000000006E-2</v>
      </c>
      <c r="CK41" s="4">
        <f t="shared" si="23"/>
        <v>5.3500000000000006E-2</v>
      </c>
      <c r="CL41" s="4">
        <f t="shared" si="24"/>
        <v>5.3500000000000006E-2</v>
      </c>
      <c r="CM41" s="4">
        <f t="shared" si="24"/>
        <v>5.3500000000000006E-2</v>
      </c>
      <c r="CN41" s="4">
        <f t="shared" si="24"/>
        <v>5.3500000000000006E-2</v>
      </c>
      <c r="CO41" s="4">
        <f t="shared" si="24"/>
        <v>5.3500000000000006E-2</v>
      </c>
      <c r="CP41" s="4">
        <f t="shared" si="24"/>
        <v>5.3500000000000006E-2</v>
      </c>
      <c r="CQ41" s="4">
        <f t="shared" si="24"/>
        <v>5.3500000000000006E-2</v>
      </c>
      <c r="CR41" s="4">
        <f t="shared" si="24"/>
        <v>5.3500000000000006E-2</v>
      </c>
      <c r="CS41" s="4">
        <f t="shared" si="24"/>
        <v>5.3500000000000006E-2</v>
      </c>
      <c r="CT41" s="4">
        <f t="shared" si="24"/>
        <v>5.3500000000000006E-2</v>
      </c>
      <c r="CU41" s="4">
        <f t="shared" si="24"/>
        <v>5.3500000000000006E-2</v>
      </c>
      <c r="CV41" s="4">
        <f t="shared" si="25"/>
        <v>5.3500000000000006E-2</v>
      </c>
      <c r="CW41" s="4">
        <f t="shared" si="25"/>
        <v>5.3500000000000006E-2</v>
      </c>
      <c r="CX41" s="4">
        <f t="shared" si="25"/>
        <v>5.3500000000000006E-2</v>
      </c>
      <c r="CY41" s="4">
        <f t="shared" si="25"/>
        <v>5.3500000000000006E-2</v>
      </c>
      <c r="CZ41" s="4">
        <f t="shared" si="25"/>
        <v>5.3500000000000006E-2</v>
      </c>
      <c r="DA41" s="4">
        <f t="shared" si="25"/>
        <v>5.3500000000000006E-2</v>
      </c>
      <c r="DB41" s="4">
        <f t="shared" si="25"/>
        <v>5.3500000000000006E-2</v>
      </c>
      <c r="DC41" s="4">
        <f t="shared" si="25"/>
        <v>5.3500000000000006E-2</v>
      </c>
      <c r="DD41" s="4">
        <f t="shared" si="25"/>
        <v>5.3500000000000006E-2</v>
      </c>
      <c r="DE41" s="4">
        <f t="shared" si="25"/>
        <v>5.3500000000000006E-2</v>
      </c>
    </row>
    <row r="42" spans="1:109">
      <c r="A42" t="s">
        <v>75</v>
      </c>
      <c r="B42" t="s">
        <v>4</v>
      </c>
      <c r="C42">
        <v>5</v>
      </c>
      <c r="D42">
        <v>170</v>
      </c>
      <c r="F42" s="1">
        <v>0.3</v>
      </c>
      <c r="G42" s="1">
        <v>0.6</v>
      </c>
      <c r="H42">
        <v>120</v>
      </c>
      <c r="I42">
        <f>H42+H41+H40+H39+H38</f>
        <v>322.5</v>
      </c>
      <c r="J42" s="4">
        <f t="shared" ref="J42:S52" si="26">IF($D42-$Q$9*(J$21-1)&gt;$D42*0.7,0.5*(1+$F42-$U$4),IF($D42-$Q$9*(J$21-1)&gt;$D42*0.3,0.25*(1+$F42-$U$4),0.05*(1+$F42-$U$4)))</f>
        <v>0.56000000000000005</v>
      </c>
      <c r="K42" s="4">
        <f t="shared" si="26"/>
        <v>0.56000000000000005</v>
      </c>
      <c r="L42" s="4">
        <f t="shared" si="26"/>
        <v>0.56000000000000005</v>
      </c>
      <c r="M42" s="4">
        <f t="shared" si="26"/>
        <v>0.56000000000000005</v>
      </c>
      <c r="N42" s="4">
        <f t="shared" si="26"/>
        <v>0.28000000000000003</v>
      </c>
      <c r="O42" s="4">
        <f t="shared" si="26"/>
        <v>0.28000000000000003</v>
      </c>
      <c r="P42" s="4">
        <f t="shared" si="26"/>
        <v>0.28000000000000003</v>
      </c>
      <c r="Q42" s="4">
        <f t="shared" si="26"/>
        <v>0.28000000000000003</v>
      </c>
      <c r="R42" s="4">
        <f t="shared" si="26"/>
        <v>0.28000000000000003</v>
      </c>
      <c r="S42" s="4">
        <f t="shared" si="26"/>
        <v>5.6000000000000008E-2</v>
      </c>
      <c r="T42" s="4">
        <f t="shared" ref="T42:AC52" si="27">IF($D42-$Q$9*(T$21-1)&gt;$D42*0.7,0.5*(1+$F42-$U$4),IF($D42-$Q$9*(T$21-1)&gt;$D42*0.3,0.25*(1+$F42-$U$4),0.05*(1+$F42-$U$4)))</f>
        <v>5.6000000000000008E-2</v>
      </c>
      <c r="U42" s="4">
        <f t="shared" si="27"/>
        <v>5.6000000000000008E-2</v>
      </c>
      <c r="V42" s="4">
        <f t="shared" si="27"/>
        <v>5.6000000000000008E-2</v>
      </c>
      <c r="W42" s="4">
        <f t="shared" si="27"/>
        <v>5.6000000000000008E-2</v>
      </c>
      <c r="X42" s="4">
        <f t="shared" si="27"/>
        <v>5.6000000000000008E-2</v>
      </c>
      <c r="Y42" s="4">
        <f t="shared" si="27"/>
        <v>5.6000000000000008E-2</v>
      </c>
      <c r="Z42" s="4">
        <f t="shared" si="27"/>
        <v>5.6000000000000008E-2</v>
      </c>
      <c r="AA42" s="4">
        <f t="shared" si="27"/>
        <v>5.6000000000000008E-2</v>
      </c>
      <c r="AB42" s="4">
        <f t="shared" si="27"/>
        <v>5.6000000000000008E-2</v>
      </c>
      <c r="AC42" s="4">
        <f t="shared" si="27"/>
        <v>5.6000000000000008E-2</v>
      </c>
      <c r="AD42" s="4">
        <f t="shared" ref="AD42:AM52" si="28">IF($D42-$Q$9*(AD$21-1)&gt;$D42*0.7,0.5*(1+$F42-$U$4),IF($D42-$Q$9*(AD$21-1)&gt;$D42*0.3,0.25*(1+$F42-$U$4),0.05*(1+$F42-$U$4)))</f>
        <v>5.6000000000000008E-2</v>
      </c>
      <c r="AE42" s="4">
        <f t="shared" si="28"/>
        <v>5.6000000000000008E-2</v>
      </c>
      <c r="AF42" s="4">
        <f t="shared" si="28"/>
        <v>5.6000000000000008E-2</v>
      </c>
      <c r="AG42" s="4">
        <f t="shared" si="28"/>
        <v>5.6000000000000008E-2</v>
      </c>
      <c r="AH42" s="4">
        <f t="shared" si="28"/>
        <v>5.6000000000000008E-2</v>
      </c>
      <c r="AI42" s="4">
        <f t="shared" si="28"/>
        <v>5.6000000000000008E-2</v>
      </c>
      <c r="AJ42" s="4">
        <f t="shared" si="28"/>
        <v>5.6000000000000008E-2</v>
      </c>
      <c r="AK42" s="4">
        <f t="shared" si="28"/>
        <v>5.6000000000000008E-2</v>
      </c>
      <c r="AL42" s="4">
        <f t="shared" si="28"/>
        <v>5.6000000000000008E-2</v>
      </c>
      <c r="AM42" s="4">
        <f t="shared" si="28"/>
        <v>5.6000000000000008E-2</v>
      </c>
      <c r="AN42" s="4">
        <f t="shared" ref="AN42:AW52" si="29">IF($D42-$Q$9*(AN$21-1)&gt;$D42*0.7,0.5*(1+$F42-$U$4),IF($D42-$Q$9*(AN$21-1)&gt;$D42*0.3,0.25*(1+$F42-$U$4),0.05*(1+$F42-$U$4)))</f>
        <v>5.6000000000000008E-2</v>
      </c>
      <c r="AO42" s="4">
        <f t="shared" si="29"/>
        <v>5.6000000000000008E-2</v>
      </c>
      <c r="AP42" s="4">
        <f t="shared" si="29"/>
        <v>5.6000000000000008E-2</v>
      </c>
      <c r="AQ42" s="4">
        <f t="shared" si="29"/>
        <v>5.6000000000000008E-2</v>
      </c>
      <c r="AR42" s="4">
        <f t="shared" si="29"/>
        <v>5.6000000000000008E-2</v>
      </c>
      <c r="AS42" s="4">
        <f t="shared" si="29"/>
        <v>5.6000000000000008E-2</v>
      </c>
      <c r="AT42" s="4">
        <f t="shared" si="29"/>
        <v>5.6000000000000008E-2</v>
      </c>
      <c r="AU42" s="4">
        <f t="shared" si="29"/>
        <v>5.6000000000000008E-2</v>
      </c>
      <c r="AV42" s="4">
        <f t="shared" si="29"/>
        <v>5.6000000000000008E-2</v>
      </c>
      <c r="AW42" s="4">
        <f t="shared" si="29"/>
        <v>5.6000000000000008E-2</v>
      </c>
      <c r="AX42" s="4">
        <f t="shared" ref="AX42:BG52" si="30">IF($D42-$Q$9*(AX$21-1)&gt;$D42*0.7,0.5*(1+$F42-$U$4),IF($D42-$Q$9*(AX$21-1)&gt;$D42*0.3,0.25*(1+$F42-$U$4),0.05*(1+$F42-$U$4)))</f>
        <v>5.6000000000000008E-2</v>
      </c>
      <c r="AY42" s="4">
        <f t="shared" si="30"/>
        <v>5.6000000000000008E-2</v>
      </c>
      <c r="AZ42" s="4">
        <f t="shared" si="30"/>
        <v>5.6000000000000008E-2</v>
      </c>
      <c r="BA42" s="4">
        <f t="shared" si="30"/>
        <v>5.6000000000000008E-2</v>
      </c>
      <c r="BB42" s="4">
        <f t="shared" si="30"/>
        <v>5.6000000000000008E-2</v>
      </c>
      <c r="BC42" s="4">
        <f t="shared" si="30"/>
        <v>5.6000000000000008E-2</v>
      </c>
      <c r="BD42" s="4">
        <f t="shared" si="30"/>
        <v>5.6000000000000008E-2</v>
      </c>
      <c r="BE42" s="4">
        <f t="shared" si="30"/>
        <v>5.6000000000000008E-2</v>
      </c>
      <c r="BF42" s="4">
        <f t="shared" si="30"/>
        <v>5.6000000000000008E-2</v>
      </c>
      <c r="BG42" s="4">
        <f t="shared" si="30"/>
        <v>5.6000000000000008E-2</v>
      </c>
      <c r="BH42" s="4">
        <f t="shared" ref="BH42:BQ52" si="31">IF($D42-$Q$9*(BH$21-1)&gt;$D42*0.7,0.5*(1+$F42-$U$4),IF($D42-$Q$9*(BH$21-1)&gt;$D42*0.3,0.25*(1+$F42-$U$4),0.05*(1+$F42-$U$4)))</f>
        <v>5.6000000000000008E-2</v>
      </c>
      <c r="BI42" s="4">
        <f t="shared" si="31"/>
        <v>5.6000000000000008E-2</v>
      </c>
      <c r="BJ42" s="4">
        <f t="shared" si="31"/>
        <v>5.6000000000000008E-2</v>
      </c>
      <c r="BK42" s="4">
        <f t="shared" si="31"/>
        <v>5.6000000000000008E-2</v>
      </c>
      <c r="BL42" s="4">
        <f t="shared" si="31"/>
        <v>5.6000000000000008E-2</v>
      </c>
      <c r="BM42" s="4">
        <f t="shared" si="31"/>
        <v>5.6000000000000008E-2</v>
      </c>
      <c r="BN42" s="4">
        <f t="shared" si="31"/>
        <v>5.6000000000000008E-2</v>
      </c>
      <c r="BO42" s="4">
        <f t="shared" si="31"/>
        <v>5.6000000000000008E-2</v>
      </c>
      <c r="BP42" s="4">
        <f t="shared" si="31"/>
        <v>5.6000000000000008E-2</v>
      </c>
      <c r="BQ42" s="4">
        <f t="shared" si="31"/>
        <v>5.6000000000000008E-2</v>
      </c>
      <c r="BR42" s="4">
        <f t="shared" ref="BR42:CA52" si="32">IF($D42-$Q$9*(BR$21-1)&gt;$D42*0.7,0.5*(1+$F42-$U$4),IF($D42-$Q$9*(BR$21-1)&gt;$D42*0.3,0.25*(1+$F42-$U$4),0.05*(1+$F42-$U$4)))</f>
        <v>5.6000000000000008E-2</v>
      </c>
      <c r="BS42" s="4">
        <f t="shared" si="32"/>
        <v>5.6000000000000008E-2</v>
      </c>
      <c r="BT42" s="4">
        <f t="shared" si="32"/>
        <v>5.6000000000000008E-2</v>
      </c>
      <c r="BU42" s="4">
        <f t="shared" si="32"/>
        <v>5.6000000000000008E-2</v>
      </c>
      <c r="BV42" s="4">
        <f t="shared" si="32"/>
        <v>5.6000000000000008E-2</v>
      </c>
      <c r="BW42" s="4">
        <f t="shared" si="32"/>
        <v>5.6000000000000008E-2</v>
      </c>
      <c r="BX42" s="4">
        <f t="shared" si="32"/>
        <v>5.6000000000000008E-2</v>
      </c>
      <c r="BY42" s="4">
        <f t="shared" si="32"/>
        <v>5.6000000000000008E-2</v>
      </c>
      <c r="BZ42" s="4">
        <f t="shared" si="32"/>
        <v>5.6000000000000008E-2</v>
      </c>
      <c r="CA42" s="4">
        <f t="shared" si="32"/>
        <v>5.6000000000000008E-2</v>
      </c>
      <c r="CB42" s="4">
        <f t="shared" ref="CB42:CK52" si="33">IF($D42-$Q$9*(CB$21-1)&gt;$D42*0.7,0.5*(1+$F42-$U$4),IF($D42-$Q$9*(CB$21-1)&gt;$D42*0.3,0.25*(1+$F42-$U$4),0.05*(1+$F42-$U$4)))</f>
        <v>5.6000000000000008E-2</v>
      </c>
      <c r="CC42" s="4">
        <f t="shared" si="33"/>
        <v>5.6000000000000008E-2</v>
      </c>
      <c r="CD42" s="4">
        <f t="shared" si="33"/>
        <v>5.6000000000000008E-2</v>
      </c>
      <c r="CE42" s="4">
        <f t="shared" si="33"/>
        <v>5.6000000000000008E-2</v>
      </c>
      <c r="CF42" s="4">
        <f t="shared" si="33"/>
        <v>5.6000000000000008E-2</v>
      </c>
      <c r="CG42" s="4">
        <f t="shared" si="33"/>
        <v>5.6000000000000008E-2</v>
      </c>
      <c r="CH42" s="4">
        <f t="shared" si="33"/>
        <v>5.6000000000000008E-2</v>
      </c>
      <c r="CI42" s="4">
        <f t="shared" si="33"/>
        <v>5.6000000000000008E-2</v>
      </c>
      <c r="CJ42" s="4">
        <f t="shared" si="33"/>
        <v>5.6000000000000008E-2</v>
      </c>
      <c r="CK42" s="4">
        <f t="shared" si="33"/>
        <v>5.6000000000000008E-2</v>
      </c>
      <c r="CL42" s="4">
        <f t="shared" ref="CL42:CU52" si="34">IF($D42-$Q$9*(CL$21-1)&gt;$D42*0.7,0.5*(1+$F42-$U$4),IF($D42-$Q$9*(CL$21-1)&gt;$D42*0.3,0.25*(1+$F42-$U$4),0.05*(1+$F42-$U$4)))</f>
        <v>5.6000000000000008E-2</v>
      </c>
      <c r="CM42" s="4">
        <f t="shared" si="34"/>
        <v>5.6000000000000008E-2</v>
      </c>
      <c r="CN42" s="4">
        <f t="shared" si="34"/>
        <v>5.6000000000000008E-2</v>
      </c>
      <c r="CO42" s="4">
        <f t="shared" si="34"/>
        <v>5.6000000000000008E-2</v>
      </c>
      <c r="CP42" s="4">
        <f t="shared" si="34"/>
        <v>5.6000000000000008E-2</v>
      </c>
      <c r="CQ42" s="4">
        <f t="shared" si="34"/>
        <v>5.6000000000000008E-2</v>
      </c>
      <c r="CR42" s="4">
        <f t="shared" si="34"/>
        <v>5.6000000000000008E-2</v>
      </c>
      <c r="CS42" s="4">
        <f t="shared" si="34"/>
        <v>5.6000000000000008E-2</v>
      </c>
      <c r="CT42" s="4">
        <f t="shared" si="34"/>
        <v>5.6000000000000008E-2</v>
      </c>
      <c r="CU42" s="4">
        <f t="shared" si="34"/>
        <v>5.6000000000000008E-2</v>
      </c>
      <c r="CV42" s="4">
        <f t="shared" ref="CV42:DE52" si="35">IF($D42-$Q$9*(CV$21-1)&gt;$D42*0.7,0.5*(1+$F42-$U$4),IF($D42-$Q$9*(CV$21-1)&gt;$D42*0.3,0.25*(1+$F42-$U$4),0.05*(1+$F42-$U$4)))</f>
        <v>5.6000000000000008E-2</v>
      </c>
      <c r="CW42" s="4">
        <f t="shared" si="35"/>
        <v>5.6000000000000008E-2</v>
      </c>
      <c r="CX42" s="4">
        <f t="shared" si="35"/>
        <v>5.6000000000000008E-2</v>
      </c>
      <c r="CY42" s="4">
        <f t="shared" si="35"/>
        <v>5.6000000000000008E-2</v>
      </c>
      <c r="CZ42" s="4">
        <f t="shared" si="35"/>
        <v>5.6000000000000008E-2</v>
      </c>
      <c r="DA42" s="4">
        <f t="shared" si="35"/>
        <v>5.6000000000000008E-2</v>
      </c>
      <c r="DB42" s="4">
        <f t="shared" si="35"/>
        <v>5.6000000000000008E-2</v>
      </c>
      <c r="DC42" s="4">
        <f t="shared" si="35"/>
        <v>5.6000000000000008E-2</v>
      </c>
      <c r="DD42" s="4">
        <f t="shared" si="35"/>
        <v>5.6000000000000008E-2</v>
      </c>
      <c r="DE42" s="4">
        <f t="shared" si="35"/>
        <v>5.6000000000000008E-2</v>
      </c>
    </row>
    <row r="43" spans="1:109">
      <c r="A43" t="s">
        <v>76</v>
      </c>
      <c r="B43" t="s">
        <v>5</v>
      </c>
      <c r="C43">
        <v>1</v>
      </c>
      <c r="D43">
        <v>110</v>
      </c>
      <c r="E43" s="1">
        <v>0.2</v>
      </c>
      <c r="F43" s="1">
        <v>0.2</v>
      </c>
      <c r="H43">
        <v>60</v>
      </c>
      <c r="I43">
        <f>H43</f>
        <v>60</v>
      </c>
      <c r="J43" s="4">
        <f t="shared" si="26"/>
        <v>0.51</v>
      </c>
      <c r="K43" s="4">
        <f t="shared" si="26"/>
        <v>0.51</v>
      </c>
      <c r="L43" s="4">
        <f t="shared" si="26"/>
        <v>0.51</v>
      </c>
      <c r="M43" s="4">
        <f t="shared" si="26"/>
        <v>0.255</v>
      </c>
      <c r="N43" s="4">
        <f t="shared" si="26"/>
        <v>0.255</v>
      </c>
      <c r="O43" s="4">
        <f t="shared" si="26"/>
        <v>0.255</v>
      </c>
      <c r="P43" s="4">
        <f t="shared" si="26"/>
        <v>5.1000000000000004E-2</v>
      </c>
      <c r="Q43" s="4">
        <f t="shared" si="26"/>
        <v>5.1000000000000004E-2</v>
      </c>
      <c r="R43" s="4">
        <f t="shared" si="26"/>
        <v>5.1000000000000004E-2</v>
      </c>
      <c r="S43" s="4">
        <f t="shared" si="26"/>
        <v>5.1000000000000004E-2</v>
      </c>
      <c r="T43" s="4">
        <f t="shared" si="27"/>
        <v>5.1000000000000004E-2</v>
      </c>
      <c r="U43" s="4">
        <f t="shared" si="27"/>
        <v>5.1000000000000004E-2</v>
      </c>
      <c r="V43" s="4">
        <f t="shared" si="27"/>
        <v>5.1000000000000004E-2</v>
      </c>
      <c r="W43" s="4">
        <f t="shared" si="27"/>
        <v>5.1000000000000004E-2</v>
      </c>
      <c r="X43" s="4">
        <f t="shared" si="27"/>
        <v>5.1000000000000004E-2</v>
      </c>
      <c r="Y43" s="4">
        <f t="shared" si="27"/>
        <v>5.1000000000000004E-2</v>
      </c>
      <c r="Z43" s="4">
        <f t="shared" si="27"/>
        <v>5.1000000000000004E-2</v>
      </c>
      <c r="AA43" s="4">
        <f t="shared" si="27"/>
        <v>5.1000000000000004E-2</v>
      </c>
      <c r="AB43" s="4">
        <f t="shared" si="27"/>
        <v>5.1000000000000004E-2</v>
      </c>
      <c r="AC43" s="4">
        <f t="shared" si="27"/>
        <v>5.1000000000000004E-2</v>
      </c>
      <c r="AD43" s="4">
        <f t="shared" si="28"/>
        <v>5.1000000000000004E-2</v>
      </c>
      <c r="AE43" s="4">
        <f t="shared" si="28"/>
        <v>5.1000000000000004E-2</v>
      </c>
      <c r="AF43" s="4">
        <f t="shared" si="28"/>
        <v>5.1000000000000004E-2</v>
      </c>
      <c r="AG43" s="4">
        <f t="shared" si="28"/>
        <v>5.1000000000000004E-2</v>
      </c>
      <c r="AH43" s="4">
        <f t="shared" si="28"/>
        <v>5.1000000000000004E-2</v>
      </c>
      <c r="AI43" s="4">
        <f t="shared" si="28"/>
        <v>5.1000000000000004E-2</v>
      </c>
      <c r="AJ43" s="4">
        <f t="shared" si="28"/>
        <v>5.1000000000000004E-2</v>
      </c>
      <c r="AK43" s="4">
        <f t="shared" si="28"/>
        <v>5.1000000000000004E-2</v>
      </c>
      <c r="AL43" s="4">
        <f t="shared" si="28"/>
        <v>5.1000000000000004E-2</v>
      </c>
      <c r="AM43" s="4">
        <f t="shared" si="28"/>
        <v>5.1000000000000004E-2</v>
      </c>
      <c r="AN43" s="4">
        <f t="shared" si="29"/>
        <v>5.1000000000000004E-2</v>
      </c>
      <c r="AO43" s="4">
        <f t="shared" si="29"/>
        <v>5.1000000000000004E-2</v>
      </c>
      <c r="AP43" s="4">
        <f t="shared" si="29"/>
        <v>5.1000000000000004E-2</v>
      </c>
      <c r="AQ43" s="4">
        <f t="shared" si="29"/>
        <v>5.1000000000000004E-2</v>
      </c>
      <c r="AR43" s="4">
        <f t="shared" si="29"/>
        <v>5.1000000000000004E-2</v>
      </c>
      <c r="AS43" s="4">
        <f t="shared" si="29"/>
        <v>5.1000000000000004E-2</v>
      </c>
      <c r="AT43" s="4">
        <f t="shared" si="29"/>
        <v>5.1000000000000004E-2</v>
      </c>
      <c r="AU43" s="4">
        <f t="shared" si="29"/>
        <v>5.1000000000000004E-2</v>
      </c>
      <c r="AV43" s="4">
        <f t="shared" si="29"/>
        <v>5.1000000000000004E-2</v>
      </c>
      <c r="AW43" s="4">
        <f t="shared" si="29"/>
        <v>5.1000000000000004E-2</v>
      </c>
      <c r="AX43" s="4">
        <f t="shared" si="30"/>
        <v>5.1000000000000004E-2</v>
      </c>
      <c r="AY43" s="4">
        <f t="shared" si="30"/>
        <v>5.1000000000000004E-2</v>
      </c>
      <c r="AZ43" s="4">
        <f t="shared" si="30"/>
        <v>5.1000000000000004E-2</v>
      </c>
      <c r="BA43" s="4">
        <f t="shared" si="30"/>
        <v>5.1000000000000004E-2</v>
      </c>
      <c r="BB43" s="4">
        <f t="shared" si="30"/>
        <v>5.1000000000000004E-2</v>
      </c>
      <c r="BC43" s="4">
        <f t="shared" si="30"/>
        <v>5.1000000000000004E-2</v>
      </c>
      <c r="BD43" s="4">
        <f t="shared" si="30"/>
        <v>5.1000000000000004E-2</v>
      </c>
      <c r="BE43" s="4">
        <f t="shared" si="30"/>
        <v>5.1000000000000004E-2</v>
      </c>
      <c r="BF43" s="4">
        <f t="shared" si="30"/>
        <v>5.1000000000000004E-2</v>
      </c>
      <c r="BG43" s="4">
        <f t="shared" si="30"/>
        <v>5.1000000000000004E-2</v>
      </c>
      <c r="BH43" s="4">
        <f t="shared" si="31"/>
        <v>5.1000000000000004E-2</v>
      </c>
      <c r="BI43" s="4">
        <f t="shared" si="31"/>
        <v>5.1000000000000004E-2</v>
      </c>
      <c r="BJ43" s="4">
        <f t="shared" si="31"/>
        <v>5.1000000000000004E-2</v>
      </c>
      <c r="BK43" s="4">
        <f t="shared" si="31"/>
        <v>5.1000000000000004E-2</v>
      </c>
      <c r="BL43" s="4">
        <f t="shared" si="31"/>
        <v>5.1000000000000004E-2</v>
      </c>
      <c r="BM43" s="4">
        <f t="shared" si="31"/>
        <v>5.1000000000000004E-2</v>
      </c>
      <c r="BN43" s="4">
        <f t="shared" si="31"/>
        <v>5.1000000000000004E-2</v>
      </c>
      <c r="BO43" s="4">
        <f t="shared" si="31"/>
        <v>5.1000000000000004E-2</v>
      </c>
      <c r="BP43" s="4">
        <f t="shared" si="31"/>
        <v>5.1000000000000004E-2</v>
      </c>
      <c r="BQ43" s="4">
        <f t="shared" si="31"/>
        <v>5.1000000000000004E-2</v>
      </c>
      <c r="BR43" s="4">
        <f t="shared" si="32"/>
        <v>5.1000000000000004E-2</v>
      </c>
      <c r="BS43" s="4">
        <f t="shared" si="32"/>
        <v>5.1000000000000004E-2</v>
      </c>
      <c r="BT43" s="4">
        <f t="shared" si="32"/>
        <v>5.1000000000000004E-2</v>
      </c>
      <c r="BU43" s="4">
        <f t="shared" si="32"/>
        <v>5.1000000000000004E-2</v>
      </c>
      <c r="BV43" s="4">
        <f t="shared" si="32"/>
        <v>5.1000000000000004E-2</v>
      </c>
      <c r="BW43" s="4">
        <f t="shared" si="32"/>
        <v>5.1000000000000004E-2</v>
      </c>
      <c r="BX43" s="4">
        <f t="shared" si="32"/>
        <v>5.1000000000000004E-2</v>
      </c>
      <c r="BY43" s="4">
        <f t="shared" si="32"/>
        <v>5.1000000000000004E-2</v>
      </c>
      <c r="BZ43" s="4">
        <f t="shared" si="32"/>
        <v>5.1000000000000004E-2</v>
      </c>
      <c r="CA43" s="4">
        <f t="shared" si="32"/>
        <v>5.1000000000000004E-2</v>
      </c>
      <c r="CB43" s="4">
        <f t="shared" si="33"/>
        <v>5.1000000000000004E-2</v>
      </c>
      <c r="CC43" s="4">
        <f t="shared" si="33"/>
        <v>5.1000000000000004E-2</v>
      </c>
      <c r="CD43" s="4">
        <f t="shared" si="33"/>
        <v>5.1000000000000004E-2</v>
      </c>
      <c r="CE43" s="4">
        <f t="shared" si="33"/>
        <v>5.1000000000000004E-2</v>
      </c>
      <c r="CF43" s="4">
        <f t="shared" si="33"/>
        <v>5.1000000000000004E-2</v>
      </c>
      <c r="CG43" s="4">
        <f t="shared" si="33"/>
        <v>5.1000000000000004E-2</v>
      </c>
      <c r="CH43" s="4">
        <f t="shared" si="33"/>
        <v>5.1000000000000004E-2</v>
      </c>
      <c r="CI43" s="4">
        <f t="shared" si="33"/>
        <v>5.1000000000000004E-2</v>
      </c>
      <c r="CJ43" s="4">
        <f t="shared" si="33"/>
        <v>5.1000000000000004E-2</v>
      </c>
      <c r="CK43" s="4">
        <f t="shared" si="33"/>
        <v>5.1000000000000004E-2</v>
      </c>
      <c r="CL43" s="4">
        <f t="shared" si="34"/>
        <v>5.1000000000000004E-2</v>
      </c>
      <c r="CM43" s="4">
        <f t="shared" si="34"/>
        <v>5.1000000000000004E-2</v>
      </c>
      <c r="CN43" s="4">
        <f t="shared" si="34"/>
        <v>5.1000000000000004E-2</v>
      </c>
      <c r="CO43" s="4">
        <f t="shared" si="34"/>
        <v>5.1000000000000004E-2</v>
      </c>
      <c r="CP43" s="4">
        <f t="shared" si="34"/>
        <v>5.1000000000000004E-2</v>
      </c>
      <c r="CQ43" s="4">
        <f t="shared" si="34"/>
        <v>5.1000000000000004E-2</v>
      </c>
      <c r="CR43" s="4">
        <f t="shared" si="34"/>
        <v>5.1000000000000004E-2</v>
      </c>
      <c r="CS43" s="4">
        <f t="shared" si="34"/>
        <v>5.1000000000000004E-2</v>
      </c>
      <c r="CT43" s="4">
        <f t="shared" si="34"/>
        <v>5.1000000000000004E-2</v>
      </c>
      <c r="CU43" s="4">
        <f t="shared" si="34"/>
        <v>5.1000000000000004E-2</v>
      </c>
      <c r="CV43" s="4">
        <f t="shared" si="35"/>
        <v>5.1000000000000004E-2</v>
      </c>
      <c r="CW43" s="4">
        <f t="shared" si="35"/>
        <v>5.1000000000000004E-2</v>
      </c>
      <c r="CX43" s="4">
        <f t="shared" si="35"/>
        <v>5.1000000000000004E-2</v>
      </c>
      <c r="CY43" s="4">
        <f t="shared" si="35"/>
        <v>5.1000000000000004E-2</v>
      </c>
      <c r="CZ43" s="4">
        <f t="shared" si="35"/>
        <v>5.1000000000000004E-2</v>
      </c>
      <c r="DA43" s="4">
        <f t="shared" si="35"/>
        <v>5.1000000000000004E-2</v>
      </c>
      <c r="DB43" s="4">
        <f t="shared" si="35"/>
        <v>5.1000000000000004E-2</v>
      </c>
      <c r="DC43" s="4">
        <f t="shared" si="35"/>
        <v>5.1000000000000004E-2</v>
      </c>
      <c r="DD43" s="4">
        <f t="shared" si="35"/>
        <v>5.1000000000000004E-2</v>
      </c>
      <c r="DE43" s="4">
        <f t="shared" si="35"/>
        <v>5.1000000000000004E-2</v>
      </c>
    </row>
    <row r="44" spans="1:109">
      <c r="A44" t="s">
        <v>77</v>
      </c>
      <c r="B44" t="s">
        <v>5</v>
      </c>
      <c r="C44">
        <v>2</v>
      </c>
      <c r="D44">
        <v>130</v>
      </c>
      <c r="E44" s="1">
        <v>0.3</v>
      </c>
      <c r="F44" s="1">
        <v>0.3</v>
      </c>
      <c r="H44">
        <f>12.5+25</f>
        <v>37.5</v>
      </c>
      <c r="I44">
        <f>H44+H43</f>
        <v>97.5</v>
      </c>
      <c r="J44" s="4">
        <f t="shared" si="26"/>
        <v>0.56000000000000005</v>
      </c>
      <c r="K44" s="4">
        <f t="shared" si="26"/>
        <v>0.56000000000000005</v>
      </c>
      <c r="L44" s="4">
        <f t="shared" si="26"/>
        <v>0.56000000000000005</v>
      </c>
      <c r="M44" s="4">
        <f t="shared" si="26"/>
        <v>0.28000000000000003</v>
      </c>
      <c r="N44" s="4">
        <f t="shared" si="26"/>
        <v>0.28000000000000003</v>
      </c>
      <c r="O44" s="4">
        <f t="shared" si="26"/>
        <v>0.28000000000000003</v>
      </c>
      <c r="P44" s="4">
        <f t="shared" si="26"/>
        <v>0.28000000000000003</v>
      </c>
      <c r="Q44" s="4">
        <f t="shared" si="26"/>
        <v>5.6000000000000008E-2</v>
      </c>
      <c r="R44" s="4">
        <f t="shared" si="26"/>
        <v>5.6000000000000008E-2</v>
      </c>
      <c r="S44" s="4">
        <f t="shared" si="26"/>
        <v>5.6000000000000008E-2</v>
      </c>
      <c r="T44" s="4">
        <f t="shared" si="27"/>
        <v>5.6000000000000008E-2</v>
      </c>
      <c r="U44" s="4">
        <f t="shared" si="27"/>
        <v>5.6000000000000008E-2</v>
      </c>
      <c r="V44" s="4">
        <f t="shared" si="27"/>
        <v>5.6000000000000008E-2</v>
      </c>
      <c r="W44" s="4">
        <f t="shared" si="27"/>
        <v>5.6000000000000008E-2</v>
      </c>
      <c r="X44" s="4">
        <f t="shared" si="27"/>
        <v>5.6000000000000008E-2</v>
      </c>
      <c r="Y44" s="4">
        <f t="shared" si="27"/>
        <v>5.6000000000000008E-2</v>
      </c>
      <c r="Z44" s="4">
        <f t="shared" si="27"/>
        <v>5.6000000000000008E-2</v>
      </c>
      <c r="AA44" s="4">
        <f t="shared" si="27"/>
        <v>5.6000000000000008E-2</v>
      </c>
      <c r="AB44" s="4">
        <f t="shared" si="27"/>
        <v>5.6000000000000008E-2</v>
      </c>
      <c r="AC44" s="4">
        <f t="shared" si="27"/>
        <v>5.6000000000000008E-2</v>
      </c>
      <c r="AD44" s="4">
        <f t="shared" si="28"/>
        <v>5.6000000000000008E-2</v>
      </c>
      <c r="AE44" s="4">
        <f t="shared" si="28"/>
        <v>5.6000000000000008E-2</v>
      </c>
      <c r="AF44" s="4">
        <f t="shared" si="28"/>
        <v>5.6000000000000008E-2</v>
      </c>
      <c r="AG44" s="4">
        <f t="shared" si="28"/>
        <v>5.6000000000000008E-2</v>
      </c>
      <c r="AH44" s="4">
        <f t="shared" si="28"/>
        <v>5.6000000000000008E-2</v>
      </c>
      <c r="AI44" s="4">
        <f t="shared" si="28"/>
        <v>5.6000000000000008E-2</v>
      </c>
      <c r="AJ44" s="4">
        <f t="shared" si="28"/>
        <v>5.6000000000000008E-2</v>
      </c>
      <c r="AK44" s="4">
        <f t="shared" si="28"/>
        <v>5.6000000000000008E-2</v>
      </c>
      <c r="AL44" s="4">
        <f t="shared" si="28"/>
        <v>5.6000000000000008E-2</v>
      </c>
      <c r="AM44" s="4">
        <f t="shared" si="28"/>
        <v>5.6000000000000008E-2</v>
      </c>
      <c r="AN44" s="4">
        <f t="shared" si="29"/>
        <v>5.6000000000000008E-2</v>
      </c>
      <c r="AO44" s="4">
        <f t="shared" si="29"/>
        <v>5.6000000000000008E-2</v>
      </c>
      <c r="AP44" s="4">
        <f t="shared" si="29"/>
        <v>5.6000000000000008E-2</v>
      </c>
      <c r="AQ44" s="4">
        <f t="shared" si="29"/>
        <v>5.6000000000000008E-2</v>
      </c>
      <c r="AR44" s="4">
        <f t="shared" si="29"/>
        <v>5.6000000000000008E-2</v>
      </c>
      <c r="AS44" s="4">
        <f t="shared" si="29"/>
        <v>5.6000000000000008E-2</v>
      </c>
      <c r="AT44" s="4">
        <f t="shared" si="29"/>
        <v>5.6000000000000008E-2</v>
      </c>
      <c r="AU44" s="4">
        <f t="shared" si="29"/>
        <v>5.6000000000000008E-2</v>
      </c>
      <c r="AV44" s="4">
        <f t="shared" si="29"/>
        <v>5.6000000000000008E-2</v>
      </c>
      <c r="AW44" s="4">
        <f t="shared" si="29"/>
        <v>5.6000000000000008E-2</v>
      </c>
      <c r="AX44" s="4">
        <f t="shared" si="30"/>
        <v>5.6000000000000008E-2</v>
      </c>
      <c r="AY44" s="4">
        <f t="shared" si="30"/>
        <v>5.6000000000000008E-2</v>
      </c>
      <c r="AZ44" s="4">
        <f t="shared" si="30"/>
        <v>5.6000000000000008E-2</v>
      </c>
      <c r="BA44" s="4">
        <f t="shared" si="30"/>
        <v>5.6000000000000008E-2</v>
      </c>
      <c r="BB44" s="4">
        <f t="shared" si="30"/>
        <v>5.6000000000000008E-2</v>
      </c>
      <c r="BC44" s="4">
        <f t="shared" si="30"/>
        <v>5.6000000000000008E-2</v>
      </c>
      <c r="BD44" s="4">
        <f t="shared" si="30"/>
        <v>5.6000000000000008E-2</v>
      </c>
      <c r="BE44" s="4">
        <f t="shared" si="30"/>
        <v>5.6000000000000008E-2</v>
      </c>
      <c r="BF44" s="4">
        <f t="shared" si="30"/>
        <v>5.6000000000000008E-2</v>
      </c>
      <c r="BG44" s="4">
        <f t="shared" si="30"/>
        <v>5.6000000000000008E-2</v>
      </c>
      <c r="BH44" s="4">
        <f t="shared" si="31"/>
        <v>5.6000000000000008E-2</v>
      </c>
      <c r="BI44" s="4">
        <f t="shared" si="31"/>
        <v>5.6000000000000008E-2</v>
      </c>
      <c r="BJ44" s="4">
        <f t="shared" si="31"/>
        <v>5.6000000000000008E-2</v>
      </c>
      <c r="BK44" s="4">
        <f t="shared" si="31"/>
        <v>5.6000000000000008E-2</v>
      </c>
      <c r="BL44" s="4">
        <f t="shared" si="31"/>
        <v>5.6000000000000008E-2</v>
      </c>
      <c r="BM44" s="4">
        <f t="shared" si="31"/>
        <v>5.6000000000000008E-2</v>
      </c>
      <c r="BN44" s="4">
        <f t="shared" si="31"/>
        <v>5.6000000000000008E-2</v>
      </c>
      <c r="BO44" s="4">
        <f t="shared" si="31"/>
        <v>5.6000000000000008E-2</v>
      </c>
      <c r="BP44" s="4">
        <f t="shared" si="31"/>
        <v>5.6000000000000008E-2</v>
      </c>
      <c r="BQ44" s="4">
        <f t="shared" si="31"/>
        <v>5.6000000000000008E-2</v>
      </c>
      <c r="BR44" s="4">
        <f t="shared" si="32"/>
        <v>5.6000000000000008E-2</v>
      </c>
      <c r="BS44" s="4">
        <f t="shared" si="32"/>
        <v>5.6000000000000008E-2</v>
      </c>
      <c r="BT44" s="4">
        <f t="shared" si="32"/>
        <v>5.6000000000000008E-2</v>
      </c>
      <c r="BU44" s="4">
        <f t="shared" si="32"/>
        <v>5.6000000000000008E-2</v>
      </c>
      <c r="BV44" s="4">
        <f t="shared" si="32"/>
        <v>5.6000000000000008E-2</v>
      </c>
      <c r="BW44" s="4">
        <f t="shared" si="32"/>
        <v>5.6000000000000008E-2</v>
      </c>
      <c r="BX44" s="4">
        <f t="shared" si="32"/>
        <v>5.6000000000000008E-2</v>
      </c>
      <c r="BY44" s="4">
        <f t="shared" si="32"/>
        <v>5.6000000000000008E-2</v>
      </c>
      <c r="BZ44" s="4">
        <f t="shared" si="32"/>
        <v>5.6000000000000008E-2</v>
      </c>
      <c r="CA44" s="4">
        <f t="shared" si="32"/>
        <v>5.6000000000000008E-2</v>
      </c>
      <c r="CB44" s="4">
        <f t="shared" si="33"/>
        <v>5.6000000000000008E-2</v>
      </c>
      <c r="CC44" s="4">
        <f t="shared" si="33"/>
        <v>5.6000000000000008E-2</v>
      </c>
      <c r="CD44" s="4">
        <f t="shared" si="33"/>
        <v>5.6000000000000008E-2</v>
      </c>
      <c r="CE44" s="4">
        <f t="shared" si="33"/>
        <v>5.6000000000000008E-2</v>
      </c>
      <c r="CF44" s="4">
        <f t="shared" si="33"/>
        <v>5.6000000000000008E-2</v>
      </c>
      <c r="CG44" s="4">
        <f t="shared" si="33"/>
        <v>5.6000000000000008E-2</v>
      </c>
      <c r="CH44" s="4">
        <f t="shared" si="33"/>
        <v>5.6000000000000008E-2</v>
      </c>
      <c r="CI44" s="4">
        <f t="shared" si="33"/>
        <v>5.6000000000000008E-2</v>
      </c>
      <c r="CJ44" s="4">
        <f t="shared" si="33"/>
        <v>5.6000000000000008E-2</v>
      </c>
      <c r="CK44" s="4">
        <f t="shared" si="33"/>
        <v>5.6000000000000008E-2</v>
      </c>
      <c r="CL44" s="4">
        <f t="shared" si="34"/>
        <v>5.6000000000000008E-2</v>
      </c>
      <c r="CM44" s="4">
        <f t="shared" si="34"/>
        <v>5.6000000000000008E-2</v>
      </c>
      <c r="CN44" s="4">
        <f t="shared" si="34"/>
        <v>5.6000000000000008E-2</v>
      </c>
      <c r="CO44" s="4">
        <f t="shared" si="34"/>
        <v>5.6000000000000008E-2</v>
      </c>
      <c r="CP44" s="4">
        <f t="shared" si="34"/>
        <v>5.6000000000000008E-2</v>
      </c>
      <c r="CQ44" s="4">
        <f t="shared" si="34"/>
        <v>5.6000000000000008E-2</v>
      </c>
      <c r="CR44" s="4">
        <f t="shared" si="34"/>
        <v>5.6000000000000008E-2</v>
      </c>
      <c r="CS44" s="4">
        <f t="shared" si="34"/>
        <v>5.6000000000000008E-2</v>
      </c>
      <c r="CT44" s="4">
        <f t="shared" si="34"/>
        <v>5.6000000000000008E-2</v>
      </c>
      <c r="CU44" s="4">
        <f t="shared" si="34"/>
        <v>5.6000000000000008E-2</v>
      </c>
      <c r="CV44" s="4">
        <f t="shared" si="35"/>
        <v>5.6000000000000008E-2</v>
      </c>
      <c r="CW44" s="4">
        <f t="shared" si="35"/>
        <v>5.6000000000000008E-2</v>
      </c>
      <c r="CX44" s="4">
        <f t="shared" si="35"/>
        <v>5.6000000000000008E-2</v>
      </c>
      <c r="CY44" s="4">
        <f t="shared" si="35"/>
        <v>5.6000000000000008E-2</v>
      </c>
      <c r="CZ44" s="4">
        <f t="shared" si="35"/>
        <v>5.6000000000000008E-2</v>
      </c>
      <c r="DA44" s="4">
        <f t="shared" si="35"/>
        <v>5.6000000000000008E-2</v>
      </c>
      <c r="DB44" s="4">
        <f t="shared" si="35"/>
        <v>5.6000000000000008E-2</v>
      </c>
      <c r="DC44" s="4">
        <f t="shared" si="35"/>
        <v>5.6000000000000008E-2</v>
      </c>
      <c r="DD44" s="4">
        <f t="shared" si="35"/>
        <v>5.6000000000000008E-2</v>
      </c>
      <c r="DE44" s="4">
        <f t="shared" si="35"/>
        <v>5.6000000000000008E-2</v>
      </c>
    </row>
    <row r="45" spans="1:109">
      <c r="A45" t="s">
        <v>78</v>
      </c>
      <c r="B45" t="s">
        <v>5</v>
      </c>
      <c r="C45">
        <v>3</v>
      </c>
      <c r="D45">
        <v>150</v>
      </c>
      <c r="E45" s="1">
        <v>0.4</v>
      </c>
      <c r="F45" s="1">
        <v>0.4</v>
      </c>
      <c r="H45">
        <v>37.5</v>
      </c>
      <c r="I45">
        <f>H45+H44+H43</f>
        <v>135</v>
      </c>
      <c r="J45" s="4">
        <f t="shared" si="26"/>
        <v>0.61</v>
      </c>
      <c r="K45" s="4">
        <f t="shared" si="26"/>
        <v>0.61</v>
      </c>
      <c r="L45" s="4">
        <f t="shared" si="26"/>
        <v>0.61</v>
      </c>
      <c r="M45" s="4">
        <f t="shared" si="26"/>
        <v>0.61</v>
      </c>
      <c r="N45" s="4">
        <f t="shared" si="26"/>
        <v>0.30499999999999999</v>
      </c>
      <c r="O45" s="4">
        <f t="shared" si="26"/>
        <v>0.30499999999999999</v>
      </c>
      <c r="P45" s="4">
        <f t="shared" si="26"/>
        <v>0.30499999999999999</v>
      </c>
      <c r="Q45" s="4">
        <f t="shared" si="26"/>
        <v>0.30499999999999999</v>
      </c>
      <c r="R45" s="4">
        <f t="shared" si="26"/>
        <v>6.0999999999999999E-2</v>
      </c>
      <c r="S45" s="4">
        <f t="shared" si="26"/>
        <v>6.0999999999999999E-2</v>
      </c>
      <c r="T45" s="4">
        <f t="shared" si="27"/>
        <v>6.0999999999999999E-2</v>
      </c>
      <c r="U45" s="4">
        <f t="shared" si="27"/>
        <v>6.0999999999999999E-2</v>
      </c>
      <c r="V45" s="4">
        <f t="shared" si="27"/>
        <v>6.0999999999999999E-2</v>
      </c>
      <c r="W45" s="4">
        <f t="shared" si="27"/>
        <v>6.0999999999999999E-2</v>
      </c>
      <c r="X45" s="4">
        <f t="shared" si="27"/>
        <v>6.0999999999999999E-2</v>
      </c>
      <c r="Y45" s="4">
        <f t="shared" si="27"/>
        <v>6.0999999999999999E-2</v>
      </c>
      <c r="Z45" s="4">
        <f t="shared" si="27"/>
        <v>6.0999999999999999E-2</v>
      </c>
      <c r="AA45" s="4">
        <f t="shared" si="27"/>
        <v>6.0999999999999999E-2</v>
      </c>
      <c r="AB45" s="4">
        <f t="shared" si="27"/>
        <v>6.0999999999999999E-2</v>
      </c>
      <c r="AC45" s="4">
        <f t="shared" si="27"/>
        <v>6.0999999999999999E-2</v>
      </c>
      <c r="AD45" s="4">
        <f t="shared" si="28"/>
        <v>6.0999999999999999E-2</v>
      </c>
      <c r="AE45" s="4">
        <f t="shared" si="28"/>
        <v>6.0999999999999999E-2</v>
      </c>
      <c r="AF45" s="4">
        <f t="shared" si="28"/>
        <v>6.0999999999999999E-2</v>
      </c>
      <c r="AG45" s="4">
        <f t="shared" si="28"/>
        <v>6.0999999999999999E-2</v>
      </c>
      <c r="AH45" s="4">
        <f t="shared" si="28"/>
        <v>6.0999999999999999E-2</v>
      </c>
      <c r="AI45" s="4">
        <f t="shared" si="28"/>
        <v>6.0999999999999999E-2</v>
      </c>
      <c r="AJ45" s="4">
        <f t="shared" si="28"/>
        <v>6.0999999999999999E-2</v>
      </c>
      <c r="AK45" s="4">
        <f t="shared" si="28"/>
        <v>6.0999999999999999E-2</v>
      </c>
      <c r="AL45" s="4">
        <f t="shared" si="28"/>
        <v>6.0999999999999999E-2</v>
      </c>
      <c r="AM45" s="4">
        <f t="shared" si="28"/>
        <v>6.0999999999999999E-2</v>
      </c>
      <c r="AN45" s="4">
        <f t="shared" si="29"/>
        <v>6.0999999999999999E-2</v>
      </c>
      <c r="AO45" s="4">
        <f t="shared" si="29"/>
        <v>6.0999999999999999E-2</v>
      </c>
      <c r="AP45" s="4">
        <f t="shared" si="29"/>
        <v>6.0999999999999999E-2</v>
      </c>
      <c r="AQ45" s="4">
        <f t="shared" si="29"/>
        <v>6.0999999999999999E-2</v>
      </c>
      <c r="AR45" s="4">
        <f t="shared" si="29"/>
        <v>6.0999999999999999E-2</v>
      </c>
      <c r="AS45" s="4">
        <f t="shared" si="29"/>
        <v>6.0999999999999999E-2</v>
      </c>
      <c r="AT45" s="4">
        <f t="shared" si="29"/>
        <v>6.0999999999999999E-2</v>
      </c>
      <c r="AU45" s="4">
        <f t="shared" si="29"/>
        <v>6.0999999999999999E-2</v>
      </c>
      <c r="AV45" s="4">
        <f t="shared" si="29"/>
        <v>6.0999999999999999E-2</v>
      </c>
      <c r="AW45" s="4">
        <f t="shared" si="29"/>
        <v>6.0999999999999999E-2</v>
      </c>
      <c r="AX45" s="4">
        <f t="shared" si="30"/>
        <v>6.0999999999999999E-2</v>
      </c>
      <c r="AY45" s="4">
        <f t="shared" si="30"/>
        <v>6.0999999999999999E-2</v>
      </c>
      <c r="AZ45" s="4">
        <f t="shared" si="30"/>
        <v>6.0999999999999999E-2</v>
      </c>
      <c r="BA45" s="4">
        <f t="shared" si="30"/>
        <v>6.0999999999999999E-2</v>
      </c>
      <c r="BB45" s="4">
        <f t="shared" si="30"/>
        <v>6.0999999999999999E-2</v>
      </c>
      <c r="BC45" s="4">
        <f t="shared" si="30"/>
        <v>6.0999999999999999E-2</v>
      </c>
      <c r="BD45" s="4">
        <f t="shared" si="30"/>
        <v>6.0999999999999999E-2</v>
      </c>
      <c r="BE45" s="4">
        <f t="shared" si="30"/>
        <v>6.0999999999999999E-2</v>
      </c>
      <c r="BF45" s="4">
        <f t="shared" si="30"/>
        <v>6.0999999999999999E-2</v>
      </c>
      <c r="BG45" s="4">
        <f t="shared" si="30"/>
        <v>6.0999999999999999E-2</v>
      </c>
      <c r="BH45" s="4">
        <f t="shared" si="31"/>
        <v>6.0999999999999999E-2</v>
      </c>
      <c r="BI45" s="4">
        <f t="shared" si="31"/>
        <v>6.0999999999999999E-2</v>
      </c>
      <c r="BJ45" s="4">
        <f t="shared" si="31"/>
        <v>6.0999999999999999E-2</v>
      </c>
      <c r="BK45" s="4">
        <f t="shared" si="31"/>
        <v>6.0999999999999999E-2</v>
      </c>
      <c r="BL45" s="4">
        <f t="shared" si="31"/>
        <v>6.0999999999999999E-2</v>
      </c>
      <c r="BM45" s="4">
        <f t="shared" si="31"/>
        <v>6.0999999999999999E-2</v>
      </c>
      <c r="BN45" s="4">
        <f t="shared" si="31"/>
        <v>6.0999999999999999E-2</v>
      </c>
      <c r="BO45" s="4">
        <f t="shared" si="31"/>
        <v>6.0999999999999999E-2</v>
      </c>
      <c r="BP45" s="4">
        <f t="shared" si="31"/>
        <v>6.0999999999999999E-2</v>
      </c>
      <c r="BQ45" s="4">
        <f t="shared" si="31"/>
        <v>6.0999999999999999E-2</v>
      </c>
      <c r="BR45" s="4">
        <f t="shared" si="32"/>
        <v>6.0999999999999999E-2</v>
      </c>
      <c r="BS45" s="4">
        <f t="shared" si="32"/>
        <v>6.0999999999999999E-2</v>
      </c>
      <c r="BT45" s="4">
        <f t="shared" si="32"/>
        <v>6.0999999999999999E-2</v>
      </c>
      <c r="BU45" s="4">
        <f t="shared" si="32"/>
        <v>6.0999999999999999E-2</v>
      </c>
      <c r="BV45" s="4">
        <f t="shared" si="32"/>
        <v>6.0999999999999999E-2</v>
      </c>
      <c r="BW45" s="4">
        <f t="shared" si="32"/>
        <v>6.0999999999999999E-2</v>
      </c>
      <c r="BX45" s="4">
        <f t="shared" si="32"/>
        <v>6.0999999999999999E-2</v>
      </c>
      <c r="BY45" s="4">
        <f t="shared" si="32"/>
        <v>6.0999999999999999E-2</v>
      </c>
      <c r="BZ45" s="4">
        <f t="shared" si="32"/>
        <v>6.0999999999999999E-2</v>
      </c>
      <c r="CA45" s="4">
        <f t="shared" si="32"/>
        <v>6.0999999999999999E-2</v>
      </c>
      <c r="CB45" s="4">
        <f t="shared" si="33"/>
        <v>6.0999999999999999E-2</v>
      </c>
      <c r="CC45" s="4">
        <f t="shared" si="33"/>
        <v>6.0999999999999999E-2</v>
      </c>
      <c r="CD45" s="4">
        <f t="shared" si="33"/>
        <v>6.0999999999999999E-2</v>
      </c>
      <c r="CE45" s="4">
        <f t="shared" si="33"/>
        <v>6.0999999999999999E-2</v>
      </c>
      <c r="CF45" s="4">
        <f t="shared" si="33"/>
        <v>6.0999999999999999E-2</v>
      </c>
      <c r="CG45" s="4">
        <f t="shared" si="33"/>
        <v>6.0999999999999999E-2</v>
      </c>
      <c r="CH45" s="4">
        <f t="shared" si="33"/>
        <v>6.0999999999999999E-2</v>
      </c>
      <c r="CI45" s="4">
        <f t="shared" si="33"/>
        <v>6.0999999999999999E-2</v>
      </c>
      <c r="CJ45" s="4">
        <f t="shared" si="33"/>
        <v>6.0999999999999999E-2</v>
      </c>
      <c r="CK45" s="4">
        <f t="shared" si="33"/>
        <v>6.0999999999999999E-2</v>
      </c>
      <c r="CL45" s="4">
        <f t="shared" si="34"/>
        <v>6.0999999999999999E-2</v>
      </c>
      <c r="CM45" s="4">
        <f t="shared" si="34"/>
        <v>6.0999999999999999E-2</v>
      </c>
      <c r="CN45" s="4">
        <f t="shared" si="34"/>
        <v>6.0999999999999999E-2</v>
      </c>
      <c r="CO45" s="4">
        <f t="shared" si="34"/>
        <v>6.0999999999999999E-2</v>
      </c>
      <c r="CP45" s="4">
        <f t="shared" si="34"/>
        <v>6.0999999999999999E-2</v>
      </c>
      <c r="CQ45" s="4">
        <f t="shared" si="34"/>
        <v>6.0999999999999999E-2</v>
      </c>
      <c r="CR45" s="4">
        <f t="shared" si="34"/>
        <v>6.0999999999999999E-2</v>
      </c>
      <c r="CS45" s="4">
        <f t="shared" si="34"/>
        <v>6.0999999999999999E-2</v>
      </c>
      <c r="CT45" s="4">
        <f t="shared" si="34"/>
        <v>6.0999999999999999E-2</v>
      </c>
      <c r="CU45" s="4">
        <f t="shared" si="34"/>
        <v>6.0999999999999999E-2</v>
      </c>
      <c r="CV45" s="4">
        <f t="shared" si="35"/>
        <v>6.0999999999999999E-2</v>
      </c>
      <c r="CW45" s="4">
        <f t="shared" si="35"/>
        <v>6.0999999999999999E-2</v>
      </c>
      <c r="CX45" s="4">
        <f t="shared" si="35"/>
        <v>6.0999999999999999E-2</v>
      </c>
      <c r="CY45" s="4">
        <f t="shared" si="35"/>
        <v>6.0999999999999999E-2</v>
      </c>
      <c r="CZ45" s="4">
        <f t="shared" si="35"/>
        <v>6.0999999999999999E-2</v>
      </c>
      <c r="DA45" s="4">
        <f t="shared" si="35"/>
        <v>6.0999999999999999E-2</v>
      </c>
      <c r="DB45" s="4">
        <f t="shared" si="35"/>
        <v>6.0999999999999999E-2</v>
      </c>
      <c r="DC45" s="4">
        <f t="shared" si="35"/>
        <v>6.0999999999999999E-2</v>
      </c>
      <c r="DD45" s="4">
        <f t="shared" si="35"/>
        <v>6.0999999999999999E-2</v>
      </c>
      <c r="DE45" s="4">
        <f t="shared" si="35"/>
        <v>6.0999999999999999E-2</v>
      </c>
    </row>
    <row r="46" spans="1:109">
      <c r="A46" t="s">
        <v>79</v>
      </c>
      <c r="B46" t="s">
        <v>5</v>
      </c>
      <c r="C46">
        <v>4</v>
      </c>
      <c r="D46">
        <v>170</v>
      </c>
      <c r="E46" s="1">
        <v>0.5</v>
      </c>
      <c r="F46" s="1">
        <v>0.5</v>
      </c>
      <c r="H46">
        <v>105</v>
      </c>
      <c r="I46">
        <f>H46+H45+H44+H43</f>
        <v>240</v>
      </c>
      <c r="J46" s="4">
        <f t="shared" si="26"/>
        <v>0.66</v>
      </c>
      <c r="K46" s="4">
        <f t="shared" si="26"/>
        <v>0.66</v>
      </c>
      <c r="L46" s="4">
        <f t="shared" si="26"/>
        <v>0.66</v>
      </c>
      <c r="M46" s="4">
        <f t="shared" si="26"/>
        <v>0.66</v>
      </c>
      <c r="N46" s="4">
        <f t="shared" si="26"/>
        <v>0.33</v>
      </c>
      <c r="O46" s="4">
        <f t="shared" si="26"/>
        <v>0.33</v>
      </c>
      <c r="P46" s="4">
        <f t="shared" si="26"/>
        <v>0.33</v>
      </c>
      <c r="Q46" s="4">
        <f t="shared" si="26"/>
        <v>0.33</v>
      </c>
      <c r="R46" s="4">
        <f t="shared" si="26"/>
        <v>0.33</v>
      </c>
      <c r="S46" s="4">
        <f t="shared" si="26"/>
        <v>6.6000000000000003E-2</v>
      </c>
      <c r="T46" s="4">
        <f t="shared" si="27"/>
        <v>6.6000000000000003E-2</v>
      </c>
      <c r="U46" s="4">
        <f t="shared" si="27"/>
        <v>6.6000000000000003E-2</v>
      </c>
      <c r="V46" s="4">
        <f t="shared" si="27"/>
        <v>6.6000000000000003E-2</v>
      </c>
      <c r="W46" s="4">
        <f t="shared" si="27"/>
        <v>6.6000000000000003E-2</v>
      </c>
      <c r="X46" s="4">
        <f t="shared" si="27"/>
        <v>6.6000000000000003E-2</v>
      </c>
      <c r="Y46" s="4">
        <f t="shared" si="27"/>
        <v>6.6000000000000003E-2</v>
      </c>
      <c r="Z46" s="4">
        <f t="shared" si="27"/>
        <v>6.6000000000000003E-2</v>
      </c>
      <c r="AA46" s="4">
        <f t="shared" si="27"/>
        <v>6.6000000000000003E-2</v>
      </c>
      <c r="AB46" s="4">
        <f t="shared" si="27"/>
        <v>6.6000000000000003E-2</v>
      </c>
      <c r="AC46" s="4">
        <f t="shared" si="27"/>
        <v>6.6000000000000003E-2</v>
      </c>
      <c r="AD46" s="4">
        <f t="shared" si="28"/>
        <v>6.6000000000000003E-2</v>
      </c>
      <c r="AE46" s="4">
        <f t="shared" si="28"/>
        <v>6.6000000000000003E-2</v>
      </c>
      <c r="AF46" s="4">
        <f t="shared" si="28"/>
        <v>6.6000000000000003E-2</v>
      </c>
      <c r="AG46" s="4">
        <f t="shared" si="28"/>
        <v>6.6000000000000003E-2</v>
      </c>
      <c r="AH46" s="4">
        <f t="shared" si="28"/>
        <v>6.6000000000000003E-2</v>
      </c>
      <c r="AI46" s="4">
        <f t="shared" si="28"/>
        <v>6.6000000000000003E-2</v>
      </c>
      <c r="AJ46" s="4">
        <f t="shared" si="28"/>
        <v>6.6000000000000003E-2</v>
      </c>
      <c r="AK46" s="4">
        <f t="shared" si="28"/>
        <v>6.6000000000000003E-2</v>
      </c>
      <c r="AL46" s="4">
        <f t="shared" si="28"/>
        <v>6.6000000000000003E-2</v>
      </c>
      <c r="AM46" s="4">
        <f t="shared" si="28"/>
        <v>6.6000000000000003E-2</v>
      </c>
      <c r="AN46" s="4">
        <f t="shared" si="29"/>
        <v>6.6000000000000003E-2</v>
      </c>
      <c r="AO46" s="4">
        <f t="shared" si="29"/>
        <v>6.6000000000000003E-2</v>
      </c>
      <c r="AP46" s="4">
        <f t="shared" si="29"/>
        <v>6.6000000000000003E-2</v>
      </c>
      <c r="AQ46" s="4">
        <f t="shared" si="29"/>
        <v>6.6000000000000003E-2</v>
      </c>
      <c r="AR46" s="4">
        <f t="shared" si="29"/>
        <v>6.6000000000000003E-2</v>
      </c>
      <c r="AS46" s="4">
        <f t="shared" si="29"/>
        <v>6.6000000000000003E-2</v>
      </c>
      <c r="AT46" s="4">
        <f t="shared" si="29"/>
        <v>6.6000000000000003E-2</v>
      </c>
      <c r="AU46" s="4">
        <f t="shared" si="29"/>
        <v>6.6000000000000003E-2</v>
      </c>
      <c r="AV46" s="4">
        <f t="shared" si="29"/>
        <v>6.6000000000000003E-2</v>
      </c>
      <c r="AW46" s="4">
        <f t="shared" si="29"/>
        <v>6.6000000000000003E-2</v>
      </c>
      <c r="AX46" s="4">
        <f t="shared" si="30"/>
        <v>6.6000000000000003E-2</v>
      </c>
      <c r="AY46" s="4">
        <f t="shared" si="30"/>
        <v>6.6000000000000003E-2</v>
      </c>
      <c r="AZ46" s="4">
        <f t="shared" si="30"/>
        <v>6.6000000000000003E-2</v>
      </c>
      <c r="BA46" s="4">
        <f t="shared" si="30"/>
        <v>6.6000000000000003E-2</v>
      </c>
      <c r="BB46" s="4">
        <f t="shared" si="30"/>
        <v>6.6000000000000003E-2</v>
      </c>
      <c r="BC46" s="4">
        <f t="shared" si="30"/>
        <v>6.6000000000000003E-2</v>
      </c>
      <c r="BD46" s="4">
        <f t="shared" si="30"/>
        <v>6.6000000000000003E-2</v>
      </c>
      <c r="BE46" s="4">
        <f t="shared" si="30"/>
        <v>6.6000000000000003E-2</v>
      </c>
      <c r="BF46" s="4">
        <f t="shared" si="30"/>
        <v>6.6000000000000003E-2</v>
      </c>
      <c r="BG46" s="4">
        <f t="shared" si="30"/>
        <v>6.6000000000000003E-2</v>
      </c>
      <c r="BH46" s="4">
        <f t="shared" si="31"/>
        <v>6.6000000000000003E-2</v>
      </c>
      <c r="BI46" s="4">
        <f t="shared" si="31"/>
        <v>6.6000000000000003E-2</v>
      </c>
      <c r="BJ46" s="4">
        <f t="shared" si="31"/>
        <v>6.6000000000000003E-2</v>
      </c>
      <c r="BK46" s="4">
        <f t="shared" si="31"/>
        <v>6.6000000000000003E-2</v>
      </c>
      <c r="BL46" s="4">
        <f t="shared" si="31"/>
        <v>6.6000000000000003E-2</v>
      </c>
      <c r="BM46" s="4">
        <f t="shared" si="31"/>
        <v>6.6000000000000003E-2</v>
      </c>
      <c r="BN46" s="4">
        <f t="shared" si="31"/>
        <v>6.6000000000000003E-2</v>
      </c>
      <c r="BO46" s="4">
        <f t="shared" si="31"/>
        <v>6.6000000000000003E-2</v>
      </c>
      <c r="BP46" s="4">
        <f t="shared" si="31"/>
        <v>6.6000000000000003E-2</v>
      </c>
      <c r="BQ46" s="4">
        <f t="shared" si="31"/>
        <v>6.6000000000000003E-2</v>
      </c>
      <c r="BR46" s="4">
        <f t="shared" si="32"/>
        <v>6.6000000000000003E-2</v>
      </c>
      <c r="BS46" s="4">
        <f t="shared" si="32"/>
        <v>6.6000000000000003E-2</v>
      </c>
      <c r="BT46" s="4">
        <f t="shared" si="32"/>
        <v>6.6000000000000003E-2</v>
      </c>
      <c r="BU46" s="4">
        <f t="shared" si="32"/>
        <v>6.6000000000000003E-2</v>
      </c>
      <c r="BV46" s="4">
        <f t="shared" si="32"/>
        <v>6.6000000000000003E-2</v>
      </c>
      <c r="BW46" s="4">
        <f t="shared" si="32"/>
        <v>6.6000000000000003E-2</v>
      </c>
      <c r="BX46" s="4">
        <f t="shared" si="32"/>
        <v>6.6000000000000003E-2</v>
      </c>
      <c r="BY46" s="4">
        <f t="shared" si="32"/>
        <v>6.6000000000000003E-2</v>
      </c>
      <c r="BZ46" s="4">
        <f t="shared" si="32"/>
        <v>6.6000000000000003E-2</v>
      </c>
      <c r="CA46" s="4">
        <f t="shared" si="32"/>
        <v>6.6000000000000003E-2</v>
      </c>
      <c r="CB46" s="4">
        <f t="shared" si="33"/>
        <v>6.6000000000000003E-2</v>
      </c>
      <c r="CC46" s="4">
        <f t="shared" si="33"/>
        <v>6.6000000000000003E-2</v>
      </c>
      <c r="CD46" s="4">
        <f t="shared" si="33"/>
        <v>6.6000000000000003E-2</v>
      </c>
      <c r="CE46" s="4">
        <f t="shared" si="33"/>
        <v>6.6000000000000003E-2</v>
      </c>
      <c r="CF46" s="4">
        <f t="shared" si="33"/>
        <v>6.6000000000000003E-2</v>
      </c>
      <c r="CG46" s="4">
        <f t="shared" si="33"/>
        <v>6.6000000000000003E-2</v>
      </c>
      <c r="CH46" s="4">
        <f t="shared" si="33"/>
        <v>6.6000000000000003E-2</v>
      </c>
      <c r="CI46" s="4">
        <f t="shared" si="33"/>
        <v>6.6000000000000003E-2</v>
      </c>
      <c r="CJ46" s="4">
        <f t="shared" si="33"/>
        <v>6.6000000000000003E-2</v>
      </c>
      <c r="CK46" s="4">
        <f t="shared" si="33"/>
        <v>6.6000000000000003E-2</v>
      </c>
      <c r="CL46" s="4">
        <f t="shared" si="34"/>
        <v>6.6000000000000003E-2</v>
      </c>
      <c r="CM46" s="4">
        <f t="shared" si="34"/>
        <v>6.6000000000000003E-2</v>
      </c>
      <c r="CN46" s="4">
        <f t="shared" si="34"/>
        <v>6.6000000000000003E-2</v>
      </c>
      <c r="CO46" s="4">
        <f t="shared" si="34"/>
        <v>6.6000000000000003E-2</v>
      </c>
      <c r="CP46" s="4">
        <f t="shared" si="34"/>
        <v>6.6000000000000003E-2</v>
      </c>
      <c r="CQ46" s="4">
        <f t="shared" si="34"/>
        <v>6.6000000000000003E-2</v>
      </c>
      <c r="CR46" s="4">
        <f t="shared" si="34"/>
        <v>6.6000000000000003E-2</v>
      </c>
      <c r="CS46" s="4">
        <f t="shared" si="34"/>
        <v>6.6000000000000003E-2</v>
      </c>
      <c r="CT46" s="4">
        <f t="shared" si="34"/>
        <v>6.6000000000000003E-2</v>
      </c>
      <c r="CU46" s="4">
        <f t="shared" si="34"/>
        <v>6.6000000000000003E-2</v>
      </c>
      <c r="CV46" s="4">
        <f t="shared" si="35"/>
        <v>6.6000000000000003E-2</v>
      </c>
      <c r="CW46" s="4">
        <f t="shared" si="35"/>
        <v>6.6000000000000003E-2</v>
      </c>
      <c r="CX46" s="4">
        <f t="shared" si="35"/>
        <v>6.6000000000000003E-2</v>
      </c>
      <c r="CY46" s="4">
        <f t="shared" si="35"/>
        <v>6.6000000000000003E-2</v>
      </c>
      <c r="CZ46" s="4">
        <f t="shared" si="35"/>
        <v>6.6000000000000003E-2</v>
      </c>
      <c r="DA46" s="4">
        <f t="shared" si="35"/>
        <v>6.6000000000000003E-2</v>
      </c>
      <c r="DB46" s="4">
        <f t="shared" si="35"/>
        <v>6.6000000000000003E-2</v>
      </c>
      <c r="DC46" s="4">
        <f t="shared" si="35"/>
        <v>6.6000000000000003E-2</v>
      </c>
      <c r="DD46" s="4">
        <f t="shared" si="35"/>
        <v>6.6000000000000003E-2</v>
      </c>
      <c r="DE46" s="4">
        <f t="shared" si="35"/>
        <v>6.6000000000000003E-2</v>
      </c>
    </row>
    <row r="47" spans="1:109">
      <c r="A47" t="s">
        <v>80</v>
      </c>
      <c r="B47" t="s">
        <v>5</v>
      </c>
      <c r="C47">
        <v>5</v>
      </c>
      <c r="D47">
        <v>200</v>
      </c>
      <c r="E47" s="1">
        <v>0.6</v>
      </c>
      <c r="F47" s="1">
        <v>0.6</v>
      </c>
      <c r="H47">
        <v>120</v>
      </c>
      <c r="I47">
        <f>H47+H46+H45+H44+H43</f>
        <v>360</v>
      </c>
      <c r="J47" s="4">
        <f t="shared" si="26"/>
        <v>0.71000000000000008</v>
      </c>
      <c r="K47" s="4">
        <f t="shared" si="26"/>
        <v>0.71000000000000008</v>
      </c>
      <c r="L47" s="4">
        <f t="shared" si="26"/>
        <v>0.71000000000000008</v>
      </c>
      <c r="M47" s="4">
        <f t="shared" si="26"/>
        <v>0.71000000000000008</v>
      </c>
      <c r="N47" s="4">
        <f t="shared" si="26"/>
        <v>0.71000000000000008</v>
      </c>
      <c r="O47" s="4">
        <f t="shared" si="26"/>
        <v>0.35500000000000004</v>
      </c>
      <c r="P47" s="4">
        <f t="shared" si="26"/>
        <v>0.35500000000000004</v>
      </c>
      <c r="Q47" s="4">
        <f t="shared" si="26"/>
        <v>0.35500000000000004</v>
      </c>
      <c r="R47" s="4">
        <f t="shared" si="26"/>
        <v>0.35500000000000004</v>
      </c>
      <c r="S47" s="4">
        <f t="shared" si="26"/>
        <v>0.35500000000000004</v>
      </c>
      <c r="T47" s="4">
        <f t="shared" si="27"/>
        <v>7.1000000000000008E-2</v>
      </c>
      <c r="U47" s="4">
        <f t="shared" si="27"/>
        <v>7.1000000000000008E-2</v>
      </c>
      <c r="V47" s="4">
        <f t="shared" si="27"/>
        <v>7.1000000000000008E-2</v>
      </c>
      <c r="W47" s="4">
        <f t="shared" si="27"/>
        <v>7.1000000000000008E-2</v>
      </c>
      <c r="X47" s="4">
        <f t="shared" si="27"/>
        <v>7.1000000000000008E-2</v>
      </c>
      <c r="Y47" s="4">
        <f t="shared" si="27"/>
        <v>7.1000000000000008E-2</v>
      </c>
      <c r="Z47" s="4">
        <f t="shared" si="27"/>
        <v>7.1000000000000008E-2</v>
      </c>
      <c r="AA47" s="4">
        <f t="shared" si="27"/>
        <v>7.1000000000000008E-2</v>
      </c>
      <c r="AB47" s="4">
        <f t="shared" si="27"/>
        <v>7.1000000000000008E-2</v>
      </c>
      <c r="AC47" s="4">
        <f t="shared" si="27"/>
        <v>7.1000000000000008E-2</v>
      </c>
      <c r="AD47" s="4">
        <f t="shared" si="28"/>
        <v>7.1000000000000008E-2</v>
      </c>
      <c r="AE47" s="4">
        <f t="shared" si="28"/>
        <v>7.1000000000000008E-2</v>
      </c>
      <c r="AF47" s="4">
        <f t="shared" si="28"/>
        <v>7.1000000000000008E-2</v>
      </c>
      <c r="AG47" s="4">
        <f t="shared" si="28"/>
        <v>7.1000000000000008E-2</v>
      </c>
      <c r="AH47" s="4">
        <f t="shared" si="28"/>
        <v>7.1000000000000008E-2</v>
      </c>
      <c r="AI47" s="4">
        <f t="shared" si="28"/>
        <v>7.1000000000000008E-2</v>
      </c>
      <c r="AJ47" s="4">
        <f t="shared" si="28"/>
        <v>7.1000000000000008E-2</v>
      </c>
      <c r="AK47" s="4">
        <f t="shared" si="28"/>
        <v>7.1000000000000008E-2</v>
      </c>
      <c r="AL47" s="4">
        <f t="shared" si="28"/>
        <v>7.1000000000000008E-2</v>
      </c>
      <c r="AM47" s="4">
        <f t="shared" si="28"/>
        <v>7.1000000000000008E-2</v>
      </c>
      <c r="AN47" s="4">
        <f t="shared" si="29"/>
        <v>7.1000000000000008E-2</v>
      </c>
      <c r="AO47" s="4">
        <f t="shared" si="29"/>
        <v>7.1000000000000008E-2</v>
      </c>
      <c r="AP47" s="4">
        <f t="shared" si="29"/>
        <v>7.1000000000000008E-2</v>
      </c>
      <c r="AQ47" s="4">
        <f t="shared" si="29"/>
        <v>7.1000000000000008E-2</v>
      </c>
      <c r="AR47" s="4">
        <f t="shared" si="29"/>
        <v>7.1000000000000008E-2</v>
      </c>
      <c r="AS47" s="4">
        <f t="shared" si="29"/>
        <v>7.1000000000000008E-2</v>
      </c>
      <c r="AT47" s="4">
        <f t="shared" si="29"/>
        <v>7.1000000000000008E-2</v>
      </c>
      <c r="AU47" s="4">
        <f t="shared" si="29"/>
        <v>7.1000000000000008E-2</v>
      </c>
      <c r="AV47" s="4">
        <f t="shared" si="29"/>
        <v>7.1000000000000008E-2</v>
      </c>
      <c r="AW47" s="4">
        <f t="shared" si="29"/>
        <v>7.1000000000000008E-2</v>
      </c>
      <c r="AX47" s="4">
        <f t="shared" si="30"/>
        <v>7.1000000000000008E-2</v>
      </c>
      <c r="AY47" s="4">
        <f t="shared" si="30"/>
        <v>7.1000000000000008E-2</v>
      </c>
      <c r="AZ47" s="4">
        <f t="shared" si="30"/>
        <v>7.1000000000000008E-2</v>
      </c>
      <c r="BA47" s="4">
        <f t="shared" si="30"/>
        <v>7.1000000000000008E-2</v>
      </c>
      <c r="BB47" s="4">
        <f t="shared" si="30"/>
        <v>7.1000000000000008E-2</v>
      </c>
      <c r="BC47" s="4">
        <f t="shared" si="30"/>
        <v>7.1000000000000008E-2</v>
      </c>
      <c r="BD47" s="4">
        <f t="shared" si="30"/>
        <v>7.1000000000000008E-2</v>
      </c>
      <c r="BE47" s="4">
        <f t="shared" si="30"/>
        <v>7.1000000000000008E-2</v>
      </c>
      <c r="BF47" s="4">
        <f t="shared" si="30"/>
        <v>7.1000000000000008E-2</v>
      </c>
      <c r="BG47" s="4">
        <f t="shared" si="30"/>
        <v>7.1000000000000008E-2</v>
      </c>
      <c r="BH47" s="4">
        <f t="shared" si="31"/>
        <v>7.1000000000000008E-2</v>
      </c>
      <c r="BI47" s="4">
        <f t="shared" si="31"/>
        <v>7.1000000000000008E-2</v>
      </c>
      <c r="BJ47" s="4">
        <f t="shared" si="31"/>
        <v>7.1000000000000008E-2</v>
      </c>
      <c r="BK47" s="4">
        <f t="shared" si="31"/>
        <v>7.1000000000000008E-2</v>
      </c>
      <c r="BL47" s="4">
        <f t="shared" si="31"/>
        <v>7.1000000000000008E-2</v>
      </c>
      <c r="BM47" s="4">
        <f t="shared" si="31"/>
        <v>7.1000000000000008E-2</v>
      </c>
      <c r="BN47" s="4">
        <f t="shared" si="31"/>
        <v>7.1000000000000008E-2</v>
      </c>
      <c r="BO47" s="4">
        <f t="shared" si="31"/>
        <v>7.1000000000000008E-2</v>
      </c>
      <c r="BP47" s="4">
        <f t="shared" si="31"/>
        <v>7.1000000000000008E-2</v>
      </c>
      <c r="BQ47" s="4">
        <f t="shared" si="31"/>
        <v>7.1000000000000008E-2</v>
      </c>
      <c r="BR47" s="4">
        <f t="shared" si="32"/>
        <v>7.1000000000000008E-2</v>
      </c>
      <c r="BS47" s="4">
        <f t="shared" si="32"/>
        <v>7.1000000000000008E-2</v>
      </c>
      <c r="BT47" s="4">
        <f t="shared" si="32"/>
        <v>7.1000000000000008E-2</v>
      </c>
      <c r="BU47" s="4">
        <f t="shared" si="32"/>
        <v>7.1000000000000008E-2</v>
      </c>
      <c r="BV47" s="4">
        <f t="shared" si="32"/>
        <v>7.1000000000000008E-2</v>
      </c>
      <c r="BW47" s="4">
        <f t="shared" si="32"/>
        <v>7.1000000000000008E-2</v>
      </c>
      <c r="BX47" s="4">
        <f t="shared" si="32"/>
        <v>7.1000000000000008E-2</v>
      </c>
      <c r="BY47" s="4">
        <f t="shared" si="32"/>
        <v>7.1000000000000008E-2</v>
      </c>
      <c r="BZ47" s="4">
        <f t="shared" si="32"/>
        <v>7.1000000000000008E-2</v>
      </c>
      <c r="CA47" s="4">
        <f t="shared" si="32"/>
        <v>7.1000000000000008E-2</v>
      </c>
      <c r="CB47" s="4">
        <f t="shared" si="33"/>
        <v>7.1000000000000008E-2</v>
      </c>
      <c r="CC47" s="4">
        <f t="shared" si="33"/>
        <v>7.1000000000000008E-2</v>
      </c>
      <c r="CD47" s="4">
        <f t="shared" si="33"/>
        <v>7.1000000000000008E-2</v>
      </c>
      <c r="CE47" s="4">
        <f t="shared" si="33"/>
        <v>7.1000000000000008E-2</v>
      </c>
      <c r="CF47" s="4">
        <f t="shared" si="33"/>
        <v>7.1000000000000008E-2</v>
      </c>
      <c r="CG47" s="4">
        <f t="shared" si="33"/>
        <v>7.1000000000000008E-2</v>
      </c>
      <c r="CH47" s="4">
        <f t="shared" si="33"/>
        <v>7.1000000000000008E-2</v>
      </c>
      <c r="CI47" s="4">
        <f t="shared" si="33"/>
        <v>7.1000000000000008E-2</v>
      </c>
      <c r="CJ47" s="4">
        <f t="shared" si="33"/>
        <v>7.1000000000000008E-2</v>
      </c>
      <c r="CK47" s="4">
        <f t="shared" si="33"/>
        <v>7.1000000000000008E-2</v>
      </c>
      <c r="CL47" s="4">
        <f t="shared" si="34"/>
        <v>7.1000000000000008E-2</v>
      </c>
      <c r="CM47" s="4">
        <f t="shared" si="34"/>
        <v>7.1000000000000008E-2</v>
      </c>
      <c r="CN47" s="4">
        <f t="shared" si="34"/>
        <v>7.1000000000000008E-2</v>
      </c>
      <c r="CO47" s="4">
        <f t="shared" si="34"/>
        <v>7.1000000000000008E-2</v>
      </c>
      <c r="CP47" s="4">
        <f t="shared" si="34"/>
        <v>7.1000000000000008E-2</v>
      </c>
      <c r="CQ47" s="4">
        <f t="shared" si="34"/>
        <v>7.1000000000000008E-2</v>
      </c>
      <c r="CR47" s="4">
        <f t="shared" si="34"/>
        <v>7.1000000000000008E-2</v>
      </c>
      <c r="CS47" s="4">
        <f t="shared" si="34"/>
        <v>7.1000000000000008E-2</v>
      </c>
      <c r="CT47" s="4">
        <f t="shared" si="34"/>
        <v>7.1000000000000008E-2</v>
      </c>
      <c r="CU47" s="4">
        <f t="shared" si="34"/>
        <v>7.1000000000000008E-2</v>
      </c>
      <c r="CV47" s="4">
        <f t="shared" si="35"/>
        <v>7.1000000000000008E-2</v>
      </c>
      <c r="CW47" s="4">
        <f t="shared" si="35"/>
        <v>7.1000000000000008E-2</v>
      </c>
      <c r="CX47" s="4">
        <f t="shared" si="35"/>
        <v>7.1000000000000008E-2</v>
      </c>
      <c r="CY47" s="4">
        <f t="shared" si="35"/>
        <v>7.1000000000000008E-2</v>
      </c>
      <c r="CZ47" s="4">
        <f t="shared" si="35"/>
        <v>7.1000000000000008E-2</v>
      </c>
      <c r="DA47" s="4">
        <f t="shared" si="35"/>
        <v>7.1000000000000008E-2</v>
      </c>
      <c r="DB47" s="4">
        <f t="shared" si="35"/>
        <v>7.1000000000000008E-2</v>
      </c>
      <c r="DC47" s="4">
        <f t="shared" si="35"/>
        <v>7.1000000000000008E-2</v>
      </c>
      <c r="DD47" s="4">
        <f t="shared" si="35"/>
        <v>7.1000000000000008E-2</v>
      </c>
      <c r="DE47" s="4">
        <f t="shared" si="35"/>
        <v>7.1000000000000008E-2</v>
      </c>
    </row>
    <row r="48" spans="1:109">
      <c r="A48" t="s">
        <v>81</v>
      </c>
      <c r="B48" t="s">
        <v>6</v>
      </c>
      <c r="C48">
        <v>1</v>
      </c>
      <c r="D48">
        <v>130</v>
      </c>
      <c r="E48" s="1">
        <v>0.3</v>
      </c>
      <c r="F48" s="1">
        <v>0.3</v>
      </c>
      <c r="G48" s="1">
        <v>0.3</v>
      </c>
      <c r="H48" s="2">
        <v>120</v>
      </c>
      <c r="I48">
        <f>H48</f>
        <v>120</v>
      </c>
      <c r="J48" s="4">
        <f t="shared" si="26"/>
        <v>0.56000000000000005</v>
      </c>
      <c r="K48" s="4">
        <f t="shared" si="26"/>
        <v>0.56000000000000005</v>
      </c>
      <c r="L48" s="4">
        <f t="shared" si="26"/>
        <v>0.56000000000000005</v>
      </c>
      <c r="M48" s="4">
        <f t="shared" si="26"/>
        <v>0.28000000000000003</v>
      </c>
      <c r="N48" s="4">
        <f t="shared" si="26"/>
        <v>0.28000000000000003</v>
      </c>
      <c r="O48" s="4">
        <f t="shared" si="26"/>
        <v>0.28000000000000003</v>
      </c>
      <c r="P48" s="4">
        <f t="shared" si="26"/>
        <v>0.28000000000000003</v>
      </c>
      <c r="Q48" s="4">
        <f t="shared" si="26"/>
        <v>5.6000000000000008E-2</v>
      </c>
      <c r="R48" s="4">
        <f t="shared" si="26"/>
        <v>5.6000000000000008E-2</v>
      </c>
      <c r="S48" s="4">
        <f t="shared" si="26"/>
        <v>5.6000000000000008E-2</v>
      </c>
      <c r="T48" s="4">
        <f t="shared" si="27"/>
        <v>5.6000000000000008E-2</v>
      </c>
      <c r="U48" s="4">
        <f t="shared" si="27"/>
        <v>5.6000000000000008E-2</v>
      </c>
      <c r="V48" s="4">
        <f t="shared" si="27"/>
        <v>5.6000000000000008E-2</v>
      </c>
      <c r="W48" s="4">
        <f t="shared" si="27"/>
        <v>5.6000000000000008E-2</v>
      </c>
      <c r="X48" s="4">
        <f t="shared" si="27"/>
        <v>5.6000000000000008E-2</v>
      </c>
      <c r="Y48" s="4">
        <f t="shared" si="27"/>
        <v>5.6000000000000008E-2</v>
      </c>
      <c r="Z48" s="4">
        <f t="shared" si="27"/>
        <v>5.6000000000000008E-2</v>
      </c>
      <c r="AA48" s="4">
        <f t="shared" si="27"/>
        <v>5.6000000000000008E-2</v>
      </c>
      <c r="AB48" s="4">
        <f t="shared" si="27"/>
        <v>5.6000000000000008E-2</v>
      </c>
      <c r="AC48" s="4">
        <f t="shared" si="27"/>
        <v>5.6000000000000008E-2</v>
      </c>
      <c r="AD48" s="4">
        <f t="shared" si="28"/>
        <v>5.6000000000000008E-2</v>
      </c>
      <c r="AE48" s="4">
        <f t="shared" si="28"/>
        <v>5.6000000000000008E-2</v>
      </c>
      <c r="AF48" s="4">
        <f t="shared" si="28"/>
        <v>5.6000000000000008E-2</v>
      </c>
      <c r="AG48" s="4">
        <f t="shared" si="28"/>
        <v>5.6000000000000008E-2</v>
      </c>
      <c r="AH48" s="4">
        <f t="shared" si="28"/>
        <v>5.6000000000000008E-2</v>
      </c>
      <c r="AI48" s="4">
        <f t="shared" si="28"/>
        <v>5.6000000000000008E-2</v>
      </c>
      <c r="AJ48" s="4">
        <f t="shared" si="28"/>
        <v>5.6000000000000008E-2</v>
      </c>
      <c r="AK48" s="4">
        <f t="shared" si="28"/>
        <v>5.6000000000000008E-2</v>
      </c>
      <c r="AL48" s="4">
        <f t="shared" si="28"/>
        <v>5.6000000000000008E-2</v>
      </c>
      <c r="AM48" s="4">
        <f t="shared" si="28"/>
        <v>5.6000000000000008E-2</v>
      </c>
      <c r="AN48" s="4">
        <f t="shared" si="29"/>
        <v>5.6000000000000008E-2</v>
      </c>
      <c r="AO48" s="4">
        <f t="shared" si="29"/>
        <v>5.6000000000000008E-2</v>
      </c>
      <c r="AP48" s="4">
        <f t="shared" si="29"/>
        <v>5.6000000000000008E-2</v>
      </c>
      <c r="AQ48" s="4">
        <f t="shared" si="29"/>
        <v>5.6000000000000008E-2</v>
      </c>
      <c r="AR48" s="4">
        <f t="shared" si="29"/>
        <v>5.6000000000000008E-2</v>
      </c>
      <c r="AS48" s="4">
        <f t="shared" si="29"/>
        <v>5.6000000000000008E-2</v>
      </c>
      <c r="AT48" s="4">
        <f t="shared" si="29"/>
        <v>5.6000000000000008E-2</v>
      </c>
      <c r="AU48" s="4">
        <f t="shared" si="29"/>
        <v>5.6000000000000008E-2</v>
      </c>
      <c r="AV48" s="4">
        <f t="shared" si="29"/>
        <v>5.6000000000000008E-2</v>
      </c>
      <c r="AW48" s="4">
        <f t="shared" si="29"/>
        <v>5.6000000000000008E-2</v>
      </c>
      <c r="AX48" s="4">
        <f t="shared" si="30"/>
        <v>5.6000000000000008E-2</v>
      </c>
      <c r="AY48" s="4">
        <f t="shared" si="30"/>
        <v>5.6000000000000008E-2</v>
      </c>
      <c r="AZ48" s="4">
        <f t="shared" si="30"/>
        <v>5.6000000000000008E-2</v>
      </c>
      <c r="BA48" s="4">
        <f t="shared" si="30"/>
        <v>5.6000000000000008E-2</v>
      </c>
      <c r="BB48" s="4">
        <f t="shared" si="30"/>
        <v>5.6000000000000008E-2</v>
      </c>
      <c r="BC48" s="4">
        <f t="shared" si="30"/>
        <v>5.6000000000000008E-2</v>
      </c>
      <c r="BD48" s="4">
        <f t="shared" si="30"/>
        <v>5.6000000000000008E-2</v>
      </c>
      <c r="BE48" s="4">
        <f t="shared" si="30"/>
        <v>5.6000000000000008E-2</v>
      </c>
      <c r="BF48" s="4">
        <f t="shared" si="30"/>
        <v>5.6000000000000008E-2</v>
      </c>
      <c r="BG48" s="4">
        <f t="shared" si="30"/>
        <v>5.6000000000000008E-2</v>
      </c>
      <c r="BH48" s="4">
        <f t="shared" si="31"/>
        <v>5.6000000000000008E-2</v>
      </c>
      <c r="BI48" s="4">
        <f t="shared" si="31"/>
        <v>5.6000000000000008E-2</v>
      </c>
      <c r="BJ48" s="4">
        <f t="shared" si="31"/>
        <v>5.6000000000000008E-2</v>
      </c>
      <c r="BK48" s="4">
        <f t="shared" si="31"/>
        <v>5.6000000000000008E-2</v>
      </c>
      <c r="BL48" s="4">
        <f t="shared" si="31"/>
        <v>5.6000000000000008E-2</v>
      </c>
      <c r="BM48" s="4">
        <f t="shared" si="31"/>
        <v>5.6000000000000008E-2</v>
      </c>
      <c r="BN48" s="4">
        <f t="shared" si="31"/>
        <v>5.6000000000000008E-2</v>
      </c>
      <c r="BO48" s="4">
        <f t="shared" si="31"/>
        <v>5.6000000000000008E-2</v>
      </c>
      <c r="BP48" s="4">
        <f t="shared" si="31"/>
        <v>5.6000000000000008E-2</v>
      </c>
      <c r="BQ48" s="4">
        <f t="shared" si="31"/>
        <v>5.6000000000000008E-2</v>
      </c>
      <c r="BR48" s="4">
        <f t="shared" si="32"/>
        <v>5.6000000000000008E-2</v>
      </c>
      <c r="BS48" s="4">
        <f t="shared" si="32"/>
        <v>5.6000000000000008E-2</v>
      </c>
      <c r="BT48" s="4">
        <f t="shared" si="32"/>
        <v>5.6000000000000008E-2</v>
      </c>
      <c r="BU48" s="4">
        <f t="shared" si="32"/>
        <v>5.6000000000000008E-2</v>
      </c>
      <c r="BV48" s="4">
        <f t="shared" si="32"/>
        <v>5.6000000000000008E-2</v>
      </c>
      <c r="BW48" s="4">
        <f t="shared" si="32"/>
        <v>5.6000000000000008E-2</v>
      </c>
      <c r="BX48" s="4">
        <f t="shared" si="32"/>
        <v>5.6000000000000008E-2</v>
      </c>
      <c r="BY48" s="4">
        <f t="shared" si="32"/>
        <v>5.6000000000000008E-2</v>
      </c>
      <c r="BZ48" s="4">
        <f t="shared" si="32"/>
        <v>5.6000000000000008E-2</v>
      </c>
      <c r="CA48" s="4">
        <f t="shared" si="32"/>
        <v>5.6000000000000008E-2</v>
      </c>
      <c r="CB48" s="4">
        <f t="shared" si="33"/>
        <v>5.6000000000000008E-2</v>
      </c>
      <c r="CC48" s="4">
        <f t="shared" si="33"/>
        <v>5.6000000000000008E-2</v>
      </c>
      <c r="CD48" s="4">
        <f t="shared" si="33"/>
        <v>5.6000000000000008E-2</v>
      </c>
      <c r="CE48" s="4">
        <f t="shared" si="33"/>
        <v>5.6000000000000008E-2</v>
      </c>
      <c r="CF48" s="4">
        <f t="shared" si="33"/>
        <v>5.6000000000000008E-2</v>
      </c>
      <c r="CG48" s="4">
        <f t="shared" si="33"/>
        <v>5.6000000000000008E-2</v>
      </c>
      <c r="CH48" s="4">
        <f t="shared" si="33"/>
        <v>5.6000000000000008E-2</v>
      </c>
      <c r="CI48" s="4">
        <f t="shared" si="33"/>
        <v>5.6000000000000008E-2</v>
      </c>
      <c r="CJ48" s="4">
        <f t="shared" si="33"/>
        <v>5.6000000000000008E-2</v>
      </c>
      <c r="CK48" s="4">
        <f t="shared" si="33"/>
        <v>5.6000000000000008E-2</v>
      </c>
      <c r="CL48" s="4">
        <f t="shared" si="34"/>
        <v>5.6000000000000008E-2</v>
      </c>
      <c r="CM48" s="4">
        <f t="shared" si="34"/>
        <v>5.6000000000000008E-2</v>
      </c>
      <c r="CN48" s="4">
        <f t="shared" si="34"/>
        <v>5.6000000000000008E-2</v>
      </c>
      <c r="CO48" s="4">
        <f t="shared" si="34"/>
        <v>5.6000000000000008E-2</v>
      </c>
      <c r="CP48" s="4">
        <f t="shared" si="34"/>
        <v>5.6000000000000008E-2</v>
      </c>
      <c r="CQ48" s="4">
        <f t="shared" si="34"/>
        <v>5.6000000000000008E-2</v>
      </c>
      <c r="CR48" s="4">
        <f t="shared" si="34"/>
        <v>5.6000000000000008E-2</v>
      </c>
      <c r="CS48" s="4">
        <f t="shared" si="34"/>
        <v>5.6000000000000008E-2</v>
      </c>
      <c r="CT48" s="4">
        <f t="shared" si="34"/>
        <v>5.6000000000000008E-2</v>
      </c>
      <c r="CU48" s="4">
        <f t="shared" si="34"/>
        <v>5.6000000000000008E-2</v>
      </c>
      <c r="CV48" s="4">
        <f t="shared" si="35"/>
        <v>5.6000000000000008E-2</v>
      </c>
      <c r="CW48" s="4">
        <f t="shared" si="35"/>
        <v>5.6000000000000008E-2</v>
      </c>
      <c r="CX48" s="4">
        <f t="shared" si="35"/>
        <v>5.6000000000000008E-2</v>
      </c>
      <c r="CY48" s="4">
        <f t="shared" si="35"/>
        <v>5.6000000000000008E-2</v>
      </c>
      <c r="CZ48" s="4">
        <f t="shared" si="35"/>
        <v>5.6000000000000008E-2</v>
      </c>
      <c r="DA48" s="4">
        <f t="shared" si="35"/>
        <v>5.6000000000000008E-2</v>
      </c>
      <c r="DB48" s="4">
        <f t="shared" si="35"/>
        <v>5.6000000000000008E-2</v>
      </c>
      <c r="DC48" s="4">
        <f t="shared" si="35"/>
        <v>5.6000000000000008E-2</v>
      </c>
      <c r="DD48" s="4">
        <f t="shared" si="35"/>
        <v>5.6000000000000008E-2</v>
      </c>
      <c r="DE48" s="4">
        <f t="shared" si="35"/>
        <v>5.6000000000000008E-2</v>
      </c>
    </row>
    <row r="49" spans="1:109">
      <c r="A49" t="s">
        <v>82</v>
      </c>
      <c r="B49" t="s">
        <v>6</v>
      </c>
      <c r="C49">
        <v>2</v>
      </c>
      <c r="D49">
        <v>160</v>
      </c>
      <c r="E49" s="1">
        <v>0.4</v>
      </c>
      <c r="F49" s="1">
        <v>0.4</v>
      </c>
      <c r="G49" s="1">
        <v>0.4</v>
      </c>
      <c r="H49" s="2">
        <v>60</v>
      </c>
      <c r="I49">
        <f>H49+H48</f>
        <v>180</v>
      </c>
      <c r="J49" s="4">
        <f t="shared" si="26"/>
        <v>0.61</v>
      </c>
      <c r="K49" s="4">
        <f t="shared" si="26"/>
        <v>0.61</v>
      </c>
      <c r="L49" s="4">
        <f t="shared" si="26"/>
        <v>0.61</v>
      </c>
      <c r="M49" s="4">
        <f t="shared" si="26"/>
        <v>0.61</v>
      </c>
      <c r="N49" s="4">
        <f t="shared" si="26"/>
        <v>0.30499999999999999</v>
      </c>
      <c r="O49" s="4">
        <f t="shared" si="26"/>
        <v>0.30499999999999999</v>
      </c>
      <c r="P49" s="4">
        <f t="shared" si="26"/>
        <v>0.30499999999999999</v>
      </c>
      <c r="Q49" s="4">
        <f t="shared" si="26"/>
        <v>0.30499999999999999</v>
      </c>
      <c r="R49" s="4">
        <f t="shared" si="26"/>
        <v>6.0999999999999999E-2</v>
      </c>
      <c r="S49" s="4">
        <f t="shared" si="26"/>
        <v>6.0999999999999999E-2</v>
      </c>
      <c r="T49" s="4">
        <f t="shared" si="27"/>
        <v>6.0999999999999999E-2</v>
      </c>
      <c r="U49" s="4">
        <f t="shared" si="27"/>
        <v>6.0999999999999999E-2</v>
      </c>
      <c r="V49" s="4">
        <f t="shared" si="27"/>
        <v>6.0999999999999999E-2</v>
      </c>
      <c r="W49" s="4">
        <f t="shared" si="27"/>
        <v>6.0999999999999999E-2</v>
      </c>
      <c r="X49" s="4">
        <f t="shared" si="27"/>
        <v>6.0999999999999999E-2</v>
      </c>
      <c r="Y49" s="4">
        <f t="shared" si="27"/>
        <v>6.0999999999999999E-2</v>
      </c>
      <c r="Z49" s="4">
        <f t="shared" si="27"/>
        <v>6.0999999999999999E-2</v>
      </c>
      <c r="AA49" s="4">
        <f t="shared" si="27"/>
        <v>6.0999999999999999E-2</v>
      </c>
      <c r="AB49" s="4">
        <f t="shared" si="27"/>
        <v>6.0999999999999999E-2</v>
      </c>
      <c r="AC49" s="4">
        <f t="shared" si="27"/>
        <v>6.0999999999999999E-2</v>
      </c>
      <c r="AD49" s="4">
        <f t="shared" si="28"/>
        <v>6.0999999999999999E-2</v>
      </c>
      <c r="AE49" s="4">
        <f t="shared" si="28"/>
        <v>6.0999999999999999E-2</v>
      </c>
      <c r="AF49" s="4">
        <f t="shared" si="28"/>
        <v>6.0999999999999999E-2</v>
      </c>
      <c r="AG49" s="4">
        <f t="shared" si="28"/>
        <v>6.0999999999999999E-2</v>
      </c>
      <c r="AH49" s="4">
        <f t="shared" si="28"/>
        <v>6.0999999999999999E-2</v>
      </c>
      <c r="AI49" s="4">
        <f t="shared" si="28"/>
        <v>6.0999999999999999E-2</v>
      </c>
      <c r="AJ49" s="4">
        <f t="shared" si="28"/>
        <v>6.0999999999999999E-2</v>
      </c>
      <c r="AK49" s="4">
        <f t="shared" si="28"/>
        <v>6.0999999999999999E-2</v>
      </c>
      <c r="AL49" s="4">
        <f t="shared" si="28"/>
        <v>6.0999999999999999E-2</v>
      </c>
      <c r="AM49" s="4">
        <f t="shared" si="28"/>
        <v>6.0999999999999999E-2</v>
      </c>
      <c r="AN49" s="4">
        <f t="shared" si="29"/>
        <v>6.0999999999999999E-2</v>
      </c>
      <c r="AO49" s="4">
        <f t="shared" si="29"/>
        <v>6.0999999999999999E-2</v>
      </c>
      <c r="AP49" s="4">
        <f t="shared" si="29"/>
        <v>6.0999999999999999E-2</v>
      </c>
      <c r="AQ49" s="4">
        <f t="shared" si="29"/>
        <v>6.0999999999999999E-2</v>
      </c>
      <c r="AR49" s="4">
        <f t="shared" si="29"/>
        <v>6.0999999999999999E-2</v>
      </c>
      <c r="AS49" s="4">
        <f t="shared" si="29"/>
        <v>6.0999999999999999E-2</v>
      </c>
      <c r="AT49" s="4">
        <f t="shared" si="29"/>
        <v>6.0999999999999999E-2</v>
      </c>
      <c r="AU49" s="4">
        <f t="shared" si="29"/>
        <v>6.0999999999999999E-2</v>
      </c>
      <c r="AV49" s="4">
        <f t="shared" si="29"/>
        <v>6.0999999999999999E-2</v>
      </c>
      <c r="AW49" s="4">
        <f t="shared" si="29"/>
        <v>6.0999999999999999E-2</v>
      </c>
      <c r="AX49" s="4">
        <f t="shared" si="30"/>
        <v>6.0999999999999999E-2</v>
      </c>
      <c r="AY49" s="4">
        <f t="shared" si="30"/>
        <v>6.0999999999999999E-2</v>
      </c>
      <c r="AZ49" s="4">
        <f t="shared" si="30"/>
        <v>6.0999999999999999E-2</v>
      </c>
      <c r="BA49" s="4">
        <f t="shared" si="30"/>
        <v>6.0999999999999999E-2</v>
      </c>
      <c r="BB49" s="4">
        <f t="shared" si="30"/>
        <v>6.0999999999999999E-2</v>
      </c>
      <c r="BC49" s="4">
        <f t="shared" si="30"/>
        <v>6.0999999999999999E-2</v>
      </c>
      <c r="BD49" s="4">
        <f t="shared" si="30"/>
        <v>6.0999999999999999E-2</v>
      </c>
      <c r="BE49" s="4">
        <f t="shared" si="30"/>
        <v>6.0999999999999999E-2</v>
      </c>
      <c r="BF49" s="4">
        <f t="shared" si="30"/>
        <v>6.0999999999999999E-2</v>
      </c>
      <c r="BG49" s="4">
        <f t="shared" si="30"/>
        <v>6.0999999999999999E-2</v>
      </c>
      <c r="BH49" s="4">
        <f t="shared" si="31"/>
        <v>6.0999999999999999E-2</v>
      </c>
      <c r="BI49" s="4">
        <f t="shared" si="31"/>
        <v>6.0999999999999999E-2</v>
      </c>
      <c r="BJ49" s="4">
        <f t="shared" si="31"/>
        <v>6.0999999999999999E-2</v>
      </c>
      <c r="BK49" s="4">
        <f t="shared" si="31"/>
        <v>6.0999999999999999E-2</v>
      </c>
      <c r="BL49" s="4">
        <f t="shared" si="31"/>
        <v>6.0999999999999999E-2</v>
      </c>
      <c r="BM49" s="4">
        <f t="shared" si="31"/>
        <v>6.0999999999999999E-2</v>
      </c>
      <c r="BN49" s="4">
        <f t="shared" si="31"/>
        <v>6.0999999999999999E-2</v>
      </c>
      <c r="BO49" s="4">
        <f t="shared" si="31"/>
        <v>6.0999999999999999E-2</v>
      </c>
      <c r="BP49" s="4">
        <f t="shared" si="31"/>
        <v>6.0999999999999999E-2</v>
      </c>
      <c r="BQ49" s="4">
        <f t="shared" si="31"/>
        <v>6.0999999999999999E-2</v>
      </c>
      <c r="BR49" s="4">
        <f t="shared" si="32"/>
        <v>6.0999999999999999E-2</v>
      </c>
      <c r="BS49" s="4">
        <f t="shared" si="32"/>
        <v>6.0999999999999999E-2</v>
      </c>
      <c r="BT49" s="4">
        <f t="shared" si="32"/>
        <v>6.0999999999999999E-2</v>
      </c>
      <c r="BU49" s="4">
        <f t="shared" si="32"/>
        <v>6.0999999999999999E-2</v>
      </c>
      <c r="BV49" s="4">
        <f t="shared" si="32"/>
        <v>6.0999999999999999E-2</v>
      </c>
      <c r="BW49" s="4">
        <f t="shared" si="32"/>
        <v>6.0999999999999999E-2</v>
      </c>
      <c r="BX49" s="4">
        <f t="shared" si="32"/>
        <v>6.0999999999999999E-2</v>
      </c>
      <c r="BY49" s="4">
        <f t="shared" si="32"/>
        <v>6.0999999999999999E-2</v>
      </c>
      <c r="BZ49" s="4">
        <f t="shared" si="32"/>
        <v>6.0999999999999999E-2</v>
      </c>
      <c r="CA49" s="4">
        <f t="shared" si="32"/>
        <v>6.0999999999999999E-2</v>
      </c>
      <c r="CB49" s="4">
        <f t="shared" si="33"/>
        <v>6.0999999999999999E-2</v>
      </c>
      <c r="CC49" s="4">
        <f t="shared" si="33"/>
        <v>6.0999999999999999E-2</v>
      </c>
      <c r="CD49" s="4">
        <f t="shared" si="33"/>
        <v>6.0999999999999999E-2</v>
      </c>
      <c r="CE49" s="4">
        <f t="shared" si="33"/>
        <v>6.0999999999999999E-2</v>
      </c>
      <c r="CF49" s="4">
        <f t="shared" si="33"/>
        <v>6.0999999999999999E-2</v>
      </c>
      <c r="CG49" s="4">
        <f t="shared" si="33"/>
        <v>6.0999999999999999E-2</v>
      </c>
      <c r="CH49" s="4">
        <f t="shared" si="33"/>
        <v>6.0999999999999999E-2</v>
      </c>
      <c r="CI49" s="4">
        <f t="shared" si="33"/>
        <v>6.0999999999999999E-2</v>
      </c>
      <c r="CJ49" s="4">
        <f t="shared" si="33"/>
        <v>6.0999999999999999E-2</v>
      </c>
      <c r="CK49" s="4">
        <f t="shared" si="33"/>
        <v>6.0999999999999999E-2</v>
      </c>
      <c r="CL49" s="4">
        <f t="shared" si="34"/>
        <v>6.0999999999999999E-2</v>
      </c>
      <c r="CM49" s="4">
        <f t="shared" si="34"/>
        <v>6.0999999999999999E-2</v>
      </c>
      <c r="CN49" s="4">
        <f t="shared" si="34"/>
        <v>6.0999999999999999E-2</v>
      </c>
      <c r="CO49" s="4">
        <f t="shared" si="34"/>
        <v>6.0999999999999999E-2</v>
      </c>
      <c r="CP49" s="4">
        <f t="shared" si="34"/>
        <v>6.0999999999999999E-2</v>
      </c>
      <c r="CQ49" s="4">
        <f t="shared" si="34"/>
        <v>6.0999999999999999E-2</v>
      </c>
      <c r="CR49" s="4">
        <f t="shared" si="34"/>
        <v>6.0999999999999999E-2</v>
      </c>
      <c r="CS49" s="4">
        <f t="shared" si="34"/>
        <v>6.0999999999999999E-2</v>
      </c>
      <c r="CT49" s="4">
        <f t="shared" si="34"/>
        <v>6.0999999999999999E-2</v>
      </c>
      <c r="CU49" s="4">
        <f t="shared" si="34"/>
        <v>6.0999999999999999E-2</v>
      </c>
      <c r="CV49" s="4">
        <f t="shared" si="35"/>
        <v>6.0999999999999999E-2</v>
      </c>
      <c r="CW49" s="4">
        <f t="shared" si="35"/>
        <v>6.0999999999999999E-2</v>
      </c>
      <c r="CX49" s="4">
        <f t="shared" si="35"/>
        <v>6.0999999999999999E-2</v>
      </c>
      <c r="CY49" s="4">
        <f t="shared" si="35"/>
        <v>6.0999999999999999E-2</v>
      </c>
      <c r="CZ49" s="4">
        <f t="shared" si="35"/>
        <v>6.0999999999999999E-2</v>
      </c>
      <c r="DA49" s="4">
        <f t="shared" si="35"/>
        <v>6.0999999999999999E-2</v>
      </c>
      <c r="DB49" s="4">
        <f t="shared" si="35"/>
        <v>6.0999999999999999E-2</v>
      </c>
      <c r="DC49" s="4">
        <f t="shared" si="35"/>
        <v>6.0999999999999999E-2</v>
      </c>
      <c r="DD49" s="4">
        <f t="shared" si="35"/>
        <v>6.0999999999999999E-2</v>
      </c>
      <c r="DE49" s="4">
        <f t="shared" si="35"/>
        <v>6.0999999999999999E-2</v>
      </c>
    </row>
    <row r="50" spans="1:109">
      <c r="A50" t="s">
        <v>83</v>
      </c>
      <c r="B50" t="s">
        <v>6</v>
      </c>
      <c r="C50">
        <v>3</v>
      </c>
      <c r="D50">
        <v>200</v>
      </c>
      <c r="E50" s="1">
        <v>0.5</v>
      </c>
      <c r="F50" s="1">
        <v>0.5</v>
      </c>
      <c r="G50" s="1">
        <v>0.5</v>
      </c>
      <c r="H50" s="2">
        <v>90</v>
      </c>
      <c r="I50">
        <f>H50+H49+H48</f>
        <v>270</v>
      </c>
      <c r="J50" s="4">
        <f t="shared" si="26"/>
        <v>0.66</v>
      </c>
      <c r="K50" s="4">
        <f t="shared" si="26"/>
        <v>0.66</v>
      </c>
      <c r="L50" s="4">
        <f t="shared" si="26"/>
        <v>0.66</v>
      </c>
      <c r="M50" s="4">
        <f t="shared" si="26"/>
        <v>0.66</v>
      </c>
      <c r="N50" s="4">
        <f t="shared" si="26"/>
        <v>0.66</v>
      </c>
      <c r="O50" s="4">
        <f t="shared" si="26"/>
        <v>0.33</v>
      </c>
      <c r="P50" s="4">
        <f t="shared" si="26"/>
        <v>0.33</v>
      </c>
      <c r="Q50" s="4">
        <f t="shared" si="26"/>
        <v>0.33</v>
      </c>
      <c r="R50" s="4">
        <f t="shared" si="26"/>
        <v>0.33</v>
      </c>
      <c r="S50" s="4">
        <f t="shared" si="26"/>
        <v>0.33</v>
      </c>
      <c r="T50" s="4">
        <f t="shared" si="27"/>
        <v>6.6000000000000003E-2</v>
      </c>
      <c r="U50" s="4">
        <f t="shared" si="27"/>
        <v>6.6000000000000003E-2</v>
      </c>
      <c r="V50" s="4">
        <f t="shared" si="27"/>
        <v>6.6000000000000003E-2</v>
      </c>
      <c r="W50" s="4">
        <f t="shared" si="27"/>
        <v>6.6000000000000003E-2</v>
      </c>
      <c r="X50" s="4">
        <f t="shared" si="27"/>
        <v>6.6000000000000003E-2</v>
      </c>
      <c r="Y50" s="4">
        <f t="shared" si="27"/>
        <v>6.6000000000000003E-2</v>
      </c>
      <c r="Z50" s="4">
        <f t="shared" si="27"/>
        <v>6.6000000000000003E-2</v>
      </c>
      <c r="AA50" s="4">
        <f t="shared" si="27"/>
        <v>6.6000000000000003E-2</v>
      </c>
      <c r="AB50" s="4">
        <f t="shared" si="27"/>
        <v>6.6000000000000003E-2</v>
      </c>
      <c r="AC50" s="4">
        <f t="shared" si="27"/>
        <v>6.6000000000000003E-2</v>
      </c>
      <c r="AD50" s="4">
        <f t="shared" si="28"/>
        <v>6.6000000000000003E-2</v>
      </c>
      <c r="AE50" s="4">
        <f t="shared" si="28"/>
        <v>6.6000000000000003E-2</v>
      </c>
      <c r="AF50" s="4">
        <f t="shared" si="28"/>
        <v>6.6000000000000003E-2</v>
      </c>
      <c r="AG50" s="4">
        <f t="shared" si="28"/>
        <v>6.6000000000000003E-2</v>
      </c>
      <c r="AH50" s="4">
        <f t="shared" si="28"/>
        <v>6.6000000000000003E-2</v>
      </c>
      <c r="AI50" s="4">
        <f t="shared" si="28"/>
        <v>6.6000000000000003E-2</v>
      </c>
      <c r="AJ50" s="4">
        <f t="shared" si="28"/>
        <v>6.6000000000000003E-2</v>
      </c>
      <c r="AK50" s="4">
        <f t="shared" si="28"/>
        <v>6.6000000000000003E-2</v>
      </c>
      <c r="AL50" s="4">
        <f t="shared" si="28"/>
        <v>6.6000000000000003E-2</v>
      </c>
      <c r="AM50" s="4">
        <f t="shared" si="28"/>
        <v>6.6000000000000003E-2</v>
      </c>
      <c r="AN50" s="4">
        <f t="shared" si="29"/>
        <v>6.6000000000000003E-2</v>
      </c>
      <c r="AO50" s="4">
        <f t="shared" si="29"/>
        <v>6.6000000000000003E-2</v>
      </c>
      <c r="AP50" s="4">
        <f t="shared" si="29"/>
        <v>6.6000000000000003E-2</v>
      </c>
      <c r="AQ50" s="4">
        <f t="shared" si="29"/>
        <v>6.6000000000000003E-2</v>
      </c>
      <c r="AR50" s="4">
        <f t="shared" si="29"/>
        <v>6.6000000000000003E-2</v>
      </c>
      <c r="AS50" s="4">
        <f t="shared" si="29"/>
        <v>6.6000000000000003E-2</v>
      </c>
      <c r="AT50" s="4">
        <f t="shared" si="29"/>
        <v>6.6000000000000003E-2</v>
      </c>
      <c r="AU50" s="4">
        <f t="shared" si="29"/>
        <v>6.6000000000000003E-2</v>
      </c>
      <c r="AV50" s="4">
        <f t="shared" si="29"/>
        <v>6.6000000000000003E-2</v>
      </c>
      <c r="AW50" s="4">
        <f t="shared" si="29"/>
        <v>6.6000000000000003E-2</v>
      </c>
      <c r="AX50" s="4">
        <f t="shared" si="30"/>
        <v>6.6000000000000003E-2</v>
      </c>
      <c r="AY50" s="4">
        <f t="shared" si="30"/>
        <v>6.6000000000000003E-2</v>
      </c>
      <c r="AZ50" s="4">
        <f t="shared" si="30"/>
        <v>6.6000000000000003E-2</v>
      </c>
      <c r="BA50" s="4">
        <f t="shared" si="30"/>
        <v>6.6000000000000003E-2</v>
      </c>
      <c r="BB50" s="4">
        <f t="shared" si="30"/>
        <v>6.6000000000000003E-2</v>
      </c>
      <c r="BC50" s="4">
        <f t="shared" si="30"/>
        <v>6.6000000000000003E-2</v>
      </c>
      <c r="BD50" s="4">
        <f t="shared" si="30"/>
        <v>6.6000000000000003E-2</v>
      </c>
      <c r="BE50" s="4">
        <f t="shared" si="30"/>
        <v>6.6000000000000003E-2</v>
      </c>
      <c r="BF50" s="4">
        <f t="shared" si="30"/>
        <v>6.6000000000000003E-2</v>
      </c>
      <c r="BG50" s="4">
        <f t="shared" si="30"/>
        <v>6.6000000000000003E-2</v>
      </c>
      <c r="BH50" s="4">
        <f t="shared" si="31"/>
        <v>6.6000000000000003E-2</v>
      </c>
      <c r="BI50" s="4">
        <f t="shared" si="31"/>
        <v>6.6000000000000003E-2</v>
      </c>
      <c r="BJ50" s="4">
        <f t="shared" si="31"/>
        <v>6.6000000000000003E-2</v>
      </c>
      <c r="BK50" s="4">
        <f t="shared" si="31"/>
        <v>6.6000000000000003E-2</v>
      </c>
      <c r="BL50" s="4">
        <f t="shared" si="31"/>
        <v>6.6000000000000003E-2</v>
      </c>
      <c r="BM50" s="4">
        <f t="shared" si="31"/>
        <v>6.6000000000000003E-2</v>
      </c>
      <c r="BN50" s="4">
        <f t="shared" si="31"/>
        <v>6.6000000000000003E-2</v>
      </c>
      <c r="BO50" s="4">
        <f t="shared" si="31"/>
        <v>6.6000000000000003E-2</v>
      </c>
      <c r="BP50" s="4">
        <f t="shared" si="31"/>
        <v>6.6000000000000003E-2</v>
      </c>
      <c r="BQ50" s="4">
        <f t="shared" si="31"/>
        <v>6.6000000000000003E-2</v>
      </c>
      <c r="BR50" s="4">
        <f t="shared" si="32"/>
        <v>6.6000000000000003E-2</v>
      </c>
      <c r="BS50" s="4">
        <f t="shared" si="32"/>
        <v>6.6000000000000003E-2</v>
      </c>
      <c r="BT50" s="4">
        <f t="shared" si="32"/>
        <v>6.6000000000000003E-2</v>
      </c>
      <c r="BU50" s="4">
        <f t="shared" si="32"/>
        <v>6.6000000000000003E-2</v>
      </c>
      <c r="BV50" s="4">
        <f t="shared" si="32"/>
        <v>6.6000000000000003E-2</v>
      </c>
      <c r="BW50" s="4">
        <f t="shared" si="32"/>
        <v>6.6000000000000003E-2</v>
      </c>
      <c r="BX50" s="4">
        <f t="shared" si="32"/>
        <v>6.6000000000000003E-2</v>
      </c>
      <c r="BY50" s="4">
        <f t="shared" si="32"/>
        <v>6.6000000000000003E-2</v>
      </c>
      <c r="BZ50" s="4">
        <f t="shared" si="32"/>
        <v>6.6000000000000003E-2</v>
      </c>
      <c r="CA50" s="4">
        <f t="shared" si="32"/>
        <v>6.6000000000000003E-2</v>
      </c>
      <c r="CB50" s="4">
        <f t="shared" si="33"/>
        <v>6.6000000000000003E-2</v>
      </c>
      <c r="CC50" s="4">
        <f t="shared" si="33"/>
        <v>6.6000000000000003E-2</v>
      </c>
      <c r="CD50" s="4">
        <f t="shared" si="33"/>
        <v>6.6000000000000003E-2</v>
      </c>
      <c r="CE50" s="4">
        <f t="shared" si="33"/>
        <v>6.6000000000000003E-2</v>
      </c>
      <c r="CF50" s="4">
        <f t="shared" si="33"/>
        <v>6.6000000000000003E-2</v>
      </c>
      <c r="CG50" s="4">
        <f t="shared" si="33"/>
        <v>6.6000000000000003E-2</v>
      </c>
      <c r="CH50" s="4">
        <f t="shared" si="33"/>
        <v>6.6000000000000003E-2</v>
      </c>
      <c r="CI50" s="4">
        <f t="shared" si="33"/>
        <v>6.6000000000000003E-2</v>
      </c>
      <c r="CJ50" s="4">
        <f t="shared" si="33"/>
        <v>6.6000000000000003E-2</v>
      </c>
      <c r="CK50" s="4">
        <f t="shared" si="33"/>
        <v>6.6000000000000003E-2</v>
      </c>
      <c r="CL50" s="4">
        <f t="shared" si="34"/>
        <v>6.6000000000000003E-2</v>
      </c>
      <c r="CM50" s="4">
        <f t="shared" si="34"/>
        <v>6.6000000000000003E-2</v>
      </c>
      <c r="CN50" s="4">
        <f t="shared" si="34"/>
        <v>6.6000000000000003E-2</v>
      </c>
      <c r="CO50" s="4">
        <f t="shared" si="34"/>
        <v>6.6000000000000003E-2</v>
      </c>
      <c r="CP50" s="4">
        <f t="shared" si="34"/>
        <v>6.6000000000000003E-2</v>
      </c>
      <c r="CQ50" s="4">
        <f t="shared" si="34"/>
        <v>6.6000000000000003E-2</v>
      </c>
      <c r="CR50" s="4">
        <f t="shared" si="34"/>
        <v>6.6000000000000003E-2</v>
      </c>
      <c r="CS50" s="4">
        <f t="shared" si="34"/>
        <v>6.6000000000000003E-2</v>
      </c>
      <c r="CT50" s="4">
        <f t="shared" si="34"/>
        <v>6.6000000000000003E-2</v>
      </c>
      <c r="CU50" s="4">
        <f t="shared" si="34"/>
        <v>6.6000000000000003E-2</v>
      </c>
      <c r="CV50" s="4">
        <f t="shared" si="35"/>
        <v>6.6000000000000003E-2</v>
      </c>
      <c r="CW50" s="4">
        <f t="shared" si="35"/>
        <v>6.6000000000000003E-2</v>
      </c>
      <c r="CX50" s="4">
        <f t="shared" si="35"/>
        <v>6.6000000000000003E-2</v>
      </c>
      <c r="CY50" s="4">
        <f t="shared" si="35"/>
        <v>6.6000000000000003E-2</v>
      </c>
      <c r="CZ50" s="4">
        <f t="shared" si="35"/>
        <v>6.6000000000000003E-2</v>
      </c>
      <c r="DA50" s="4">
        <f t="shared" si="35"/>
        <v>6.6000000000000003E-2</v>
      </c>
      <c r="DB50" s="4">
        <f t="shared" si="35"/>
        <v>6.6000000000000003E-2</v>
      </c>
      <c r="DC50" s="4">
        <f t="shared" si="35"/>
        <v>6.6000000000000003E-2</v>
      </c>
      <c r="DD50" s="4">
        <f t="shared" si="35"/>
        <v>6.6000000000000003E-2</v>
      </c>
      <c r="DE50" s="4">
        <f t="shared" si="35"/>
        <v>6.6000000000000003E-2</v>
      </c>
    </row>
    <row r="51" spans="1:109">
      <c r="A51" t="s">
        <v>84</v>
      </c>
      <c r="B51" t="s">
        <v>6</v>
      </c>
      <c r="C51">
        <v>4</v>
      </c>
      <c r="D51">
        <v>240</v>
      </c>
      <c r="E51" s="1">
        <v>0.6</v>
      </c>
      <c r="F51" s="1">
        <v>0.6</v>
      </c>
      <c r="G51" s="1">
        <v>0.6</v>
      </c>
      <c r="H51" s="2">
        <v>120</v>
      </c>
      <c r="I51">
        <f>H51+H50+H49+H48</f>
        <v>390</v>
      </c>
      <c r="J51" s="4">
        <f t="shared" si="26"/>
        <v>0.71000000000000008</v>
      </c>
      <c r="K51" s="4">
        <f t="shared" si="26"/>
        <v>0.71000000000000008</v>
      </c>
      <c r="L51" s="4">
        <f t="shared" si="26"/>
        <v>0.71000000000000008</v>
      </c>
      <c r="M51" s="4">
        <f t="shared" si="26"/>
        <v>0.71000000000000008</v>
      </c>
      <c r="N51" s="4">
        <f t="shared" si="26"/>
        <v>0.71000000000000008</v>
      </c>
      <c r="O51" s="4">
        <f t="shared" si="26"/>
        <v>0.35500000000000004</v>
      </c>
      <c r="P51" s="4">
        <f t="shared" si="26"/>
        <v>0.35500000000000004</v>
      </c>
      <c r="Q51" s="4">
        <f t="shared" si="26"/>
        <v>0.35500000000000004</v>
      </c>
      <c r="R51" s="4">
        <f t="shared" si="26"/>
        <v>0.35500000000000004</v>
      </c>
      <c r="S51" s="4">
        <f t="shared" si="26"/>
        <v>0.35500000000000004</v>
      </c>
      <c r="T51" s="4">
        <f t="shared" si="27"/>
        <v>0.35500000000000004</v>
      </c>
      <c r="U51" s="4">
        <f t="shared" si="27"/>
        <v>0.35500000000000004</v>
      </c>
      <c r="V51" s="4">
        <f t="shared" si="27"/>
        <v>7.1000000000000008E-2</v>
      </c>
      <c r="W51" s="4">
        <f t="shared" si="27"/>
        <v>7.1000000000000008E-2</v>
      </c>
      <c r="X51" s="4">
        <f t="shared" si="27"/>
        <v>7.1000000000000008E-2</v>
      </c>
      <c r="Y51" s="4">
        <f t="shared" si="27"/>
        <v>7.1000000000000008E-2</v>
      </c>
      <c r="Z51" s="4">
        <f t="shared" si="27"/>
        <v>7.1000000000000008E-2</v>
      </c>
      <c r="AA51" s="4">
        <f t="shared" si="27"/>
        <v>7.1000000000000008E-2</v>
      </c>
      <c r="AB51" s="4">
        <f t="shared" si="27"/>
        <v>7.1000000000000008E-2</v>
      </c>
      <c r="AC51" s="4">
        <f t="shared" si="27"/>
        <v>7.1000000000000008E-2</v>
      </c>
      <c r="AD51" s="4">
        <f t="shared" si="28"/>
        <v>7.1000000000000008E-2</v>
      </c>
      <c r="AE51" s="4">
        <f t="shared" si="28"/>
        <v>7.1000000000000008E-2</v>
      </c>
      <c r="AF51" s="4">
        <f t="shared" si="28"/>
        <v>7.1000000000000008E-2</v>
      </c>
      <c r="AG51" s="4">
        <f t="shared" si="28"/>
        <v>7.1000000000000008E-2</v>
      </c>
      <c r="AH51" s="4">
        <f t="shared" si="28"/>
        <v>7.1000000000000008E-2</v>
      </c>
      <c r="AI51" s="4">
        <f t="shared" si="28"/>
        <v>7.1000000000000008E-2</v>
      </c>
      <c r="AJ51" s="4">
        <f t="shared" si="28"/>
        <v>7.1000000000000008E-2</v>
      </c>
      <c r="AK51" s="4">
        <f t="shared" si="28"/>
        <v>7.1000000000000008E-2</v>
      </c>
      <c r="AL51" s="4">
        <f t="shared" si="28"/>
        <v>7.1000000000000008E-2</v>
      </c>
      <c r="AM51" s="4">
        <f t="shared" si="28"/>
        <v>7.1000000000000008E-2</v>
      </c>
      <c r="AN51" s="4">
        <f t="shared" si="29"/>
        <v>7.1000000000000008E-2</v>
      </c>
      <c r="AO51" s="4">
        <f t="shared" si="29"/>
        <v>7.1000000000000008E-2</v>
      </c>
      <c r="AP51" s="4">
        <f t="shared" si="29"/>
        <v>7.1000000000000008E-2</v>
      </c>
      <c r="AQ51" s="4">
        <f t="shared" si="29"/>
        <v>7.1000000000000008E-2</v>
      </c>
      <c r="AR51" s="4">
        <f t="shared" si="29"/>
        <v>7.1000000000000008E-2</v>
      </c>
      <c r="AS51" s="4">
        <f t="shared" si="29"/>
        <v>7.1000000000000008E-2</v>
      </c>
      <c r="AT51" s="4">
        <f t="shared" si="29"/>
        <v>7.1000000000000008E-2</v>
      </c>
      <c r="AU51" s="4">
        <f t="shared" si="29"/>
        <v>7.1000000000000008E-2</v>
      </c>
      <c r="AV51" s="4">
        <f t="shared" si="29"/>
        <v>7.1000000000000008E-2</v>
      </c>
      <c r="AW51" s="4">
        <f t="shared" si="29"/>
        <v>7.1000000000000008E-2</v>
      </c>
      <c r="AX51" s="4">
        <f t="shared" si="30"/>
        <v>7.1000000000000008E-2</v>
      </c>
      <c r="AY51" s="4">
        <f t="shared" si="30"/>
        <v>7.1000000000000008E-2</v>
      </c>
      <c r="AZ51" s="4">
        <f t="shared" si="30"/>
        <v>7.1000000000000008E-2</v>
      </c>
      <c r="BA51" s="4">
        <f t="shared" si="30"/>
        <v>7.1000000000000008E-2</v>
      </c>
      <c r="BB51" s="4">
        <f t="shared" si="30"/>
        <v>7.1000000000000008E-2</v>
      </c>
      <c r="BC51" s="4">
        <f t="shared" si="30"/>
        <v>7.1000000000000008E-2</v>
      </c>
      <c r="BD51" s="4">
        <f t="shared" si="30"/>
        <v>7.1000000000000008E-2</v>
      </c>
      <c r="BE51" s="4">
        <f t="shared" si="30"/>
        <v>7.1000000000000008E-2</v>
      </c>
      <c r="BF51" s="4">
        <f t="shared" si="30"/>
        <v>7.1000000000000008E-2</v>
      </c>
      <c r="BG51" s="4">
        <f t="shared" si="30"/>
        <v>7.1000000000000008E-2</v>
      </c>
      <c r="BH51" s="4">
        <f t="shared" si="31"/>
        <v>7.1000000000000008E-2</v>
      </c>
      <c r="BI51" s="4">
        <f t="shared" si="31"/>
        <v>7.1000000000000008E-2</v>
      </c>
      <c r="BJ51" s="4">
        <f t="shared" si="31"/>
        <v>7.1000000000000008E-2</v>
      </c>
      <c r="BK51" s="4">
        <f t="shared" si="31"/>
        <v>7.1000000000000008E-2</v>
      </c>
      <c r="BL51" s="4">
        <f t="shared" si="31"/>
        <v>7.1000000000000008E-2</v>
      </c>
      <c r="BM51" s="4">
        <f t="shared" si="31"/>
        <v>7.1000000000000008E-2</v>
      </c>
      <c r="BN51" s="4">
        <f t="shared" si="31"/>
        <v>7.1000000000000008E-2</v>
      </c>
      <c r="BO51" s="4">
        <f t="shared" si="31"/>
        <v>7.1000000000000008E-2</v>
      </c>
      <c r="BP51" s="4">
        <f t="shared" si="31"/>
        <v>7.1000000000000008E-2</v>
      </c>
      <c r="BQ51" s="4">
        <f t="shared" si="31"/>
        <v>7.1000000000000008E-2</v>
      </c>
      <c r="BR51" s="4">
        <f t="shared" si="32"/>
        <v>7.1000000000000008E-2</v>
      </c>
      <c r="BS51" s="4">
        <f t="shared" si="32"/>
        <v>7.1000000000000008E-2</v>
      </c>
      <c r="BT51" s="4">
        <f t="shared" si="32"/>
        <v>7.1000000000000008E-2</v>
      </c>
      <c r="BU51" s="4">
        <f t="shared" si="32"/>
        <v>7.1000000000000008E-2</v>
      </c>
      <c r="BV51" s="4">
        <f t="shared" si="32"/>
        <v>7.1000000000000008E-2</v>
      </c>
      <c r="BW51" s="4">
        <f t="shared" si="32"/>
        <v>7.1000000000000008E-2</v>
      </c>
      <c r="BX51" s="4">
        <f t="shared" si="32"/>
        <v>7.1000000000000008E-2</v>
      </c>
      <c r="BY51" s="4">
        <f t="shared" si="32"/>
        <v>7.1000000000000008E-2</v>
      </c>
      <c r="BZ51" s="4">
        <f t="shared" si="32"/>
        <v>7.1000000000000008E-2</v>
      </c>
      <c r="CA51" s="4">
        <f t="shared" si="32"/>
        <v>7.1000000000000008E-2</v>
      </c>
      <c r="CB51" s="4">
        <f t="shared" si="33"/>
        <v>7.1000000000000008E-2</v>
      </c>
      <c r="CC51" s="4">
        <f t="shared" si="33"/>
        <v>7.1000000000000008E-2</v>
      </c>
      <c r="CD51" s="4">
        <f t="shared" si="33"/>
        <v>7.1000000000000008E-2</v>
      </c>
      <c r="CE51" s="4">
        <f t="shared" si="33"/>
        <v>7.1000000000000008E-2</v>
      </c>
      <c r="CF51" s="4">
        <f t="shared" si="33"/>
        <v>7.1000000000000008E-2</v>
      </c>
      <c r="CG51" s="4">
        <f t="shared" si="33"/>
        <v>7.1000000000000008E-2</v>
      </c>
      <c r="CH51" s="4">
        <f t="shared" si="33"/>
        <v>7.1000000000000008E-2</v>
      </c>
      <c r="CI51" s="4">
        <f t="shared" si="33"/>
        <v>7.1000000000000008E-2</v>
      </c>
      <c r="CJ51" s="4">
        <f t="shared" si="33"/>
        <v>7.1000000000000008E-2</v>
      </c>
      <c r="CK51" s="4">
        <f t="shared" si="33"/>
        <v>7.1000000000000008E-2</v>
      </c>
      <c r="CL51" s="4">
        <f t="shared" si="34"/>
        <v>7.1000000000000008E-2</v>
      </c>
      <c r="CM51" s="4">
        <f t="shared" si="34"/>
        <v>7.1000000000000008E-2</v>
      </c>
      <c r="CN51" s="4">
        <f t="shared" si="34"/>
        <v>7.1000000000000008E-2</v>
      </c>
      <c r="CO51" s="4">
        <f t="shared" si="34"/>
        <v>7.1000000000000008E-2</v>
      </c>
      <c r="CP51" s="4">
        <f t="shared" si="34"/>
        <v>7.1000000000000008E-2</v>
      </c>
      <c r="CQ51" s="4">
        <f t="shared" si="34"/>
        <v>7.1000000000000008E-2</v>
      </c>
      <c r="CR51" s="4">
        <f t="shared" si="34"/>
        <v>7.1000000000000008E-2</v>
      </c>
      <c r="CS51" s="4">
        <f t="shared" si="34"/>
        <v>7.1000000000000008E-2</v>
      </c>
      <c r="CT51" s="4">
        <f t="shared" si="34"/>
        <v>7.1000000000000008E-2</v>
      </c>
      <c r="CU51" s="4">
        <f t="shared" si="34"/>
        <v>7.1000000000000008E-2</v>
      </c>
      <c r="CV51" s="4">
        <f t="shared" si="35"/>
        <v>7.1000000000000008E-2</v>
      </c>
      <c r="CW51" s="4">
        <f t="shared" si="35"/>
        <v>7.1000000000000008E-2</v>
      </c>
      <c r="CX51" s="4">
        <f t="shared" si="35"/>
        <v>7.1000000000000008E-2</v>
      </c>
      <c r="CY51" s="4">
        <f t="shared" si="35"/>
        <v>7.1000000000000008E-2</v>
      </c>
      <c r="CZ51" s="4">
        <f t="shared" si="35"/>
        <v>7.1000000000000008E-2</v>
      </c>
      <c r="DA51" s="4">
        <f t="shared" si="35"/>
        <v>7.1000000000000008E-2</v>
      </c>
      <c r="DB51" s="4">
        <f t="shared" si="35"/>
        <v>7.1000000000000008E-2</v>
      </c>
      <c r="DC51" s="4">
        <f t="shared" si="35"/>
        <v>7.1000000000000008E-2</v>
      </c>
      <c r="DD51" s="4">
        <f t="shared" si="35"/>
        <v>7.1000000000000008E-2</v>
      </c>
      <c r="DE51" s="4">
        <f t="shared" si="35"/>
        <v>7.1000000000000008E-2</v>
      </c>
    </row>
    <row r="52" spans="1:109">
      <c r="A52" t="s">
        <v>85</v>
      </c>
      <c r="B52" t="s">
        <v>6</v>
      </c>
      <c r="C52">
        <v>5</v>
      </c>
      <c r="D52">
        <v>300</v>
      </c>
      <c r="E52" s="1">
        <v>0.7</v>
      </c>
      <c r="F52" s="1">
        <v>0.7</v>
      </c>
      <c r="G52" s="1">
        <v>0.7</v>
      </c>
      <c r="H52" s="2">
        <v>135</v>
      </c>
      <c r="I52">
        <f>H52+H51+H50+H49+H48</f>
        <v>525</v>
      </c>
      <c r="J52" s="4">
        <f t="shared" si="26"/>
        <v>0.76</v>
      </c>
      <c r="K52" s="4">
        <f t="shared" si="26"/>
        <v>0.76</v>
      </c>
      <c r="L52" s="4">
        <f t="shared" si="26"/>
        <v>0.76</v>
      </c>
      <c r="M52" s="4">
        <f t="shared" si="26"/>
        <v>0.76</v>
      </c>
      <c r="N52" s="4">
        <f t="shared" si="26"/>
        <v>0.76</v>
      </c>
      <c r="O52" s="4">
        <f t="shared" si="26"/>
        <v>0.76</v>
      </c>
      <c r="P52" s="4">
        <f t="shared" si="26"/>
        <v>0.76</v>
      </c>
      <c r="Q52" s="4">
        <f t="shared" si="26"/>
        <v>0.38</v>
      </c>
      <c r="R52" s="4">
        <f t="shared" si="26"/>
        <v>0.38</v>
      </c>
      <c r="S52" s="4">
        <f t="shared" si="26"/>
        <v>0.38</v>
      </c>
      <c r="T52" s="4">
        <f t="shared" si="27"/>
        <v>0.38</v>
      </c>
      <c r="U52" s="4">
        <f t="shared" si="27"/>
        <v>0.38</v>
      </c>
      <c r="V52" s="4">
        <f t="shared" si="27"/>
        <v>0.38</v>
      </c>
      <c r="W52" s="4">
        <f t="shared" si="27"/>
        <v>0.38</v>
      </c>
      <c r="X52" s="4">
        <f t="shared" si="27"/>
        <v>0.38</v>
      </c>
      <c r="Y52" s="4">
        <f t="shared" si="27"/>
        <v>7.6000000000000012E-2</v>
      </c>
      <c r="Z52" s="4">
        <f t="shared" si="27"/>
        <v>7.6000000000000012E-2</v>
      </c>
      <c r="AA52" s="4">
        <f t="shared" si="27"/>
        <v>7.6000000000000012E-2</v>
      </c>
      <c r="AB52" s="4">
        <f t="shared" si="27"/>
        <v>7.6000000000000012E-2</v>
      </c>
      <c r="AC52" s="4">
        <f t="shared" si="27"/>
        <v>7.6000000000000012E-2</v>
      </c>
      <c r="AD52" s="4">
        <f t="shared" si="28"/>
        <v>7.6000000000000012E-2</v>
      </c>
      <c r="AE52" s="4">
        <f t="shared" si="28"/>
        <v>7.6000000000000012E-2</v>
      </c>
      <c r="AF52" s="4">
        <f t="shared" si="28"/>
        <v>7.6000000000000012E-2</v>
      </c>
      <c r="AG52" s="4">
        <f t="shared" si="28"/>
        <v>7.6000000000000012E-2</v>
      </c>
      <c r="AH52" s="4">
        <f t="shared" si="28"/>
        <v>7.6000000000000012E-2</v>
      </c>
      <c r="AI52" s="4">
        <f t="shared" si="28"/>
        <v>7.6000000000000012E-2</v>
      </c>
      <c r="AJ52" s="4">
        <f t="shared" si="28"/>
        <v>7.6000000000000012E-2</v>
      </c>
      <c r="AK52" s="4">
        <f t="shared" si="28"/>
        <v>7.6000000000000012E-2</v>
      </c>
      <c r="AL52" s="4">
        <f t="shared" si="28"/>
        <v>7.6000000000000012E-2</v>
      </c>
      <c r="AM52" s="4">
        <f t="shared" si="28"/>
        <v>7.6000000000000012E-2</v>
      </c>
      <c r="AN52" s="4">
        <f t="shared" si="29"/>
        <v>7.6000000000000012E-2</v>
      </c>
      <c r="AO52" s="4">
        <f t="shared" si="29"/>
        <v>7.6000000000000012E-2</v>
      </c>
      <c r="AP52" s="4">
        <f t="shared" si="29"/>
        <v>7.6000000000000012E-2</v>
      </c>
      <c r="AQ52" s="4">
        <f t="shared" si="29"/>
        <v>7.6000000000000012E-2</v>
      </c>
      <c r="AR52" s="4">
        <f t="shared" si="29"/>
        <v>7.6000000000000012E-2</v>
      </c>
      <c r="AS52" s="4">
        <f t="shared" si="29"/>
        <v>7.6000000000000012E-2</v>
      </c>
      <c r="AT52" s="4">
        <f t="shared" si="29"/>
        <v>7.6000000000000012E-2</v>
      </c>
      <c r="AU52" s="4">
        <f t="shared" si="29"/>
        <v>7.6000000000000012E-2</v>
      </c>
      <c r="AV52" s="4">
        <f t="shared" si="29"/>
        <v>7.6000000000000012E-2</v>
      </c>
      <c r="AW52" s="4">
        <f t="shared" si="29"/>
        <v>7.6000000000000012E-2</v>
      </c>
      <c r="AX52" s="4">
        <f t="shared" si="30"/>
        <v>7.6000000000000012E-2</v>
      </c>
      <c r="AY52" s="4">
        <f t="shared" si="30"/>
        <v>7.6000000000000012E-2</v>
      </c>
      <c r="AZ52" s="4">
        <f t="shared" si="30"/>
        <v>7.6000000000000012E-2</v>
      </c>
      <c r="BA52" s="4">
        <f t="shared" si="30"/>
        <v>7.6000000000000012E-2</v>
      </c>
      <c r="BB52" s="4">
        <f t="shared" si="30"/>
        <v>7.6000000000000012E-2</v>
      </c>
      <c r="BC52" s="4">
        <f t="shared" si="30"/>
        <v>7.6000000000000012E-2</v>
      </c>
      <c r="BD52" s="4">
        <f t="shared" si="30"/>
        <v>7.6000000000000012E-2</v>
      </c>
      <c r="BE52" s="4">
        <f t="shared" si="30"/>
        <v>7.6000000000000012E-2</v>
      </c>
      <c r="BF52" s="4">
        <f t="shared" si="30"/>
        <v>7.6000000000000012E-2</v>
      </c>
      <c r="BG52" s="4">
        <f t="shared" si="30"/>
        <v>7.6000000000000012E-2</v>
      </c>
      <c r="BH52" s="4">
        <f t="shared" si="31"/>
        <v>7.6000000000000012E-2</v>
      </c>
      <c r="BI52" s="4">
        <f t="shared" si="31"/>
        <v>7.6000000000000012E-2</v>
      </c>
      <c r="BJ52" s="4">
        <f t="shared" si="31"/>
        <v>7.6000000000000012E-2</v>
      </c>
      <c r="BK52" s="4">
        <f t="shared" si="31"/>
        <v>7.6000000000000012E-2</v>
      </c>
      <c r="BL52" s="4">
        <f t="shared" si="31"/>
        <v>7.6000000000000012E-2</v>
      </c>
      <c r="BM52" s="4">
        <f t="shared" si="31"/>
        <v>7.6000000000000012E-2</v>
      </c>
      <c r="BN52" s="4">
        <f t="shared" si="31"/>
        <v>7.6000000000000012E-2</v>
      </c>
      <c r="BO52" s="4">
        <f t="shared" si="31"/>
        <v>7.6000000000000012E-2</v>
      </c>
      <c r="BP52" s="4">
        <f t="shared" si="31"/>
        <v>7.6000000000000012E-2</v>
      </c>
      <c r="BQ52" s="4">
        <f t="shared" si="31"/>
        <v>7.6000000000000012E-2</v>
      </c>
      <c r="BR52" s="4">
        <f t="shared" si="32"/>
        <v>7.6000000000000012E-2</v>
      </c>
      <c r="BS52" s="4">
        <f t="shared" si="32"/>
        <v>7.6000000000000012E-2</v>
      </c>
      <c r="BT52" s="4">
        <f t="shared" si="32"/>
        <v>7.6000000000000012E-2</v>
      </c>
      <c r="BU52" s="4">
        <f t="shared" si="32"/>
        <v>7.6000000000000012E-2</v>
      </c>
      <c r="BV52" s="4">
        <f t="shared" si="32"/>
        <v>7.6000000000000012E-2</v>
      </c>
      <c r="BW52" s="4">
        <f t="shared" si="32"/>
        <v>7.6000000000000012E-2</v>
      </c>
      <c r="BX52" s="4">
        <f t="shared" si="32"/>
        <v>7.6000000000000012E-2</v>
      </c>
      <c r="BY52" s="4">
        <f t="shared" si="32"/>
        <v>7.6000000000000012E-2</v>
      </c>
      <c r="BZ52" s="4">
        <f t="shared" si="32"/>
        <v>7.6000000000000012E-2</v>
      </c>
      <c r="CA52" s="4">
        <f t="shared" si="32"/>
        <v>7.6000000000000012E-2</v>
      </c>
      <c r="CB52" s="4">
        <f t="shared" si="33"/>
        <v>7.6000000000000012E-2</v>
      </c>
      <c r="CC52" s="4">
        <f t="shared" si="33"/>
        <v>7.6000000000000012E-2</v>
      </c>
      <c r="CD52" s="4">
        <f t="shared" si="33"/>
        <v>7.6000000000000012E-2</v>
      </c>
      <c r="CE52" s="4">
        <f t="shared" si="33"/>
        <v>7.6000000000000012E-2</v>
      </c>
      <c r="CF52" s="4">
        <f t="shared" si="33"/>
        <v>7.6000000000000012E-2</v>
      </c>
      <c r="CG52" s="4">
        <f t="shared" si="33"/>
        <v>7.6000000000000012E-2</v>
      </c>
      <c r="CH52" s="4">
        <f t="shared" si="33"/>
        <v>7.6000000000000012E-2</v>
      </c>
      <c r="CI52" s="4">
        <f t="shared" si="33"/>
        <v>7.6000000000000012E-2</v>
      </c>
      <c r="CJ52" s="4">
        <f t="shared" si="33"/>
        <v>7.6000000000000012E-2</v>
      </c>
      <c r="CK52" s="4">
        <f t="shared" si="33"/>
        <v>7.6000000000000012E-2</v>
      </c>
      <c r="CL52" s="4">
        <f t="shared" si="34"/>
        <v>7.6000000000000012E-2</v>
      </c>
      <c r="CM52" s="4">
        <f t="shared" si="34"/>
        <v>7.6000000000000012E-2</v>
      </c>
      <c r="CN52" s="4">
        <f t="shared" si="34"/>
        <v>7.6000000000000012E-2</v>
      </c>
      <c r="CO52" s="4">
        <f t="shared" si="34"/>
        <v>7.6000000000000012E-2</v>
      </c>
      <c r="CP52" s="4">
        <f t="shared" si="34"/>
        <v>7.6000000000000012E-2</v>
      </c>
      <c r="CQ52" s="4">
        <f t="shared" si="34"/>
        <v>7.6000000000000012E-2</v>
      </c>
      <c r="CR52" s="4">
        <f t="shared" si="34"/>
        <v>7.6000000000000012E-2</v>
      </c>
      <c r="CS52" s="4">
        <f t="shared" si="34"/>
        <v>7.6000000000000012E-2</v>
      </c>
      <c r="CT52" s="4">
        <f t="shared" si="34"/>
        <v>7.6000000000000012E-2</v>
      </c>
      <c r="CU52" s="4">
        <f t="shared" si="34"/>
        <v>7.6000000000000012E-2</v>
      </c>
      <c r="CV52" s="4">
        <f t="shared" si="35"/>
        <v>7.6000000000000012E-2</v>
      </c>
      <c r="CW52" s="4">
        <f t="shared" si="35"/>
        <v>7.6000000000000012E-2</v>
      </c>
      <c r="CX52" s="4">
        <f t="shared" si="35"/>
        <v>7.6000000000000012E-2</v>
      </c>
      <c r="CY52" s="4">
        <f t="shared" si="35"/>
        <v>7.6000000000000012E-2</v>
      </c>
      <c r="CZ52" s="4">
        <f t="shared" si="35"/>
        <v>7.6000000000000012E-2</v>
      </c>
      <c r="DA52" s="4">
        <f t="shared" si="35"/>
        <v>7.6000000000000012E-2</v>
      </c>
      <c r="DB52" s="4">
        <f t="shared" si="35"/>
        <v>7.6000000000000012E-2</v>
      </c>
      <c r="DC52" s="4">
        <f t="shared" si="35"/>
        <v>7.6000000000000012E-2</v>
      </c>
      <c r="DD52" s="4">
        <f t="shared" si="35"/>
        <v>7.6000000000000012E-2</v>
      </c>
      <c r="DE52" s="4">
        <f t="shared" si="35"/>
        <v>7.6000000000000012E-2</v>
      </c>
    </row>
    <row r="53" spans="1:109">
      <c r="E53" s="1"/>
      <c r="F53" s="1"/>
      <c r="G53" s="1"/>
      <c r="H53" s="2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</row>
    <row r="54" spans="1:109">
      <c r="G54" s="1"/>
      <c r="H54" s="1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</row>
    <row r="55" spans="1:109">
      <c r="E55" t="s">
        <v>61</v>
      </c>
      <c r="H55" s="2"/>
    </row>
    <row r="56" spans="1:109">
      <c r="E56" s="4">
        <f t="shared" ref="E56:E62" si="36">IF(F65&lt;1,F65*0.1,IF(F65&lt;2,0.1+(F65-1)*0.4,0.5+(F65-2)*0.5))</f>
        <v>0</v>
      </c>
      <c r="H56" s="2"/>
      <c r="I56" t="s">
        <v>182</v>
      </c>
      <c r="J56" s="1">
        <v>1</v>
      </c>
      <c r="K56" s="4">
        <f>IF(K65&gt;0.42,"100"%,IF(K65&gt;0.2,50%,10%))</f>
        <v>0.5</v>
      </c>
      <c r="L56" s="4">
        <f>IF(L65&gt;0.42,"100"%,IF(L65&gt;0.2,50%,10%))</f>
        <v>0.1</v>
      </c>
      <c r="M56" s="4">
        <f>IF(M65&gt;0.42,"100"%,IF(M65&gt;0.2,50%,10%))</f>
        <v>0.1</v>
      </c>
      <c r="N56" s="4">
        <f t="shared" ref="N56:BY60" si="37">IF(N65&gt;0.42,"100"%,IF(N65&gt;0.2,50%,10%))</f>
        <v>0.1</v>
      </c>
      <c r="O56" s="4">
        <f t="shared" si="37"/>
        <v>0.1</v>
      </c>
      <c r="P56" s="4">
        <f t="shared" si="37"/>
        <v>0.1</v>
      </c>
      <c r="Q56" s="4">
        <f t="shared" si="37"/>
        <v>0.1</v>
      </c>
      <c r="R56" s="4">
        <f t="shared" si="37"/>
        <v>0.1</v>
      </c>
      <c r="S56" s="4">
        <f t="shared" si="37"/>
        <v>0.1</v>
      </c>
      <c r="T56" s="4">
        <f t="shared" si="37"/>
        <v>0.1</v>
      </c>
      <c r="U56" s="4">
        <f t="shared" si="37"/>
        <v>0.1</v>
      </c>
      <c r="V56" s="4">
        <f t="shared" si="37"/>
        <v>0.1</v>
      </c>
      <c r="W56" s="4">
        <f t="shared" si="37"/>
        <v>0.1</v>
      </c>
      <c r="X56" s="4">
        <f t="shared" si="37"/>
        <v>0.1</v>
      </c>
      <c r="Y56" s="4">
        <f t="shared" si="37"/>
        <v>0.1</v>
      </c>
      <c r="Z56" s="4">
        <f t="shared" si="37"/>
        <v>0.1</v>
      </c>
      <c r="AA56" s="4">
        <f t="shared" si="37"/>
        <v>0.1</v>
      </c>
      <c r="AB56" s="4">
        <f t="shared" si="37"/>
        <v>0.1</v>
      </c>
      <c r="AC56" s="4">
        <f t="shared" si="37"/>
        <v>0.1</v>
      </c>
      <c r="AD56" s="4">
        <f t="shared" si="37"/>
        <v>0.1</v>
      </c>
      <c r="AE56" s="4">
        <f t="shared" si="37"/>
        <v>0.1</v>
      </c>
      <c r="AF56" s="4">
        <f t="shared" si="37"/>
        <v>0.1</v>
      </c>
      <c r="AG56" s="4">
        <f t="shared" si="37"/>
        <v>0.1</v>
      </c>
      <c r="AH56" s="4">
        <f t="shared" si="37"/>
        <v>0.1</v>
      </c>
      <c r="AI56" s="4">
        <f t="shared" si="37"/>
        <v>0.1</v>
      </c>
      <c r="AJ56" s="4">
        <f t="shared" si="37"/>
        <v>0.1</v>
      </c>
      <c r="AK56" s="4">
        <f t="shared" si="37"/>
        <v>0.1</v>
      </c>
      <c r="AL56" s="4">
        <f t="shared" si="37"/>
        <v>0.1</v>
      </c>
      <c r="AM56" s="4">
        <f t="shared" si="37"/>
        <v>0.1</v>
      </c>
      <c r="AN56" s="4">
        <f t="shared" si="37"/>
        <v>0.1</v>
      </c>
      <c r="AO56" s="4">
        <f t="shared" si="37"/>
        <v>0.1</v>
      </c>
      <c r="AP56" s="4">
        <f t="shared" si="37"/>
        <v>0.1</v>
      </c>
      <c r="AQ56" s="4">
        <f t="shared" si="37"/>
        <v>0.1</v>
      </c>
      <c r="AR56" s="4">
        <f t="shared" si="37"/>
        <v>0.1</v>
      </c>
      <c r="AS56" s="4">
        <f t="shared" si="37"/>
        <v>0.1</v>
      </c>
      <c r="AT56" s="4">
        <f t="shared" si="37"/>
        <v>0.1</v>
      </c>
      <c r="AU56" s="4">
        <f t="shared" si="37"/>
        <v>0.1</v>
      </c>
      <c r="AV56" s="4">
        <f t="shared" si="37"/>
        <v>0.1</v>
      </c>
      <c r="AW56" s="4">
        <f t="shared" si="37"/>
        <v>0.1</v>
      </c>
      <c r="AX56" s="4">
        <f t="shared" si="37"/>
        <v>0.1</v>
      </c>
      <c r="AY56" s="4">
        <f t="shared" si="37"/>
        <v>0.1</v>
      </c>
      <c r="AZ56" s="4">
        <f t="shared" si="37"/>
        <v>0.1</v>
      </c>
      <c r="BA56" s="4">
        <f t="shared" si="37"/>
        <v>0.1</v>
      </c>
      <c r="BB56" s="4">
        <f t="shared" si="37"/>
        <v>0.1</v>
      </c>
      <c r="BC56" s="4">
        <f t="shared" si="37"/>
        <v>0.1</v>
      </c>
      <c r="BD56" s="4">
        <f t="shared" si="37"/>
        <v>0.1</v>
      </c>
      <c r="BE56" s="4">
        <f t="shared" si="37"/>
        <v>0.1</v>
      </c>
      <c r="BF56" s="4">
        <f t="shared" si="37"/>
        <v>0.1</v>
      </c>
      <c r="BG56" s="4">
        <f t="shared" si="37"/>
        <v>0.1</v>
      </c>
      <c r="BH56" s="4">
        <f t="shared" si="37"/>
        <v>0.1</v>
      </c>
      <c r="BI56" s="4">
        <f t="shared" si="37"/>
        <v>0.1</v>
      </c>
      <c r="BJ56" s="4">
        <f t="shared" si="37"/>
        <v>0.1</v>
      </c>
      <c r="BK56" s="4">
        <f t="shared" si="37"/>
        <v>0.1</v>
      </c>
      <c r="BL56" s="4">
        <f t="shared" si="37"/>
        <v>0.1</v>
      </c>
      <c r="BM56" s="4">
        <f t="shared" si="37"/>
        <v>0.1</v>
      </c>
      <c r="BN56" s="4">
        <f t="shared" si="37"/>
        <v>0.1</v>
      </c>
      <c r="BO56" s="4">
        <f t="shared" si="37"/>
        <v>0.1</v>
      </c>
      <c r="BP56" s="4">
        <f t="shared" si="37"/>
        <v>0.1</v>
      </c>
      <c r="BQ56" s="4">
        <f t="shared" si="37"/>
        <v>0.1</v>
      </c>
      <c r="BR56" s="4">
        <f t="shared" si="37"/>
        <v>0.1</v>
      </c>
      <c r="BS56" s="4">
        <f t="shared" si="37"/>
        <v>0.1</v>
      </c>
      <c r="BT56" s="4">
        <f t="shared" si="37"/>
        <v>0.1</v>
      </c>
      <c r="BU56" s="4">
        <f t="shared" si="37"/>
        <v>0.1</v>
      </c>
      <c r="BV56" s="4">
        <f t="shared" si="37"/>
        <v>0.1</v>
      </c>
      <c r="BW56" s="4">
        <f t="shared" si="37"/>
        <v>0.1</v>
      </c>
      <c r="BX56" s="4">
        <f t="shared" si="37"/>
        <v>0.1</v>
      </c>
      <c r="BY56" s="4">
        <f t="shared" si="37"/>
        <v>0.1</v>
      </c>
      <c r="BZ56" s="4">
        <f t="shared" ref="BZ56:DE63" si="38">IF(BZ65&gt;0.42,"100"%,IF(BZ65&gt;0.2,50%,10%))</f>
        <v>0.1</v>
      </c>
      <c r="CA56" s="4">
        <f t="shared" si="38"/>
        <v>0.1</v>
      </c>
      <c r="CB56" s="4">
        <f t="shared" si="38"/>
        <v>0.1</v>
      </c>
      <c r="CC56" s="4">
        <f t="shared" si="38"/>
        <v>0.1</v>
      </c>
      <c r="CD56" s="4">
        <f t="shared" si="38"/>
        <v>0.1</v>
      </c>
      <c r="CE56" s="4">
        <f t="shared" si="38"/>
        <v>0.1</v>
      </c>
      <c r="CF56" s="4">
        <f t="shared" si="38"/>
        <v>0.1</v>
      </c>
      <c r="CG56" s="4">
        <f t="shared" si="38"/>
        <v>0.1</v>
      </c>
      <c r="CH56" s="4">
        <f t="shared" si="38"/>
        <v>0.1</v>
      </c>
      <c r="CI56" s="4">
        <f t="shared" si="38"/>
        <v>0.1</v>
      </c>
      <c r="CJ56" s="4">
        <f t="shared" si="38"/>
        <v>0.1</v>
      </c>
      <c r="CK56" s="4">
        <f t="shared" si="38"/>
        <v>0.1</v>
      </c>
      <c r="CL56" s="4">
        <f t="shared" si="38"/>
        <v>0.1</v>
      </c>
      <c r="CM56" s="4">
        <f t="shared" si="38"/>
        <v>0.1</v>
      </c>
      <c r="CN56" s="4">
        <f t="shared" si="38"/>
        <v>0.1</v>
      </c>
      <c r="CO56" s="4">
        <f t="shared" si="38"/>
        <v>0.1</v>
      </c>
      <c r="CP56" s="4">
        <f t="shared" si="38"/>
        <v>0.1</v>
      </c>
      <c r="CQ56" s="4">
        <f t="shared" si="38"/>
        <v>0.1</v>
      </c>
      <c r="CR56" s="4">
        <f t="shared" si="38"/>
        <v>0.1</v>
      </c>
      <c r="CS56" s="4">
        <f t="shared" si="38"/>
        <v>0.1</v>
      </c>
      <c r="CT56" s="4">
        <f t="shared" si="38"/>
        <v>0.1</v>
      </c>
      <c r="CU56" s="4">
        <f t="shared" si="38"/>
        <v>0.1</v>
      </c>
      <c r="CV56" s="4">
        <f t="shared" si="38"/>
        <v>0.1</v>
      </c>
      <c r="CW56" s="4">
        <f t="shared" si="38"/>
        <v>0.1</v>
      </c>
      <c r="CX56" s="4">
        <f t="shared" si="38"/>
        <v>0.1</v>
      </c>
      <c r="CY56" s="4">
        <f t="shared" si="38"/>
        <v>0.1</v>
      </c>
      <c r="CZ56" s="4">
        <f t="shared" si="38"/>
        <v>0.1</v>
      </c>
      <c r="DA56" s="4">
        <f t="shared" si="38"/>
        <v>0.1</v>
      </c>
      <c r="DB56" s="4">
        <f t="shared" si="38"/>
        <v>0.1</v>
      </c>
      <c r="DC56" s="4">
        <f t="shared" si="38"/>
        <v>0.1</v>
      </c>
      <c r="DD56" s="4">
        <f t="shared" si="38"/>
        <v>0.1</v>
      </c>
      <c r="DE56" s="4">
        <f t="shared" si="38"/>
        <v>0.1</v>
      </c>
    </row>
    <row r="57" spans="1:109">
      <c r="E57" s="4">
        <f t="shared" si="36"/>
        <v>0</v>
      </c>
      <c r="H57" s="2"/>
      <c r="I57" s="2" t="s">
        <v>34</v>
      </c>
      <c r="J57" s="1">
        <v>1</v>
      </c>
      <c r="K57" s="4">
        <f>IF(K66&gt;0.42,"100"%,IF(K66&gt;0.2,50%,10%))</f>
        <v>0.5</v>
      </c>
      <c r="L57" s="4">
        <f t="shared" ref="L57:P58" si="39">IF(L66&gt;0.42,"100"%,IF(L66&gt;0.2,50%,10%))</f>
        <v>0.5</v>
      </c>
      <c r="M57" s="4">
        <f t="shared" si="39"/>
        <v>0.1</v>
      </c>
      <c r="N57" s="4">
        <f t="shared" si="39"/>
        <v>0.1</v>
      </c>
      <c r="O57" s="4">
        <f t="shared" si="39"/>
        <v>0.1</v>
      </c>
      <c r="P57" s="4">
        <f t="shared" si="39"/>
        <v>0.1</v>
      </c>
      <c r="Q57" s="4">
        <f t="shared" si="37"/>
        <v>0.1</v>
      </c>
      <c r="R57" s="4">
        <f t="shared" si="37"/>
        <v>0.1</v>
      </c>
      <c r="S57" s="4">
        <f t="shared" si="37"/>
        <v>0.1</v>
      </c>
      <c r="T57" s="4">
        <f t="shared" si="37"/>
        <v>0.1</v>
      </c>
      <c r="U57" s="4">
        <f t="shared" si="37"/>
        <v>0.1</v>
      </c>
      <c r="V57" s="4">
        <f t="shared" si="37"/>
        <v>0.1</v>
      </c>
      <c r="W57" s="4">
        <f t="shared" si="37"/>
        <v>0.1</v>
      </c>
      <c r="X57" s="4">
        <f t="shared" si="37"/>
        <v>0.1</v>
      </c>
      <c r="Y57" s="4">
        <f t="shared" si="37"/>
        <v>0.1</v>
      </c>
      <c r="Z57" s="4">
        <f t="shared" si="37"/>
        <v>0.1</v>
      </c>
      <c r="AA57" s="4">
        <f t="shared" si="37"/>
        <v>0.1</v>
      </c>
      <c r="AB57" s="4">
        <f t="shared" si="37"/>
        <v>0.1</v>
      </c>
      <c r="AC57" s="4">
        <f t="shared" si="37"/>
        <v>0.1</v>
      </c>
      <c r="AD57" s="4">
        <f t="shared" si="37"/>
        <v>0.1</v>
      </c>
      <c r="AE57" s="4">
        <f t="shared" si="37"/>
        <v>0.1</v>
      </c>
      <c r="AF57" s="4">
        <f t="shared" si="37"/>
        <v>0.1</v>
      </c>
      <c r="AG57" s="4">
        <f t="shared" si="37"/>
        <v>0.1</v>
      </c>
      <c r="AH57" s="4">
        <f t="shared" si="37"/>
        <v>0.1</v>
      </c>
      <c r="AI57" s="4">
        <f t="shared" si="37"/>
        <v>0.1</v>
      </c>
      <c r="AJ57" s="4">
        <f t="shared" si="37"/>
        <v>0.1</v>
      </c>
      <c r="AK57" s="4">
        <f t="shared" si="37"/>
        <v>0.1</v>
      </c>
      <c r="AL57" s="4">
        <f t="shared" si="37"/>
        <v>0.1</v>
      </c>
      <c r="AM57" s="4">
        <f t="shared" si="37"/>
        <v>0.1</v>
      </c>
      <c r="AN57" s="4">
        <f t="shared" si="37"/>
        <v>0.1</v>
      </c>
      <c r="AO57" s="4">
        <f t="shared" si="37"/>
        <v>0.1</v>
      </c>
      <c r="AP57" s="4">
        <f t="shared" si="37"/>
        <v>0.1</v>
      </c>
      <c r="AQ57" s="4">
        <f t="shared" si="37"/>
        <v>0.1</v>
      </c>
      <c r="AR57" s="4">
        <f t="shared" si="37"/>
        <v>0.1</v>
      </c>
      <c r="AS57" s="4">
        <f t="shared" si="37"/>
        <v>0.1</v>
      </c>
      <c r="AT57" s="4">
        <f t="shared" si="37"/>
        <v>0.1</v>
      </c>
      <c r="AU57" s="4">
        <f t="shared" si="37"/>
        <v>0.1</v>
      </c>
      <c r="AV57" s="4">
        <f t="shared" si="37"/>
        <v>0.1</v>
      </c>
      <c r="AW57" s="4">
        <f t="shared" si="37"/>
        <v>0.1</v>
      </c>
      <c r="AX57" s="4">
        <f t="shared" si="37"/>
        <v>0.1</v>
      </c>
      <c r="AY57" s="4">
        <f t="shared" si="37"/>
        <v>0.1</v>
      </c>
      <c r="AZ57" s="4">
        <f t="shared" si="37"/>
        <v>0.1</v>
      </c>
      <c r="BA57" s="4">
        <f t="shared" si="37"/>
        <v>0.1</v>
      </c>
      <c r="BB57" s="4">
        <f t="shared" si="37"/>
        <v>0.1</v>
      </c>
      <c r="BC57" s="4">
        <f t="shared" si="37"/>
        <v>0.1</v>
      </c>
      <c r="BD57" s="4">
        <f t="shared" si="37"/>
        <v>0.1</v>
      </c>
      <c r="BE57" s="4">
        <f t="shared" si="37"/>
        <v>0.1</v>
      </c>
      <c r="BF57" s="4">
        <f t="shared" si="37"/>
        <v>0.1</v>
      </c>
      <c r="BG57" s="4">
        <f t="shared" si="37"/>
        <v>0.1</v>
      </c>
      <c r="BH57" s="4">
        <f t="shared" si="37"/>
        <v>0.1</v>
      </c>
      <c r="BI57" s="4">
        <f t="shared" si="37"/>
        <v>0.1</v>
      </c>
      <c r="BJ57" s="4">
        <f t="shared" si="37"/>
        <v>0.1</v>
      </c>
      <c r="BK57" s="4">
        <f t="shared" si="37"/>
        <v>0.1</v>
      </c>
      <c r="BL57" s="4">
        <f t="shared" si="37"/>
        <v>0.1</v>
      </c>
      <c r="BM57" s="4">
        <f t="shared" si="37"/>
        <v>0.1</v>
      </c>
      <c r="BN57" s="4">
        <f t="shared" si="37"/>
        <v>0.1</v>
      </c>
      <c r="BO57" s="4">
        <f t="shared" si="37"/>
        <v>0.1</v>
      </c>
      <c r="BP57" s="4">
        <f t="shared" si="37"/>
        <v>0.1</v>
      </c>
      <c r="BQ57" s="4">
        <f t="shared" si="37"/>
        <v>0.1</v>
      </c>
      <c r="BR57" s="4">
        <f t="shared" si="37"/>
        <v>0.1</v>
      </c>
      <c r="BS57" s="4">
        <f t="shared" si="37"/>
        <v>0.1</v>
      </c>
      <c r="BT57" s="4">
        <f t="shared" si="37"/>
        <v>0.1</v>
      </c>
      <c r="BU57" s="4">
        <f t="shared" si="37"/>
        <v>0.1</v>
      </c>
      <c r="BV57" s="4">
        <f t="shared" si="37"/>
        <v>0.1</v>
      </c>
      <c r="BW57" s="4">
        <f t="shared" si="37"/>
        <v>0.1</v>
      </c>
      <c r="BX57" s="4">
        <f t="shared" si="37"/>
        <v>0.1</v>
      </c>
      <c r="BY57" s="4">
        <f t="shared" si="37"/>
        <v>0.1</v>
      </c>
      <c r="BZ57" s="4">
        <f t="shared" si="38"/>
        <v>0.1</v>
      </c>
      <c r="CA57" s="4">
        <f t="shared" si="38"/>
        <v>0.1</v>
      </c>
      <c r="CB57" s="4">
        <f t="shared" si="38"/>
        <v>0.1</v>
      </c>
      <c r="CC57" s="4">
        <f t="shared" si="38"/>
        <v>0.1</v>
      </c>
      <c r="CD57" s="4">
        <f t="shared" si="38"/>
        <v>0.1</v>
      </c>
      <c r="CE57" s="4">
        <f t="shared" si="38"/>
        <v>0.1</v>
      </c>
      <c r="CF57" s="4">
        <f t="shared" si="38"/>
        <v>0.1</v>
      </c>
      <c r="CG57" s="4">
        <f t="shared" si="38"/>
        <v>0.1</v>
      </c>
      <c r="CH57" s="4">
        <f t="shared" si="38"/>
        <v>0.1</v>
      </c>
      <c r="CI57" s="4">
        <f t="shared" si="38"/>
        <v>0.1</v>
      </c>
      <c r="CJ57" s="4">
        <f t="shared" si="38"/>
        <v>0.1</v>
      </c>
      <c r="CK57" s="4">
        <f t="shared" si="38"/>
        <v>0.1</v>
      </c>
      <c r="CL57" s="4">
        <f t="shared" si="38"/>
        <v>0.1</v>
      </c>
      <c r="CM57" s="4">
        <f t="shared" si="38"/>
        <v>0.1</v>
      </c>
      <c r="CN57" s="4">
        <f t="shared" si="38"/>
        <v>0.1</v>
      </c>
      <c r="CO57" s="4">
        <f t="shared" si="38"/>
        <v>0.1</v>
      </c>
      <c r="CP57" s="4">
        <f t="shared" si="38"/>
        <v>0.1</v>
      </c>
      <c r="CQ57" s="4">
        <f t="shared" si="38"/>
        <v>0.1</v>
      </c>
      <c r="CR57" s="4">
        <f t="shared" si="38"/>
        <v>0.1</v>
      </c>
      <c r="CS57" s="4">
        <f t="shared" si="38"/>
        <v>0.1</v>
      </c>
      <c r="CT57" s="4">
        <f t="shared" si="38"/>
        <v>0.1</v>
      </c>
      <c r="CU57" s="4">
        <f t="shared" si="38"/>
        <v>0.1</v>
      </c>
      <c r="CV57" s="4">
        <f t="shared" si="38"/>
        <v>0.1</v>
      </c>
      <c r="CW57" s="4">
        <f t="shared" si="38"/>
        <v>0.1</v>
      </c>
      <c r="CX57" s="4">
        <f t="shared" si="38"/>
        <v>0.1</v>
      </c>
      <c r="CY57" s="4">
        <f t="shared" si="38"/>
        <v>0.1</v>
      </c>
      <c r="CZ57" s="4">
        <f t="shared" si="38"/>
        <v>0.1</v>
      </c>
      <c r="DA57" s="4">
        <f t="shared" si="38"/>
        <v>0.1</v>
      </c>
      <c r="DB57" s="4">
        <f t="shared" si="38"/>
        <v>0.1</v>
      </c>
      <c r="DC57" s="4">
        <f t="shared" si="38"/>
        <v>0.1</v>
      </c>
      <c r="DD57" s="4">
        <f t="shared" si="38"/>
        <v>0.1</v>
      </c>
      <c r="DE57" s="4">
        <f t="shared" si="38"/>
        <v>0.1</v>
      </c>
    </row>
    <row r="58" spans="1:109">
      <c r="E58" s="4">
        <f t="shared" ca="1" si="36"/>
        <v>0.1</v>
      </c>
      <c r="H58" s="2"/>
      <c r="I58" s="2" t="s">
        <v>35</v>
      </c>
      <c r="J58" s="1">
        <v>1</v>
      </c>
      <c r="K58" s="4">
        <f>IF(K67&gt;0.42,"100"%,IF(K67&gt;0.2,50%,10%))</f>
        <v>0.5</v>
      </c>
      <c r="L58" s="4">
        <f t="shared" si="39"/>
        <v>0.5</v>
      </c>
      <c r="M58" s="4">
        <f t="shared" si="39"/>
        <v>0.5</v>
      </c>
      <c r="N58" s="4">
        <f t="shared" si="39"/>
        <v>0.1</v>
      </c>
      <c r="O58" s="4">
        <f t="shared" si="39"/>
        <v>0.1</v>
      </c>
      <c r="P58" s="4">
        <f t="shared" si="39"/>
        <v>0.1</v>
      </c>
      <c r="Q58" s="4">
        <f t="shared" si="37"/>
        <v>0.1</v>
      </c>
      <c r="R58" s="4">
        <f t="shared" si="37"/>
        <v>0.1</v>
      </c>
      <c r="S58" s="4">
        <f t="shared" si="37"/>
        <v>0.1</v>
      </c>
      <c r="T58" s="4">
        <f t="shared" si="37"/>
        <v>0.1</v>
      </c>
      <c r="U58" s="4">
        <f t="shared" si="37"/>
        <v>0.1</v>
      </c>
      <c r="V58" s="4">
        <f t="shared" si="37"/>
        <v>0.1</v>
      </c>
      <c r="W58" s="4">
        <f t="shared" si="37"/>
        <v>0.1</v>
      </c>
      <c r="X58" s="4">
        <f t="shared" si="37"/>
        <v>0.1</v>
      </c>
      <c r="Y58" s="4">
        <f t="shared" si="37"/>
        <v>0.1</v>
      </c>
      <c r="Z58" s="4">
        <f t="shared" si="37"/>
        <v>0.1</v>
      </c>
      <c r="AA58" s="4">
        <f t="shared" si="37"/>
        <v>0.1</v>
      </c>
      <c r="AB58" s="4">
        <f t="shared" si="37"/>
        <v>0.1</v>
      </c>
      <c r="AC58" s="4">
        <f t="shared" si="37"/>
        <v>0.1</v>
      </c>
      <c r="AD58" s="4">
        <f t="shared" si="37"/>
        <v>0.1</v>
      </c>
      <c r="AE58" s="4">
        <f t="shared" si="37"/>
        <v>0.1</v>
      </c>
      <c r="AF58" s="4">
        <f t="shared" si="37"/>
        <v>0.1</v>
      </c>
      <c r="AG58" s="4">
        <f t="shared" si="37"/>
        <v>0.1</v>
      </c>
      <c r="AH58" s="4">
        <f t="shared" si="37"/>
        <v>0.1</v>
      </c>
      <c r="AI58" s="4">
        <f t="shared" si="37"/>
        <v>0.1</v>
      </c>
      <c r="AJ58" s="4">
        <f t="shared" si="37"/>
        <v>0.1</v>
      </c>
      <c r="AK58" s="4">
        <f t="shared" si="37"/>
        <v>0.1</v>
      </c>
      <c r="AL58" s="4">
        <f t="shared" si="37"/>
        <v>0.1</v>
      </c>
      <c r="AM58" s="4">
        <f t="shared" si="37"/>
        <v>0.1</v>
      </c>
      <c r="AN58" s="4">
        <f t="shared" si="37"/>
        <v>0.1</v>
      </c>
      <c r="AO58" s="4">
        <f t="shared" si="37"/>
        <v>0.1</v>
      </c>
      <c r="AP58" s="4">
        <f t="shared" si="37"/>
        <v>0.1</v>
      </c>
      <c r="AQ58" s="4">
        <f t="shared" si="37"/>
        <v>0.1</v>
      </c>
      <c r="AR58" s="4">
        <f t="shared" si="37"/>
        <v>0.1</v>
      </c>
      <c r="AS58" s="4">
        <f t="shared" si="37"/>
        <v>0.1</v>
      </c>
      <c r="AT58" s="4">
        <f t="shared" si="37"/>
        <v>0.1</v>
      </c>
      <c r="AU58" s="4">
        <f t="shared" si="37"/>
        <v>0.1</v>
      </c>
      <c r="AV58" s="4">
        <f t="shared" si="37"/>
        <v>0.1</v>
      </c>
      <c r="AW58" s="4">
        <f t="shared" si="37"/>
        <v>0.1</v>
      </c>
      <c r="AX58" s="4">
        <f t="shared" si="37"/>
        <v>0.1</v>
      </c>
      <c r="AY58" s="4">
        <f t="shared" si="37"/>
        <v>0.1</v>
      </c>
      <c r="AZ58" s="4">
        <f t="shared" si="37"/>
        <v>0.1</v>
      </c>
      <c r="BA58" s="4">
        <f t="shared" si="37"/>
        <v>0.1</v>
      </c>
      <c r="BB58" s="4">
        <f t="shared" si="37"/>
        <v>0.1</v>
      </c>
      <c r="BC58" s="4">
        <f t="shared" si="37"/>
        <v>0.1</v>
      </c>
      <c r="BD58" s="4">
        <f t="shared" si="37"/>
        <v>0.1</v>
      </c>
      <c r="BE58" s="4">
        <f t="shared" si="37"/>
        <v>0.1</v>
      </c>
      <c r="BF58" s="4">
        <f t="shared" si="37"/>
        <v>0.1</v>
      </c>
      <c r="BG58" s="4">
        <f t="shared" si="37"/>
        <v>0.1</v>
      </c>
      <c r="BH58" s="4">
        <f t="shared" si="37"/>
        <v>0.1</v>
      </c>
      <c r="BI58" s="4">
        <f t="shared" si="37"/>
        <v>0.1</v>
      </c>
      <c r="BJ58" s="4">
        <f t="shared" si="37"/>
        <v>0.1</v>
      </c>
      <c r="BK58" s="4">
        <f t="shared" si="37"/>
        <v>0.1</v>
      </c>
      <c r="BL58" s="4">
        <f t="shared" si="37"/>
        <v>0.1</v>
      </c>
      <c r="BM58" s="4">
        <f t="shared" si="37"/>
        <v>0.1</v>
      </c>
      <c r="BN58" s="4">
        <f t="shared" si="37"/>
        <v>0.1</v>
      </c>
      <c r="BO58" s="4">
        <f t="shared" si="37"/>
        <v>0.1</v>
      </c>
      <c r="BP58" s="4">
        <f t="shared" si="37"/>
        <v>0.1</v>
      </c>
      <c r="BQ58" s="4">
        <f t="shared" si="37"/>
        <v>0.1</v>
      </c>
      <c r="BR58" s="4">
        <f t="shared" si="37"/>
        <v>0.1</v>
      </c>
      <c r="BS58" s="4">
        <f t="shared" si="37"/>
        <v>0.1</v>
      </c>
      <c r="BT58" s="4">
        <f t="shared" si="37"/>
        <v>0.1</v>
      </c>
      <c r="BU58" s="4">
        <f t="shared" si="37"/>
        <v>0.1</v>
      </c>
      <c r="BV58" s="4">
        <f t="shared" si="37"/>
        <v>0.1</v>
      </c>
      <c r="BW58" s="4">
        <f t="shared" si="37"/>
        <v>0.1</v>
      </c>
      <c r="BX58" s="4">
        <f t="shared" si="37"/>
        <v>0.1</v>
      </c>
      <c r="BY58" s="4">
        <f t="shared" si="37"/>
        <v>0.1</v>
      </c>
      <c r="BZ58" s="4">
        <f t="shared" si="38"/>
        <v>0.1</v>
      </c>
      <c r="CA58" s="4">
        <f t="shared" si="38"/>
        <v>0.1</v>
      </c>
      <c r="CB58" s="4">
        <f t="shared" si="38"/>
        <v>0.1</v>
      </c>
      <c r="CC58" s="4">
        <f t="shared" si="38"/>
        <v>0.1</v>
      </c>
      <c r="CD58" s="4">
        <f t="shared" si="38"/>
        <v>0.1</v>
      </c>
      <c r="CE58" s="4">
        <f t="shared" si="38"/>
        <v>0.1</v>
      </c>
      <c r="CF58" s="4">
        <f t="shared" si="38"/>
        <v>0.1</v>
      </c>
      <c r="CG58" s="4">
        <f t="shared" si="38"/>
        <v>0.1</v>
      </c>
      <c r="CH58" s="4">
        <f t="shared" si="38"/>
        <v>0.1</v>
      </c>
      <c r="CI58" s="4">
        <f t="shared" si="38"/>
        <v>0.1</v>
      </c>
      <c r="CJ58" s="4">
        <f t="shared" si="38"/>
        <v>0.1</v>
      </c>
      <c r="CK58" s="4">
        <f t="shared" si="38"/>
        <v>0.1</v>
      </c>
      <c r="CL58" s="4">
        <f t="shared" si="38"/>
        <v>0.1</v>
      </c>
      <c r="CM58" s="4">
        <f t="shared" si="38"/>
        <v>0.1</v>
      </c>
      <c r="CN58" s="4">
        <f t="shared" si="38"/>
        <v>0.1</v>
      </c>
      <c r="CO58" s="4">
        <f t="shared" si="38"/>
        <v>0.1</v>
      </c>
      <c r="CP58" s="4">
        <f t="shared" si="38"/>
        <v>0.1</v>
      </c>
      <c r="CQ58" s="4">
        <f t="shared" si="38"/>
        <v>0.1</v>
      </c>
      <c r="CR58" s="4">
        <f t="shared" si="38"/>
        <v>0.1</v>
      </c>
      <c r="CS58" s="4">
        <f t="shared" si="38"/>
        <v>0.1</v>
      </c>
      <c r="CT58" s="4">
        <f t="shared" si="38"/>
        <v>0.1</v>
      </c>
      <c r="CU58" s="4">
        <f t="shared" si="38"/>
        <v>0.1</v>
      </c>
      <c r="CV58" s="4">
        <f t="shared" si="38"/>
        <v>0.1</v>
      </c>
      <c r="CW58" s="4">
        <f t="shared" si="38"/>
        <v>0.1</v>
      </c>
      <c r="CX58" s="4">
        <f t="shared" si="38"/>
        <v>0.1</v>
      </c>
      <c r="CY58" s="4">
        <f t="shared" si="38"/>
        <v>0.1</v>
      </c>
      <c r="CZ58" s="4">
        <f t="shared" si="38"/>
        <v>0.1</v>
      </c>
      <c r="DA58" s="4">
        <f t="shared" si="38"/>
        <v>0.1</v>
      </c>
      <c r="DB58" s="4">
        <f t="shared" si="38"/>
        <v>0.1</v>
      </c>
      <c r="DC58" s="4">
        <f t="shared" si="38"/>
        <v>0.1</v>
      </c>
      <c r="DD58" s="4">
        <f t="shared" si="38"/>
        <v>0.1</v>
      </c>
      <c r="DE58" s="4">
        <f t="shared" si="38"/>
        <v>0.1</v>
      </c>
    </row>
    <row r="59" spans="1:109">
      <c r="E59" s="4">
        <f t="shared" ca="1" si="36"/>
        <v>8.461538461538462E-2</v>
      </c>
      <c r="H59" s="2"/>
      <c r="I59" s="2" t="s">
        <v>36</v>
      </c>
      <c r="J59" s="1">
        <v>1</v>
      </c>
      <c r="K59" s="4">
        <f t="shared" ref="K59:Z63" si="40">IF(K68&gt;0.42,"100"%,IF(K68&gt;0.2,50%,10%))</f>
        <v>1</v>
      </c>
      <c r="L59" s="4">
        <f t="shared" si="40"/>
        <v>1</v>
      </c>
      <c r="M59" s="4">
        <f t="shared" si="40"/>
        <v>0.5</v>
      </c>
      <c r="N59" s="4">
        <f t="shared" si="40"/>
        <v>0.5</v>
      </c>
      <c r="O59" s="4">
        <f t="shared" si="40"/>
        <v>0.5</v>
      </c>
      <c r="P59" s="4">
        <f t="shared" si="40"/>
        <v>0.1</v>
      </c>
      <c r="Q59" s="4">
        <f t="shared" si="37"/>
        <v>0.1</v>
      </c>
      <c r="R59" s="4">
        <f t="shared" si="37"/>
        <v>0.1</v>
      </c>
      <c r="S59" s="4">
        <f t="shared" si="37"/>
        <v>0.1</v>
      </c>
      <c r="T59" s="4">
        <f t="shared" si="37"/>
        <v>0.1</v>
      </c>
      <c r="U59" s="4">
        <f t="shared" si="37"/>
        <v>0.1</v>
      </c>
      <c r="V59" s="4">
        <f t="shared" si="37"/>
        <v>0.1</v>
      </c>
      <c r="W59" s="4">
        <f t="shared" si="37"/>
        <v>0.1</v>
      </c>
      <c r="X59" s="4">
        <f t="shared" si="37"/>
        <v>0.1</v>
      </c>
      <c r="Y59" s="4">
        <f t="shared" si="37"/>
        <v>0.1</v>
      </c>
      <c r="Z59" s="4">
        <f t="shared" si="37"/>
        <v>0.1</v>
      </c>
      <c r="AA59" s="4">
        <f t="shared" si="37"/>
        <v>0.1</v>
      </c>
      <c r="AB59" s="4">
        <f t="shared" si="37"/>
        <v>0.1</v>
      </c>
      <c r="AC59" s="4">
        <f t="shared" si="37"/>
        <v>0.1</v>
      </c>
      <c r="AD59" s="4">
        <f t="shared" si="37"/>
        <v>0.1</v>
      </c>
      <c r="AE59" s="4">
        <f t="shared" si="37"/>
        <v>0.1</v>
      </c>
      <c r="AF59" s="4">
        <f t="shared" si="37"/>
        <v>0.1</v>
      </c>
      <c r="AG59" s="4">
        <f t="shared" si="37"/>
        <v>0.1</v>
      </c>
      <c r="AH59" s="4">
        <f t="shared" si="37"/>
        <v>0.1</v>
      </c>
      <c r="AI59" s="4">
        <f t="shared" si="37"/>
        <v>0.1</v>
      </c>
      <c r="AJ59" s="4">
        <f t="shared" si="37"/>
        <v>0.1</v>
      </c>
      <c r="AK59" s="4">
        <f t="shared" si="37"/>
        <v>0.1</v>
      </c>
      <c r="AL59" s="4">
        <f t="shared" si="37"/>
        <v>0.1</v>
      </c>
      <c r="AM59" s="4">
        <f t="shared" si="37"/>
        <v>0.1</v>
      </c>
      <c r="AN59" s="4">
        <f t="shared" si="37"/>
        <v>0.1</v>
      </c>
      <c r="AO59" s="4">
        <f t="shared" si="37"/>
        <v>0.1</v>
      </c>
      <c r="AP59" s="4">
        <f t="shared" si="37"/>
        <v>0.1</v>
      </c>
      <c r="AQ59" s="4">
        <f t="shared" si="37"/>
        <v>0.1</v>
      </c>
      <c r="AR59" s="4">
        <f t="shared" si="37"/>
        <v>0.1</v>
      </c>
      <c r="AS59" s="4">
        <f t="shared" si="37"/>
        <v>0.1</v>
      </c>
      <c r="AT59" s="4">
        <f t="shared" si="37"/>
        <v>0.1</v>
      </c>
      <c r="AU59" s="4">
        <f t="shared" si="37"/>
        <v>0.1</v>
      </c>
      <c r="AV59" s="4">
        <f t="shared" si="37"/>
        <v>0.1</v>
      </c>
      <c r="AW59" s="4">
        <f t="shared" si="37"/>
        <v>0.1</v>
      </c>
      <c r="AX59" s="4">
        <f t="shared" si="37"/>
        <v>0.1</v>
      </c>
      <c r="AY59" s="4">
        <f t="shared" si="37"/>
        <v>0.1</v>
      </c>
      <c r="AZ59" s="4">
        <f t="shared" si="37"/>
        <v>0.1</v>
      </c>
      <c r="BA59" s="4">
        <f t="shared" si="37"/>
        <v>0.1</v>
      </c>
      <c r="BB59" s="4">
        <f t="shared" si="37"/>
        <v>0.1</v>
      </c>
      <c r="BC59" s="4">
        <f t="shared" si="37"/>
        <v>0.1</v>
      </c>
      <c r="BD59" s="4">
        <f t="shared" si="37"/>
        <v>0.1</v>
      </c>
      <c r="BE59" s="4">
        <f t="shared" si="37"/>
        <v>0.1</v>
      </c>
      <c r="BF59" s="4">
        <f t="shared" si="37"/>
        <v>0.1</v>
      </c>
      <c r="BG59" s="4">
        <f t="shared" si="37"/>
        <v>0.1</v>
      </c>
      <c r="BH59" s="4">
        <f t="shared" si="37"/>
        <v>0.1</v>
      </c>
      <c r="BI59" s="4">
        <f t="shared" si="37"/>
        <v>0.1</v>
      </c>
      <c r="BJ59" s="4">
        <f t="shared" si="37"/>
        <v>0.1</v>
      </c>
      <c r="BK59" s="4">
        <f t="shared" si="37"/>
        <v>0.1</v>
      </c>
      <c r="BL59" s="4">
        <f t="shared" si="37"/>
        <v>0.1</v>
      </c>
      <c r="BM59" s="4">
        <f t="shared" si="37"/>
        <v>0.1</v>
      </c>
      <c r="BN59" s="4">
        <f t="shared" si="37"/>
        <v>0.1</v>
      </c>
      <c r="BO59" s="4">
        <f t="shared" si="37"/>
        <v>0.1</v>
      </c>
      <c r="BP59" s="4">
        <f t="shared" si="37"/>
        <v>0.1</v>
      </c>
      <c r="BQ59" s="4">
        <f t="shared" si="37"/>
        <v>0.1</v>
      </c>
      <c r="BR59" s="4">
        <f t="shared" si="37"/>
        <v>0.1</v>
      </c>
      <c r="BS59" s="4">
        <f t="shared" si="37"/>
        <v>0.1</v>
      </c>
      <c r="BT59" s="4">
        <f t="shared" si="37"/>
        <v>0.1</v>
      </c>
      <c r="BU59" s="4">
        <f t="shared" si="37"/>
        <v>0.1</v>
      </c>
      <c r="BV59" s="4">
        <f t="shared" si="37"/>
        <v>0.1</v>
      </c>
      <c r="BW59" s="4">
        <f t="shared" si="37"/>
        <v>0.1</v>
      </c>
      <c r="BX59" s="4">
        <f t="shared" si="37"/>
        <v>0.1</v>
      </c>
      <c r="BY59" s="4">
        <f t="shared" si="37"/>
        <v>0.1</v>
      </c>
      <c r="BZ59" s="4">
        <f t="shared" si="38"/>
        <v>0.1</v>
      </c>
      <c r="CA59" s="4">
        <f t="shared" si="38"/>
        <v>0.1</v>
      </c>
      <c r="CB59" s="4">
        <f t="shared" si="38"/>
        <v>0.1</v>
      </c>
      <c r="CC59" s="4">
        <f t="shared" si="38"/>
        <v>0.1</v>
      </c>
      <c r="CD59" s="4">
        <f t="shared" si="38"/>
        <v>0.1</v>
      </c>
      <c r="CE59" s="4">
        <f t="shared" si="38"/>
        <v>0.1</v>
      </c>
      <c r="CF59" s="4">
        <f t="shared" si="38"/>
        <v>0.1</v>
      </c>
      <c r="CG59" s="4">
        <f t="shared" si="38"/>
        <v>0.1</v>
      </c>
      <c r="CH59" s="4">
        <f t="shared" si="38"/>
        <v>0.1</v>
      </c>
      <c r="CI59" s="4">
        <f t="shared" si="38"/>
        <v>0.1</v>
      </c>
      <c r="CJ59" s="4">
        <f t="shared" si="38"/>
        <v>0.1</v>
      </c>
      <c r="CK59" s="4">
        <f t="shared" si="38"/>
        <v>0.1</v>
      </c>
      <c r="CL59" s="4">
        <f t="shared" si="38"/>
        <v>0.1</v>
      </c>
      <c r="CM59" s="4">
        <f t="shared" si="38"/>
        <v>0.1</v>
      </c>
      <c r="CN59" s="4">
        <f t="shared" si="38"/>
        <v>0.1</v>
      </c>
      <c r="CO59" s="4">
        <f t="shared" si="38"/>
        <v>0.1</v>
      </c>
      <c r="CP59" s="4">
        <f t="shared" si="38"/>
        <v>0.1</v>
      </c>
      <c r="CQ59" s="4">
        <f t="shared" si="38"/>
        <v>0.1</v>
      </c>
      <c r="CR59" s="4">
        <f t="shared" si="38"/>
        <v>0.1</v>
      </c>
      <c r="CS59" s="4">
        <f t="shared" si="38"/>
        <v>0.1</v>
      </c>
      <c r="CT59" s="4">
        <f t="shared" si="38"/>
        <v>0.1</v>
      </c>
      <c r="CU59" s="4">
        <f t="shared" si="38"/>
        <v>0.1</v>
      </c>
      <c r="CV59" s="4">
        <f t="shared" si="38"/>
        <v>0.1</v>
      </c>
      <c r="CW59" s="4">
        <f t="shared" si="38"/>
        <v>0.1</v>
      </c>
      <c r="CX59" s="4">
        <f t="shared" si="38"/>
        <v>0.1</v>
      </c>
      <c r="CY59" s="4">
        <f t="shared" si="38"/>
        <v>0.1</v>
      </c>
      <c r="CZ59" s="4">
        <f t="shared" si="38"/>
        <v>0.1</v>
      </c>
      <c r="DA59" s="4">
        <f t="shared" si="38"/>
        <v>0.1</v>
      </c>
      <c r="DB59" s="4">
        <f t="shared" si="38"/>
        <v>0.1</v>
      </c>
      <c r="DC59" s="4">
        <f t="shared" si="38"/>
        <v>0.1</v>
      </c>
      <c r="DD59" s="4">
        <f t="shared" si="38"/>
        <v>0.1</v>
      </c>
      <c r="DE59" s="4">
        <f t="shared" si="38"/>
        <v>0.1</v>
      </c>
    </row>
    <row r="60" spans="1:109">
      <c r="E60" s="4">
        <f t="shared" si="36"/>
        <v>0</v>
      </c>
      <c r="H60" s="2"/>
      <c r="I60" s="2" t="s">
        <v>37</v>
      </c>
      <c r="J60" s="1">
        <v>1</v>
      </c>
      <c r="K60" s="4">
        <f t="shared" si="40"/>
        <v>1</v>
      </c>
      <c r="L60" s="4">
        <f t="shared" si="40"/>
        <v>1</v>
      </c>
      <c r="M60" s="4">
        <f t="shared" si="40"/>
        <v>0.5</v>
      </c>
      <c r="N60" s="4">
        <f t="shared" si="40"/>
        <v>0.5</v>
      </c>
      <c r="O60" s="4">
        <f t="shared" si="40"/>
        <v>0.5</v>
      </c>
      <c r="P60" s="4">
        <f t="shared" si="40"/>
        <v>0.1</v>
      </c>
      <c r="Q60" s="4">
        <f t="shared" si="37"/>
        <v>0.1</v>
      </c>
      <c r="R60" s="4">
        <f t="shared" si="37"/>
        <v>0.1</v>
      </c>
      <c r="S60" s="4">
        <f t="shared" si="37"/>
        <v>0.1</v>
      </c>
      <c r="T60" s="4">
        <f t="shared" si="37"/>
        <v>0.1</v>
      </c>
      <c r="U60" s="4">
        <f t="shared" si="37"/>
        <v>0.1</v>
      </c>
      <c r="V60" s="4">
        <f t="shared" si="37"/>
        <v>0.1</v>
      </c>
      <c r="W60" s="4">
        <f t="shared" si="37"/>
        <v>0.1</v>
      </c>
      <c r="X60" s="4">
        <f t="shared" si="37"/>
        <v>0.1</v>
      </c>
      <c r="Y60" s="4">
        <f t="shared" ref="Y60:CJ63" si="41">IF(Y69&gt;0.42,"100"%,IF(Y69&gt;0.2,50%,10%))</f>
        <v>0.1</v>
      </c>
      <c r="Z60" s="4">
        <f t="shared" si="41"/>
        <v>0.1</v>
      </c>
      <c r="AA60" s="4">
        <f t="shared" si="41"/>
        <v>0.1</v>
      </c>
      <c r="AB60" s="4">
        <f t="shared" si="41"/>
        <v>0.1</v>
      </c>
      <c r="AC60" s="4">
        <f t="shared" si="41"/>
        <v>0.1</v>
      </c>
      <c r="AD60" s="4">
        <f t="shared" si="41"/>
        <v>0.1</v>
      </c>
      <c r="AE60" s="4">
        <f t="shared" si="41"/>
        <v>0.1</v>
      </c>
      <c r="AF60" s="4">
        <f t="shared" si="41"/>
        <v>0.1</v>
      </c>
      <c r="AG60" s="4">
        <f t="shared" si="41"/>
        <v>0.1</v>
      </c>
      <c r="AH60" s="4">
        <f t="shared" si="41"/>
        <v>0.1</v>
      </c>
      <c r="AI60" s="4">
        <f t="shared" si="41"/>
        <v>0.1</v>
      </c>
      <c r="AJ60" s="4">
        <f t="shared" si="41"/>
        <v>0.1</v>
      </c>
      <c r="AK60" s="4">
        <f t="shared" si="41"/>
        <v>0.1</v>
      </c>
      <c r="AL60" s="4">
        <f t="shared" si="41"/>
        <v>0.1</v>
      </c>
      <c r="AM60" s="4">
        <f t="shared" si="41"/>
        <v>0.1</v>
      </c>
      <c r="AN60" s="4">
        <f t="shared" si="41"/>
        <v>0.1</v>
      </c>
      <c r="AO60" s="4">
        <f t="shared" si="41"/>
        <v>0.1</v>
      </c>
      <c r="AP60" s="4">
        <f t="shared" si="41"/>
        <v>0.1</v>
      </c>
      <c r="AQ60" s="4">
        <f t="shared" si="41"/>
        <v>0.1</v>
      </c>
      <c r="AR60" s="4">
        <f t="shared" si="41"/>
        <v>0.1</v>
      </c>
      <c r="AS60" s="4">
        <f t="shared" si="41"/>
        <v>0.1</v>
      </c>
      <c r="AT60" s="4">
        <f t="shared" si="41"/>
        <v>0.1</v>
      </c>
      <c r="AU60" s="4">
        <f t="shared" si="41"/>
        <v>0.1</v>
      </c>
      <c r="AV60" s="4">
        <f t="shared" si="41"/>
        <v>0.1</v>
      </c>
      <c r="AW60" s="4">
        <f t="shared" si="41"/>
        <v>0.1</v>
      </c>
      <c r="AX60" s="4">
        <f t="shared" si="41"/>
        <v>0.1</v>
      </c>
      <c r="AY60" s="4">
        <f t="shared" si="41"/>
        <v>0.1</v>
      </c>
      <c r="AZ60" s="4">
        <f t="shared" si="41"/>
        <v>0.1</v>
      </c>
      <c r="BA60" s="4">
        <f t="shared" si="41"/>
        <v>0.1</v>
      </c>
      <c r="BB60" s="4">
        <f t="shared" si="41"/>
        <v>0.1</v>
      </c>
      <c r="BC60" s="4">
        <f t="shared" si="41"/>
        <v>0.1</v>
      </c>
      <c r="BD60" s="4">
        <f t="shared" si="41"/>
        <v>0.1</v>
      </c>
      <c r="BE60" s="4">
        <f t="shared" si="41"/>
        <v>0.1</v>
      </c>
      <c r="BF60" s="4">
        <f t="shared" si="41"/>
        <v>0.1</v>
      </c>
      <c r="BG60" s="4">
        <f t="shared" si="41"/>
        <v>0.1</v>
      </c>
      <c r="BH60" s="4">
        <f t="shared" si="41"/>
        <v>0.1</v>
      </c>
      <c r="BI60" s="4">
        <f t="shared" si="41"/>
        <v>0.1</v>
      </c>
      <c r="BJ60" s="4">
        <f t="shared" si="41"/>
        <v>0.1</v>
      </c>
      <c r="BK60" s="4">
        <f t="shared" si="41"/>
        <v>0.1</v>
      </c>
      <c r="BL60" s="4">
        <f t="shared" si="41"/>
        <v>0.1</v>
      </c>
      <c r="BM60" s="4">
        <f t="shared" si="41"/>
        <v>0.1</v>
      </c>
      <c r="BN60" s="4">
        <f t="shared" si="41"/>
        <v>0.1</v>
      </c>
      <c r="BO60" s="4">
        <f t="shared" si="41"/>
        <v>0.1</v>
      </c>
      <c r="BP60" s="4">
        <f t="shared" si="41"/>
        <v>0.1</v>
      </c>
      <c r="BQ60" s="4">
        <f t="shared" si="41"/>
        <v>0.1</v>
      </c>
      <c r="BR60" s="4">
        <f t="shared" si="41"/>
        <v>0.1</v>
      </c>
      <c r="BS60" s="4">
        <f t="shared" si="41"/>
        <v>0.1</v>
      </c>
      <c r="BT60" s="4">
        <f t="shared" si="41"/>
        <v>0.1</v>
      </c>
      <c r="BU60" s="4">
        <f t="shared" si="41"/>
        <v>0.1</v>
      </c>
      <c r="BV60" s="4">
        <f t="shared" si="41"/>
        <v>0.1</v>
      </c>
      <c r="BW60" s="4">
        <f t="shared" si="41"/>
        <v>0.1</v>
      </c>
      <c r="BX60" s="4">
        <f t="shared" si="41"/>
        <v>0.1</v>
      </c>
      <c r="BY60" s="4">
        <f t="shared" si="41"/>
        <v>0.1</v>
      </c>
      <c r="BZ60" s="4">
        <f t="shared" si="41"/>
        <v>0.1</v>
      </c>
      <c r="CA60" s="4">
        <f t="shared" si="41"/>
        <v>0.1</v>
      </c>
      <c r="CB60" s="4">
        <f t="shared" si="41"/>
        <v>0.1</v>
      </c>
      <c r="CC60" s="4">
        <f t="shared" si="41"/>
        <v>0.1</v>
      </c>
      <c r="CD60" s="4">
        <f t="shared" si="41"/>
        <v>0.1</v>
      </c>
      <c r="CE60" s="4">
        <f t="shared" si="41"/>
        <v>0.1</v>
      </c>
      <c r="CF60" s="4">
        <f t="shared" si="41"/>
        <v>0.1</v>
      </c>
      <c r="CG60" s="4">
        <f t="shared" si="41"/>
        <v>0.1</v>
      </c>
      <c r="CH60" s="4">
        <f t="shared" si="41"/>
        <v>0.1</v>
      </c>
      <c r="CI60" s="4">
        <f t="shared" si="41"/>
        <v>0.1</v>
      </c>
      <c r="CJ60" s="4">
        <f t="shared" si="41"/>
        <v>0.1</v>
      </c>
      <c r="CK60" s="4">
        <f t="shared" si="38"/>
        <v>0.1</v>
      </c>
      <c r="CL60" s="4">
        <f t="shared" si="38"/>
        <v>0.1</v>
      </c>
      <c r="CM60" s="4">
        <f t="shared" si="38"/>
        <v>0.1</v>
      </c>
      <c r="CN60" s="4">
        <f t="shared" si="38"/>
        <v>0.1</v>
      </c>
      <c r="CO60" s="4">
        <f t="shared" si="38"/>
        <v>0.1</v>
      </c>
      <c r="CP60" s="4">
        <f t="shared" si="38"/>
        <v>0.1</v>
      </c>
      <c r="CQ60" s="4">
        <f t="shared" si="38"/>
        <v>0.1</v>
      </c>
      <c r="CR60" s="4">
        <f t="shared" si="38"/>
        <v>0.1</v>
      </c>
      <c r="CS60" s="4">
        <f t="shared" si="38"/>
        <v>0.1</v>
      </c>
      <c r="CT60" s="4">
        <f t="shared" si="38"/>
        <v>0.1</v>
      </c>
      <c r="CU60" s="4">
        <f t="shared" si="38"/>
        <v>0.1</v>
      </c>
      <c r="CV60" s="4">
        <f t="shared" si="38"/>
        <v>0.1</v>
      </c>
      <c r="CW60" s="4">
        <f t="shared" si="38"/>
        <v>0.1</v>
      </c>
      <c r="CX60" s="4">
        <f t="shared" si="38"/>
        <v>0.1</v>
      </c>
      <c r="CY60" s="4">
        <f t="shared" si="38"/>
        <v>0.1</v>
      </c>
      <c r="CZ60" s="4">
        <f t="shared" si="38"/>
        <v>0.1</v>
      </c>
      <c r="DA60" s="4">
        <f t="shared" si="38"/>
        <v>0.1</v>
      </c>
      <c r="DB60" s="4">
        <f t="shared" si="38"/>
        <v>0.1</v>
      </c>
      <c r="DC60" s="4">
        <f t="shared" si="38"/>
        <v>0.1</v>
      </c>
      <c r="DD60" s="4">
        <f t="shared" si="38"/>
        <v>0.1</v>
      </c>
      <c r="DE60" s="4">
        <f t="shared" si="38"/>
        <v>0.1</v>
      </c>
    </row>
    <row r="61" spans="1:109">
      <c r="E61" s="4">
        <f t="shared" ca="1" si="36"/>
        <v>7.5000000000000011E-2</v>
      </c>
      <c r="H61" s="2"/>
      <c r="I61" s="2" t="s">
        <v>181</v>
      </c>
      <c r="J61" s="1">
        <v>1</v>
      </c>
      <c r="K61" s="4">
        <f>IF(K70&gt;0.42,"100"%,IF(K70&gt;0.2,50%,10%))</f>
        <v>1</v>
      </c>
      <c r="L61" s="4">
        <f t="shared" si="40"/>
        <v>1</v>
      </c>
      <c r="M61" s="4">
        <f t="shared" si="40"/>
        <v>1</v>
      </c>
      <c r="N61" s="4">
        <f t="shared" si="40"/>
        <v>0.5</v>
      </c>
      <c r="O61" s="4">
        <f t="shared" si="40"/>
        <v>0.5</v>
      </c>
      <c r="P61" s="4">
        <f t="shared" si="40"/>
        <v>0.5</v>
      </c>
      <c r="Q61" s="4">
        <f t="shared" si="40"/>
        <v>0.5</v>
      </c>
      <c r="R61" s="4">
        <f t="shared" si="40"/>
        <v>0.1</v>
      </c>
      <c r="S61" s="4">
        <f t="shared" si="40"/>
        <v>0.1</v>
      </c>
      <c r="T61" s="4">
        <f t="shared" si="40"/>
        <v>0.1</v>
      </c>
      <c r="U61" s="4">
        <f t="shared" si="40"/>
        <v>0.1</v>
      </c>
      <c r="V61" s="4">
        <f t="shared" si="40"/>
        <v>0.1</v>
      </c>
      <c r="W61" s="4">
        <f t="shared" si="40"/>
        <v>0.1</v>
      </c>
      <c r="X61" s="4">
        <f t="shared" si="40"/>
        <v>0.1</v>
      </c>
      <c r="Y61" s="4">
        <f t="shared" si="40"/>
        <v>0.1</v>
      </c>
      <c r="Z61" s="4">
        <f t="shared" si="40"/>
        <v>0.1</v>
      </c>
      <c r="AA61" s="4">
        <f t="shared" si="41"/>
        <v>0.1</v>
      </c>
      <c r="AB61" s="4">
        <f t="shared" si="41"/>
        <v>0.1</v>
      </c>
      <c r="AC61" s="4">
        <f t="shared" si="41"/>
        <v>0.1</v>
      </c>
      <c r="AD61" s="4">
        <f t="shared" si="41"/>
        <v>0.1</v>
      </c>
      <c r="AE61" s="4">
        <f t="shared" si="41"/>
        <v>0.1</v>
      </c>
      <c r="AF61" s="4">
        <f t="shared" si="41"/>
        <v>0.1</v>
      </c>
      <c r="AG61" s="4">
        <f t="shared" si="41"/>
        <v>0.1</v>
      </c>
      <c r="AH61" s="4">
        <f t="shared" si="41"/>
        <v>0.1</v>
      </c>
      <c r="AI61" s="4">
        <f t="shared" si="41"/>
        <v>0.1</v>
      </c>
      <c r="AJ61" s="4">
        <f t="shared" si="41"/>
        <v>0.1</v>
      </c>
      <c r="AK61" s="4">
        <f t="shared" si="41"/>
        <v>0.1</v>
      </c>
      <c r="AL61" s="4">
        <f t="shared" si="41"/>
        <v>0.1</v>
      </c>
      <c r="AM61" s="4">
        <f t="shared" si="41"/>
        <v>0.1</v>
      </c>
      <c r="AN61" s="4">
        <f t="shared" si="41"/>
        <v>0.1</v>
      </c>
      <c r="AO61" s="4">
        <f t="shared" si="41"/>
        <v>0.1</v>
      </c>
      <c r="AP61" s="4">
        <f t="shared" si="41"/>
        <v>0.1</v>
      </c>
      <c r="AQ61" s="4">
        <f t="shared" si="41"/>
        <v>0.1</v>
      </c>
      <c r="AR61" s="4">
        <f t="shared" si="41"/>
        <v>0.1</v>
      </c>
      <c r="AS61" s="4">
        <f t="shared" si="41"/>
        <v>0.1</v>
      </c>
      <c r="AT61" s="4">
        <f t="shared" si="41"/>
        <v>0.1</v>
      </c>
      <c r="AU61" s="4">
        <f t="shared" si="41"/>
        <v>0.1</v>
      </c>
      <c r="AV61" s="4">
        <f t="shared" si="41"/>
        <v>0.1</v>
      </c>
      <c r="AW61" s="4">
        <f t="shared" si="41"/>
        <v>0.1</v>
      </c>
      <c r="AX61" s="4">
        <f t="shared" si="41"/>
        <v>0.1</v>
      </c>
      <c r="AY61" s="4">
        <f t="shared" si="41"/>
        <v>0.1</v>
      </c>
      <c r="AZ61" s="4">
        <f t="shared" si="41"/>
        <v>0.1</v>
      </c>
      <c r="BA61" s="4">
        <f t="shared" si="41"/>
        <v>0.1</v>
      </c>
      <c r="BB61" s="4">
        <f t="shared" si="41"/>
        <v>0.1</v>
      </c>
      <c r="BC61" s="4">
        <f t="shared" si="41"/>
        <v>0.1</v>
      </c>
      <c r="BD61" s="4">
        <f t="shared" si="41"/>
        <v>0.1</v>
      </c>
      <c r="BE61" s="4">
        <f t="shared" si="41"/>
        <v>0.1</v>
      </c>
      <c r="BF61" s="4">
        <f t="shared" si="41"/>
        <v>0.1</v>
      </c>
      <c r="BG61" s="4">
        <f t="shared" si="41"/>
        <v>0.1</v>
      </c>
      <c r="BH61" s="4">
        <f t="shared" si="41"/>
        <v>0.1</v>
      </c>
      <c r="BI61" s="4">
        <f t="shared" si="41"/>
        <v>0.1</v>
      </c>
      <c r="BJ61" s="4">
        <f t="shared" si="41"/>
        <v>0.1</v>
      </c>
      <c r="BK61" s="4">
        <f t="shared" si="41"/>
        <v>0.1</v>
      </c>
      <c r="BL61" s="4">
        <f t="shared" si="41"/>
        <v>0.1</v>
      </c>
      <c r="BM61" s="4">
        <f t="shared" si="41"/>
        <v>0.1</v>
      </c>
      <c r="BN61" s="4">
        <f t="shared" si="41"/>
        <v>0.1</v>
      </c>
      <c r="BO61" s="4">
        <f t="shared" si="41"/>
        <v>0.1</v>
      </c>
      <c r="BP61" s="4">
        <f t="shared" si="41"/>
        <v>0.1</v>
      </c>
      <c r="BQ61" s="4">
        <f t="shared" si="41"/>
        <v>0.1</v>
      </c>
      <c r="BR61" s="4">
        <f t="shared" si="41"/>
        <v>0.1</v>
      </c>
      <c r="BS61" s="4">
        <f t="shared" si="41"/>
        <v>0.1</v>
      </c>
      <c r="BT61" s="4">
        <f t="shared" si="41"/>
        <v>0.1</v>
      </c>
      <c r="BU61" s="4">
        <f t="shared" si="41"/>
        <v>0.1</v>
      </c>
      <c r="BV61" s="4">
        <f t="shared" si="41"/>
        <v>0.1</v>
      </c>
      <c r="BW61" s="4">
        <f t="shared" si="41"/>
        <v>0.1</v>
      </c>
      <c r="BX61" s="4">
        <f t="shared" si="41"/>
        <v>0.1</v>
      </c>
      <c r="BY61" s="4">
        <f t="shared" si="41"/>
        <v>0.1</v>
      </c>
      <c r="BZ61" s="4">
        <f t="shared" si="41"/>
        <v>0.1</v>
      </c>
      <c r="CA61" s="4">
        <f t="shared" si="41"/>
        <v>0.1</v>
      </c>
      <c r="CB61" s="4">
        <f t="shared" si="41"/>
        <v>0.1</v>
      </c>
      <c r="CC61" s="4">
        <f t="shared" si="41"/>
        <v>0.1</v>
      </c>
      <c r="CD61" s="4">
        <f t="shared" si="41"/>
        <v>0.1</v>
      </c>
      <c r="CE61" s="4">
        <f t="shared" si="41"/>
        <v>0.1</v>
      </c>
      <c r="CF61" s="4">
        <f t="shared" si="41"/>
        <v>0.1</v>
      </c>
      <c r="CG61" s="4">
        <f t="shared" si="41"/>
        <v>0.1</v>
      </c>
      <c r="CH61" s="4">
        <f t="shared" si="41"/>
        <v>0.1</v>
      </c>
      <c r="CI61" s="4">
        <f t="shared" si="41"/>
        <v>0.1</v>
      </c>
      <c r="CJ61" s="4">
        <f t="shared" si="41"/>
        <v>0.1</v>
      </c>
      <c r="CK61" s="4">
        <f t="shared" si="38"/>
        <v>0.1</v>
      </c>
      <c r="CL61" s="4">
        <f t="shared" si="38"/>
        <v>0.1</v>
      </c>
      <c r="CM61" s="4">
        <f t="shared" si="38"/>
        <v>0.1</v>
      </c>
      <c r="CN61" s="4">
        <f t="shared" si="38"/>
        <v>0.1</v>
      </c>
      <c r="CO61" s="4">
        <f t="shared" si="38"/>
        <v>0.1</v>
      </c>
      <c r="CP61" s="4">
        <f t="shared" si="38"/>
        <v>0.1</v>
      </c>
      <c r="CQ61" s="4">
        <f t="shared" si="38"/>
        <v>0.1</v>
      </c>
      <c r="CR61" s="4">
        <f t="shared" si="38"/>
        <v>0.1</v>
      </c>
      <c r="CS61" s="4">
        <f t="shared" si="38"/>
        <v>0.1</v>
      </c>
      <c r="CT61" s="4">
        <f t="shared" si="38"/>
        <v>0.1</v>
      </c>
      <c r="CU61" s="4">
        <f t="shared" si="38"/>
        <v>0.1</v>
      </c>
      <c r="CV61" s="4">
        <f t="shared" si="38"/>
        <v>0.1</v>
      </c>
      <c r="CW61" s="4">
        <f t="shared" si="38"/>
        <v>0.1</v>
      </c>
      <c r="CX61" s="4">
        <f t="shared" si="38"/>
        <v>0.1</v>
      </c>
      <c r="CY61" s="4">
        <f t="shared" si="38"/>
        <v>0.1</v>
      </c>
      <c r="CZ61" s="4">
        <f t="shared" si="38"/>
        <v>0.1</v>
      </c>
      <c r="DA61" s="4">
        <f t="shared" si="38"/>
        <v>0.1</v>
      </c>
      <c r="DB61" s="4">
        <f t="shared" si="38"/>
        <v>0.1</v>
      </c>
      <c r="DC61" s="4">
        <f t="shared" si="38"/>
        <v>0.1</v>
      </c>
      <c r="DD61" s="4">
        <f t="shared" si="38"/>
        <v>0.1</v>
      </c>
      <c r="DE61" s="4">
        <f t="shared" si="38"/>
        <v>0.1</v>
      </c>
    </row>
    <row r="62" spans="1:109">
      <c r="E62" s="4">
        <f t="shared" ca="1" si="36"/>
        <v>0.1</v>
      </c>
      <c r="H62" s="2"/>
      <c r="I62" s="2" t="s">
        <v>38</v>
      </c>
      <c r="J62" s="1">
        <v>1</v>
      </c>
      <c r="K62" s="4">
        <f>IF(K71&gt;0.42,"100"%,IF(K71&gt;0.2,50%,10%))</f>
        <v>1</v>
      </c>
      <c r="L62" s="4">
        <f t="shared" si="40"/>
        <v>1</v>
      </c>
      <c r="M62" s="4">
        <f t="shared" si="40"/>
        <v>1</v>
      </c>
      <c r="N62" s="4">
        <f t="shared" si="40"/>
        <v>1</v>
      </c>
      <c r="O62" s="4">
        <f t="shared" si="40"/>
        <v>0.5</v>
      </c>
      <c r="P62" s="4">
        <f t="shared" si="40"/>
        <v>0.5</v>
      </c>
      <c r="Q62" s="4">
        <f t="shared" si="40"/>
        <v>0.5</v>
      </c>
      <c r="R62" s="4">
        <f t="shared" si="40"/>
        <v>0.5</v>
      </c>
      <c r="S62" s="4">
        <f t="shared" si="40"/>
        <v>0.5</v>
      </c>
      <c r="T62" s="4">
        <f t="shared" si="40"/>
        <v>0.1</v>
      </c>
      <c r="U62" s="4">
        <f t="shared" si="40"/>
        <v>0.1</v>
      </c>
      <c r="V62" s="4">
        <f t="shared" si="40"/>
        <v>0.1</v>
      </c>
      <c r="W62" s="4">
        <f t="shared" si="40"/>
        <v>0.1</v>
      </c>
      <c r="X62" s="4">
        <f t="shared" si="40"/>
        <v>0.1</v>
      </c>
      <c r="Y62" s="4">
        <f t="shared" si="40"/>
        <v>0.1</v>
      </c>
      <c r="Z62" s="4">
        <f t="shared" si="40"/>
        <v>0.1</v>
      </c>
      <c r="AA62" s="4">
        <f t="shared" si="41"/>
        <v>0.1</v>
      </c>
      <c r="AB62" s="4">
        <f t="shared" si="41"/>
        <v>0.1</v>
      </c>
      <c r="AC62" s="4">
        <f t="shared" si="41"/>
        <v>0.1</v>
      </c>
      <c r="AD62" s="4">
        <f t="shared" si="41"/>
        <v>0.1</v>
      </c>
      <c r="AE62" s="4">
        <f t="shared" si="41"/>
        <v>0.1</v>
      </c>
      <c r="AF62" s="4">
        <f t="shared" si="41"/>
        <v>0.1</v>
      </c>
      <c r="AG62" s="4">
        <f t="shared" si="41"/>
        <v>0.1</v>
      </c>
      <c r="AH62" s="4">
        <f t="shared" si="41"/>
        <v>0.1</v>
      </c>
      <c r="AI62" s="4">
        <f t="shared" si="41"/>
        <v>0.1</v>
      </c>
      <c r="AJ62" s="4">
        <f t="shared" si="41"/>
        <v>0.1</v>
      </c>
      <c r="AK62" s="4">
        <f t="shared" si="41"/>
        <v>0.1</v>
      </c>
      <c r="AL62" s="4">
        <f t="shared" si="41"/>
        <v>0.1</v>
      </c>
      <c r="AM62" s="4">
        <f t="shared" si="41"/>
        <v>0.1</v>
      </c>
      <c r="AN62" s="4">
        <f t="shared" si="41"/>
        <v>0.1</v>
      </c>
      <c r="AO62" s="4">
        <f t="shared" si="41"/>
        <v>0.1</v>
      </c>
      <c r="AP62" s="4">
        <f t="shared" si="41"/>
        <v>0.1</v>
      </c>
      <c r="AQ62" s="4">
        <f t="shared" si="41"/>
        <v>0.1</v>
      </c>
      <c r="AR62" s="4">
        <f t="shared" si="41"/>
        <v>0.1</v>
      </c>
      <c r="AS62" s="4">
        <f t="shared" si="41"/>
        <v>0.1</v>
      </c>
      <c r="AT62" s="4">
        <f t="shared" si="41"/>
        <v>0.1</v>
      </c>
      <c r="AU62" s="4">
        <f t="shared" si="41"/>
        <v>0.1</v>
      </c>
      <c r="AV62" s="4">
        <f t="shared" si="41"/>
        <v>0.1</v>
      </c>
      <c r="AW62" s="4">
        <f t="shared" si="41"/>
        <v>0.1</v>
      </c>
      <c r="AX62" s="4">
        <f t="shared" si="41"/>
        <v>0.1</v>
      </c>
      <c r="AY62" s="4">
        <f t="shared" si="41"/>
        <v>0.1</v>
      </c>
      <c r="AZ62" s="4">
        <f t="shared" si="41"/>
        <v>0.1</v>
      </c>
      <c r="BA62" s="4">
        <f t="shared" si="41"/>
        <v>0.1</v>
      </c>
      <c r="BB62" s="4">
        <f t="shared" si="41"/>
        <v>0.1</v>
      </c>
      <c r="BC62" s="4">
        <f t="shared" si="41"/>
        <v>0.1</v>
      </c>
      <c r="BD62" s="4">
        <f t="shared" si="41"/>
        <v>0.1</v>
      </c>
      <c r="BE62" s="4">
        <f t="shared" si="41"/>
        <v>0.1</v>
      </c>
      <c r="BF62" s="4">
        <f t="shared" si="41"/>
        <v>0.1</v>
      </c>
      <c r="BG62" s="4">
        <f t="shared" si="41"/>
        <v>0.1</v>
      </c>
      <c r="BH62" s="4">
        <f t="shared" si="41"/>
        <v>0.1</v>
      </c>
      <c r="BI62" s="4">
        <f t="shared" si="41"/>
        <v>0.1</v>
      </c>
      <c r="BJ62" s="4">
        <f t="shared" si="41"/>
        <v>0.1</v>
      </c>
      <c r="BK62" s="4">
        <f t="shared" si="41"/>
        <v>0.1</v>
      </c>
      <c r="BL62" s="4">
        <f t="shared" si="41"/>
        <v>0.1</v>
      </c>
      <c r="BM62" s="4">
        <f t="shared" si="41"/>
        <v>0.1</v>
      </c>
      <c r="BN62" s="4">
        <f t="shared" si="41"/>
        <v>0.1</v>
      </c>
      <c r="BO62" s="4">
        <f t="shared" si="41"/>
        <v>0.1</v>
      </c>
      <c r="BP62" s="4">
        <f t="shared" si="41"/>
        <v>0.1</v>
      </c>
      <c r="BQ62" s="4">
        <f t="shared" si="41"/>
        <v>0.1</v>
      </c>
      <c r="BR62" s="4">
        <f t="shared" si="41"/>
        <v>0.1</v>
      </c>
      <c r="BS62" s="4">
        <f t="shared" si="41"/>
        <v>0.1</v>
      </c>
      <c r="BT62" s="4">
        <f t="shared" si="41"/>
        <v>0.1</v>
      </c>
      <c r="BU62" s="4">
        <f t="shared" si="41"/>
        <v>0.1</v>
      </c>
      <c r="BV62" s="4">
        <f t="shared" si="41"/>
        <v>0.1</v>
      </c>
      <c r="BW62" s="4">
        <f t="shared" si="41"/>
        <v>0.1</v>
      </c>
      <c r="BX62" s="4">
        <f t="shared" si="41"/>
        <v>0.1</v>
      </c>
      <c r="BY62" s="4">
        <f t="shared" si="41"/>
        <v>0.1</v>
      </c>
      <c r="BZ62" s="4">
        <f t="shared" si="41"/>
        <v>0.1</v>
      </c>
      <c r="CA62" s="4">
        <f t="shared" si="41"/>
        <v>0.1</v>
      </c>
      <c r="CB62" s="4">
        <f t="shared" si="41"/>
        <v>0.1</v>
      </c>
      <c r="CC62" s="4">
        <f t="shared" si="41"/>
        <v>0.1</v>
      </c>
      <c r="CD62" s="4">
        <f t="shared" si="41"/>
        <v>0.1</v>
      </c>
      <c r="CE62" s="4">
        <f t="shared" si="41"/>
        <v>0.1</v>
      </c>
      <c r="CF62" s="4">
        <f t="shared" si="41"/>
        <v>0.1</v>
      </c>
      <c r="CG62" s="4">
        <f t="shared" si="41"/>
        <v>0.1</v>
      </c>
      <c r="CH62" s="4">
        <f t="shared" si="41"/>
        <v>0.1</v>
      </c>
      <c r="CI62" s="4">
        <f t="shared" si="41"/>
        <v>0.1</v>
      </c>
      <c r="CJ62" s="4">
        <f t="shared" si="41"/>
        <v>0.1</v>
      </c>
      <c r="CK62" s="4">
        <f t="shared" si="38"/>
        <v>0.1</v>
      </c>
      <c r="CL62" s="4">
        <f t="shared" si="38"/>
        <v>0.1</v>
      </c>
      <c r="CM62" s="4">
        <f t="shared" si="38"/>
        <v>0.1</v>
      </c>
      <c r="CN62" s="4">
        <f t="shared" si="38"/>
        <v>0.1</v>
      </c>
      <c r="CO62" s="4">
        <f t="shared" si="38"/>
        <v>0.1</v>
      </c>
      <c r="CP62" s="4">
        <f t="shared" si="38"/>
        <v>0.1</v>
      </c>
      <c r="CQ62" s="4">
        <f t="shared" si="38"/>
        <v>0.1</v>
      </c>
      <c r="CR62" s="4">
        <f t="shared" si="38"/>
        <v>0.1</v>
      </c>
      <c r="CS62" s="4">
        <f t="shared" si="38"/>
        <v>0.1</v>
      </c>
      <c r="CT62" s="4">
        <f t="shared" si="38"/>
        <v>0.1</v>
      </c>
      <c r="CU62" s="4">
        <f t="shared" si="38"/>
        <v>0.1</v>
      </c>
      <c r="CV62" s="4">
        <f t="shared" si="38"/>
        <v>0.1</v>
      </c>
      <c r="CW62" s="4">
        <f t="shared" si="38"/>
        <v>0.1</v>
      </c>
      <c r="CX62" s="4">
        <f t="shared" si="38"/>
        <v>0.1</v>
      </c>
      <c r="CY62" s="4">
        <f t="shared" si="38"/>
        <v>0.1</v>
      </c>
      <c r="CZ62" s="4">
        <f t="shared" si="38"/>
        <v>0.1</v>
      </c>
      <c r="DA62" s="4">
        <f t="shared" si="38"/>
        <v>0.1</v>
      </c>
      <c r="DB62" s="4">
        <f t="shared" si="38"/>
        <v>0.1</v>
      </c>
      <c r="DC62" s="4">
        <f t="shared" si="38"/>
        <v>0.1</v>
      </c>
      <c r="DD62" s="4">
        <f t="shared" si="38"/>
        <v>0.1</v>
      </c>
      <c r="DE62" s="4">
        <f t="shared" si="38"/>
        <v>0.1</v>
      </c>
    </row>
    <row r="63" spans="1:109">
      <c r="H63" s="2"/>
      <c r="I63" t="s">
        <v>40</v>
      </c>
      <c r="J63" s="1">
        <v>1</v>
      </c>
      <c r="K63" s="4">
        <f>IF(K72&gt;0.42,"100"%,IF(K72&gt;0.2,50%,10%))</f>
        <v>1</v>
      </c>
      <c r="L63" s="4">
        <f t="shared" si="40"/>
        <v>1</v>
      </c>
      <c r="M63" s="4">
        <f t="shared" si="40"/>
        <v>0.5</v>
      </c>
      <c r="N63" s="4">
        <f t="shared" si="40"/>
        <v>0.5</v>
      </c>
      <c r="O63" s="4">
        <f t="shared" si="40"/>
        <v>0.5</v>
      </c>
      <c r="P63" s="4">
        <f t="shared" si="40"/>
        <v>0.1</v>
      </c>
      <c r="Q63" s="4">
        <f t="shared" si="40"/>
        <v>0.1</v>
      </c>
      <c r="R63" s="4">
        <f t="shared" si="40"/>
        <v>0.1</v>
      </c>
      <c r="S63" s="4">
        <f t="shared" si="40"/>
        <v>0.1</v>
      </c>
      <c r="T63" s="4">
        <f t="shared" si="40"/>
        <v>0.1</v>
      </c>
      <c r="U63" s="4">
        <f t="shared" si="40"/>
        <v>0.1</v>
      </c>
      <c r="V63" s="4">
        <f t="shared" si="40"/>
        <v>0.1</v>
      </c>
      <c r="W63" s="4">
        <f t="shared" si="40"/>
        <v>0.1</v>
      </c>
      <c r="X63" s="4">
        <f t="shared" si="40"/>
        <v>0.1</v>
      </c>
      <c r="Y63" s="4">
        <f t="shared" si="40"/>
        <v>0.1</v>
      </c>
      <c r="Z63" s="4">
        <f t="shared" si="40"/>
        <v>0.1</v>
      </c>
      <c r="AA63" s="4">
        <f t="shared" si="41"/>
        <v>0.1</v>
      </c>
      <c r="AB63" s="4">
        <f t="shared" si="41"/>
        <v>0.1</v>
      </c>
      <c r="AC63" s="4">
        <f t="shared" si="41"/>
        <v>0.1</v>
      </c>
      <c r="AD63" s="4">
        <f t="shared" si="41"/>
        <v>0.1</v>
      </c>
      <c r="AE63" s="4">
        <f t="shared" si="41"/>
        <v>0.1</v>
      </c>
      <c r="AF63" s="4">
        <f t="shared" si="41"/>
        <v>0.1</v>
      </c>
      <c r="AG63" s="4">
        <f t="shared" si="41"/>
        <v>0.1</v>
      </c>
      <c r="AH63" s="4">
        <f t="shared" si="41"/>
        <v>0.1</v>
      </c>
      <c r="AI63" s="4">
        <f t="shared" si="41"/>
        <v>0.1</v>
      </c>
      <c r="AJ63" s="4">
        <f t="shared" si="41"/>
        <v>0.1</v>
      </c>
      <c r="AK63" s="4">
        <f t="shared" si="41"/>
        <v>0.1</v>
      </c>
      <c r="AL63" s="4">
        <f t="shared" si="41"/>
        <v>0.1</v>
      </c>
      <c r="AM63" s="4">
        <f t="shared" si="41"/>
        <v>0.1</v>
      </c>
      <c r="AN63" s="4">
        <f t="shared" si="41"/>
        <v>0.1</v>
      </c>
      <c r="AO63" s="4">
        <f t="shared" si="41"/>
        <v>0.1</v>
      </c>
      <c r="AP63" s="4">
        <f t="shared" si="41"/>
        <v>0.1</v>
      </c>
      <c r="AQ63" s="4">
        <f t="shared" si="41"/>
        <v>0.1</v>
      </c>
      <c r="AR63" s="4">
        <f t="shared" si="41"/>
        <v>0.1</v>
      </c>
      <c r="AS63" s="4">
        <f t="shared" si="41"/>
        <v>0.1</v>
      </c>
      <c r="AT63" s="4">
        <f t="shared" si="41"/>
        <v>0.1</v>
      </c>
      <c r="AU63" s="4">
        <f t="shared" si="41"/>
        <v>0.1</v>
      </c>
      <c r="AV63" s="4">
        <f t="shared" si="41"/>
        <v>0.1</v>
      </c>
      <c r="AW63" s="4">
        <f t="shared" si="41"/>
        <v>0.1</v>
      </c>
      <c r="AX63" s="4">
        <f t="shared" si="41"/>
        <v>0.1</v>
      </c>
      <c r="AY63" s="4">
        <f t="shared" si="41"/>
        <v>0.1</v>
      </c>
      <c r="AZ63" s="4">
        <f t="shared" si="41"/>
        <v>0.1</v>
      </c>
      <c r="BA63" s="4">
        <f t="shared" si="41"/>
        <v>0.1</v>
      </c>
      <c r="BB63" s="4">
        <f t="shared" si="41"/>
        <v>0.1</v>
      </c>
      <c r="BC63" s="4">
        <f t="shared" si="41"/>
        <v>0.1</v>
      </c>
      <c r="BD63" s="4">
        <f t="shared" si="41"/>
        <v>0.1</v>
      </c>
      <c r="BE63" s="4">
        <f t="shared" si="41"/>
        <v>0.1</v>
      </c>
      <c r="BF63" s="4">
        <f t="shared" si="41"/>
        <v>0.1</v>
      </c>
      <c r="BG63" s="4">
        <f t="shared" si="41"/>
        <v>0.1</v>
      </c>
      <c r="BH63" s="4">
        <f t="shared" si="41"/>
        <v>0.1</v>
      </c>
      <c r="BI63" s="4">
        <f t="shared" si="41"/>
        <v>0.1</v>
      </c>
      <c r="BJ63" s="4">
        <f t="shared" si="41"/>
        <v>0.1</v>
      </c>
      <c r="BK63" s="4">
        <f t="shared" si="41"/>
        <v>0.1</v>
      </c>
      <c r="BL63" s="4">
        <f t="shared" si="41"/>
        <v>0.1</v>
      </c>
      <c r="BM63" s="4">
        <f t="shared" si="41"/>
        <v>0.1</v>
      </c>
      <c r="BN63" s="4">
        <f t="shared" si="41"/>
        <v>0.1</v>
      </c>
      <c r="BO63" s="4">
        <f t="shared" si="41"/>
        <v>0.1</v>
      </c>
      <c r="BP63" s="4">
        <f t="shared" si="41"/>
        <v>0.1</v>
      </c>
      <c r="BQ63" s="4">
        <f t="shared" si="41"/>
        <v>0.1</v>
      </c>
      <c r="BR63" s="4">
        <f t="shared" si="41"/>
        <v>0.1</v>
      </c>
      <c r="BS63" s="4">
        <f t="shared" si="41"/>
        <v>0.1</v>
      </c>
      <c r="BT63" s="4">
        <f t="shared" si="41"/>
        <v>0.1</v>
      </c>
      <c r="BU63" s="4">
        <f t="shared" si="41"/>
        <v>0.1</v>
      </c>
      <c r="BV63" s="4">
        <f t="shared" si="41"/>
        <v>0.1</v>
      </c>
      <c r="BW63" s="4">
        <f t="shared" si="41"/>
        <v>0.1</v>
      </c>
      <c r="BX63" s="4">
        <f t="shared" si="41"/>
        <v>0.1</v>
      </c>
      <c r="BY63" s="4">
        <f t="shared" si="41"/>
        <v>0.1</v>
      </c>
      <c r="BZ63" s="4">
        <f t="shared" si="41"/>
        <v>0.1</v>
      </c>
      <c r="CA63" s="4">
        <f t="shared" si="41"/>
        <v>0.1</v>
      </c>
      <c r="CB63" s="4">
        <f t="shared" si="41"/>
        <v>0.1</v>
      </c>
      <c r="CC63" s="4">
        <f t="shared" si="41"/>
        <v>0.1</v>
      </c>
      <c r="CD63" s="4">
        <f t="shared" si="41"/>
        <v>0.1</v>
      </c>
      <c r="CE63" s="4">
        <f t="shared" si="41"/>
        <v>0.1</v>
      </c>
      <c r="CF63" s="4">
        <f t="shared" si="41"/>
        <v>0.1</v>
      </c>
      <c r="CG63" s="4">
        <f t="shared" si="41"/>
        <v>0.1</v>
      </c>
      <c r="CH63" s="4">
        <f t="shared" si="41"/>
        <v>0.1</v>
      </c>
      <c r="CI63" s="4">
        <f t="shared" si="41"/>
        <v>0.1</v>
      </c>
      <c r="CJ63" s="4">
        <f t="shared" si="41"/>
        <v>0.1</v>
      </c>
      <c r="CK63" s="4">
        <f t="shared" si="38"/>
        <v>0.1</v>
      </c>
      <c r="CL63" s="4">
        <f t="shared" si="38"/>
        <v>0.1</v>
      </c>
      <c r="CM63" s="4">
        <f t="shared" si="38"/>
        <v>0.1</v>
      </c>
      <c r="CN63" s="4">
        <f t="shared" si="38"/>
        <v>0.1</v>
      </c>
      <c r="CO63" s="4">
        <f t="shared" si="38"/>
        <v>0.1</v>
      </c>
      <c r="CP63" s="4">
        <f t="shared" si="38"/>
        <v>0.1</v>
      </c>
      <c r="CQ63" s="4">
        <f t="shared" si="38"/>
        <v>0.1</v>
      </c>
      <c r="CR63" s="4">
        <f t="shared" si="38"/>
        <v>0.1</v>
      </c>
      <c r="CS63" s="4">
        <f t="shared" si="38"/>
        <v>0.1</v>
      </c>
      <c r="CT63" s="4">
        <f t="shared" si="38"/>
        <v>0.1</v>
      </c>
      <c r="CU63" s="4">
        <f t="shared" si="38"/>
        <v>0.1</v>
      </c>
      <c r="CV63" s="4">
        <f t="shared" si="38"/>
        <v>0.1</v>
      </c>
      <c r="CW63" s="4">
        <f t="shared" si="38"/>
        <v>0.1</v>
      </c>
      <c r="CX63" s="4">
        <f t="shared" si="38"/>
        <v>0.1</v>
      </c>
      <c r="CY63" s="4">
        <f t="shared" si="38"/>
        <v>0.1</v>
      </c>
      <c r="CZ63" s="4">
        <f t="shared" si="38"/>
        <v>0.1</v>
      </c>
      <c r="DA63" s="4">
        <f t="shared" si="38"/>
        <v>0.1</v>
      </c>
      <c r="DB63" s="4">
        <f t="shared" si="38"/>
        <v>0.1</v>
      </c>
      <c r="DC63" s="4">
        <f t="shared" si="38"/>
        <v>0.1</v>
      </c>
      <c r="DD63" s="4">
        <f t="shared" si="38"/>
        <v>0.1</v>
      </c>
      <c r="DE63" s="4">
        <f t="shared" si="38"/>
        <v>0.1</v>
      </c>
    </row>
    <row r="64" spans="1:109">
      <c r="E64" t="s">
        <v>23</v>
      </c>
      <c r="F64" t="s">
        <v>45</v>
      </c>
      <c r="G64" t="s">
        <v>44</v>
      </c>
      <c r="H64" s="2" t="s">
        <v>42</v>
      </c>
      <c r="J64" s="1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</row>
    <row r="65" spans="1:109">
      <c r="E65" s="4">
        <f>IF(H65=0,0%,IF(F65&gt;0.5,INDEX(J65:DE65,0,G65+1),INDEX(J65:DE65,0,G65+1)*F65))</f>
        <v>0</v>
      </c>
      <c r="F65" s="6">
        <f>IF($H$65=0,0,SUMIF(V81:X120,"Simple Black",$X$81:$X$120)/$H$65)</f>
        <v>0</v>
      </c>
      <c r="G65" s="6">
        <f>IF($H$65=0,0,SUMIF($V$81:$W$120,"Simple Black",$W$81:$W$120)/$H$65)</f>
        <v>0</v>
      </c>
      <c r="H65">
        <f>COUNTIF(V81:V120,"Simple Black")</f>
        <v>0</v>
      </c>
      <c r="I65" t="s">
        <v>182</v>
      </c>
      <c r="J65" s="1">
        <f>J22</f>
        <v>0.41000000000000003</v>
      </c>
      <c r="K65" s="1">
        <f t="shared" ref="K65:BV65" si="42">K22</f>
        <v>0.20500000000000002</v>
      </c>
      <c r="L65" s="1">
        <f t="shared" si="42"/>
        <v>4.1000000000000009E-2</v>
      </c>
      <c r="M65" s="1">
        <f t="shared" si="42"/>
        <v>4.1000000000000009E-2</v>
      </c>
      <c r="N65" s="1">
        <f t="shared" si="42"/>
        <v>4.1000000000000009E-2</v>
      </c>
      <c r="O65" s="1">
        <f t="shared" si="42"/>
        <v>4.1000000000000009E-2</v>
      </c>
      <c r="P65" s="1">
        <f t="shared" si="42"/>
        <v>4.1000000000000009E-2</v>
      </c>
      <c r="Q65" s="1">
        <f t="shared" si="42"/>
        <v>4.1000000000000009E-2</v>
      </c>
      <c r="R65" s="1">
        <f t="shared" si="42"/>
        <v>4.1000000000000009E-2</v>
      </c>
      <c r="S65" s="1">
        <f t="shared" si="42"/>
        <v>4.1000000000000009E-2</v>
      </c>
      <c r="T65" s="1">
        <f t="shared" si="42"/>
        <v>4.1000000000000009E-2</v>
      </c>
      <c r="U65" s="1">
        <f t="shared" si="42"/>
        <v>4.1000000000000009E-2</v>
      </c>
      <c r="V65" s="1">
        <f t="shared" si="42"/>
        <v>4.1000000000000009E-2</v>
      </c>
      <c r="W65" s="1">
        <f t="shared" si="42"/>
        <v>4.1000000000000009E-2</v>
      </c>
      <c r="X65" s="1">
        <f t="shared" si="42"/>
        <v>4.1000000000000009E-2</v>
      </c>
      <c r="Y65" s="1">
        <f t="shared" si="42"/>
        <v>4.1000000000000009E-2</v>
      </c>
      <c r="Z65" s="1">
        <f t="shared" si="42"/>
        <v>4.1000000000000009E-2</v>
      </c>
      <c r="AA65" s="1">
        <f t="shared" si="42"/>
        <v>4.1000000000000009E-2</v>
      </c>
      <c r="AB65" s="1">
        <f t="shared" si="42"/>
        <v>4.1000000000000009E-2</v>
      </c>
      <c r="AC65" s="1">
        <f t="shared" si="42"/>
        <v>4.1000000000000009E-2</v>
      </c>
      <c r="AD65" s="1">
        <f t="shared" si="42"/>
        <v>4.1000000000000009E-2</v>
      </c>
      <c r="AE65" s="1">
        <f t="shared" si="42"/>
        <v>4.1000000000000009E-2</v>
      </c>
      <c r="AF65" s="1">
        <f t="shared" si="42"/>
        <v>4.1000000000000009E-2</v>
      </c>
      <c r="AG65" s="1">
        <f t="shared" si="42"/>
        <v>4.1000000000000009E-2</v>
      </c>
      <c r="AH65" s="1">
        <f t="shared" si="42"/>
        <v>4.1000000000000009E-2</v>
      </c>
      <c r="AI65" s="1">
        <f t="shared" si="42"/>
        <v>4.1000000000000009E-2</v>
      </c>
      <c r="AJ65" s="1">
        <f t="shared" si="42"/>
        <v>4.1000000000000009E-2</v>
      </c>
      <c r="AK65" s="1">
        <f t="shared" si="42"/>
        <v>4.1000000000000009E-2</v>
      </c>
      <c r="AL65" s="1">
        <f t="shared" si="42"/>
        <v>4.1000000000000009E-2</v>
      </c>
      <c r="AM65" s="1">
        <f t="shared" si="42"/>
        <v>4.1000000000000009E-2</v>
      </c>
      <c r="AN65" s="1">
        <f t="shared" si="42"/>
        <v>4.1000000000000009E-2</v>
      </c>
      <c r="AO65" s="1">
        <f t="shared" si="42"/>
        <v>4.1000000000000009E-2</v>
      </c>
      <c r="AP65" s="1">
        <f t="shared" si="42"/>
        <v>4.1000000000000009E-2</v>
      </c>
      <c r="AQ65" s="1">
        <f t="shared" si="42"/>
        <v>4.1000000000000009E-2</v>
      </c>
      <c r="AR65" s="1">
        <f t="shared" si="42"/>
        <v>4.1000000000000009E-2</v>
      </c>
      <c r="AS65" s="1">
        <f t="shared" si="42"/>
        <v>4.1000000000000009E-2</v>
      </c>
      <c r="AT65" s="1">
        <f t="shared" si="42"/>
        <v>4.1000000000000009E-2</v>
      </c>
      <c r="AU65" s="1">
        <f t="shared" si="42"/>
        <v>4.1000000000000009E-2</v>
      </c>
      <c r="AV65" s="1">
        <f t="shared" si="42"/>
        <v>4.1000000000000009E-2</v>
      </c>
      <c r="AW65" s="1">
        <f t="shared" si="42"/>
        <v>4.1000000000000009E-2</v>
      </c>
      <c r="AX65" s="1">
        <f t="shared" si="42"/>
        <v>4.1000000000000009E-2</v>
      </c>
      <c r="AY65" s="1">
        <f t="shared" si="42"/>
        <v>4.1000000000000009E-2</v>
      </c>
      <c r="AZ65" s="1">
        <f t="shared" si="42"/>
        <v>4.1000000000000009E-2</v>
      </c>
      <c r="BA65" s="1">
        <f t="shared" si="42"/>
        <v>4.1000000000000009E-2</v>
      </c>
      <c r="BB65" s="1">
        <f t="shared" si="42"/>
        <v>4.1000000000000009E-2</v>
      </c>
      <c r="BC65" s="1">
        <f t="shared" si="42"/>
        <v>4.1000000000000009E-2</v>
      </c>
      <c r="BD65" s="1">
        <f t="shared" si="42"/>
        <v>4.1000000000000009E-2</v>
      </c>
      <c r="BE65" s="1">
        <f t="shared" si="42"/>
        <v>4.1000000000000009E-2</v>
      </c>
      <c r="BF65" s="1">
        <f t="shared" si="42"/>
        <v>4.1000000000000009E-2</v>
      </c>
      <c r="BG65" s="1">
        <f t="shared" si="42"/>
        <v>4.1000000000000009E-2</v>
      </c>
      <c r="BH65" s="1">
        <f t="shared" si="42"/>
        <v>4.1000000000000009E-2</v>
      </c>
      <c r="BI65" s="1">
        <f t="shared" si="42"/>
        <v>4.1000000000000009E-2</v>
      </c>
      <c r="BJ65" s="1">
        <f t="shared" si="42"/>
        <v>4.1000000000000009E-2</v>
      </c>
      <c r="BK65" s="1">
        <f t="shared" si="42"/>
        <v>4.1000000000000009E-2</v>
      </c>
      <c r="BL65" s="1">
        <f t="shared" si="42"/>
        <v>4.1000000000000009E-2</v>
      </c>
      <c r="BM65" s="1">
        <f t="shared" si="42"/>
        <v>4.1000000000000009E-2</v>
      </c>
      <c r="BN65" s="1">
        <f t="shared" si="42"/>
        <v>4.1000000000000009E-2</v>
      </c>
      <c r="BO65" s="1">
        <f t="shared" si="42"/>
        <v>4.1000000000000009E-2</v>
      </c>
      <c r="BP65" s="1">
        <f t="shared" si="42"/>
        <v>4.1000000000000009E-2</v>
      </c>
      <c r="BQ65" s="1">
        <f t="shared" si="42"/>
        <v>4.1000000000000009E-2</v>
      </c>
      <c r="BR65" s="1">
        <f t="shared" si="42"/>
        <v>4.1000000000000009E-2</v>
      </c>
      <c r="BS65" s="1">
        <f t="shared" si="42"/>
        <v>4.1000000000000009E-2</v>
      </c>
      <c r="BT65" s="1">
        <f t="shared" si="42"/>
        <v>4.1000000000000009E-2</v>
      </c>
      <c r="BU65" s="1">
        <f t="shared" si="42"/>
        <v>4.1000000000000009E-2</v>
      </c>
      <c r="BV65" s="1">
        <f t="shared" si="42"/>
        <v>4.1000000000000009E-2</v>
      </c>
      <c r="BW65" s="1">
        <f t="shared" ref="BW65:DE65" si="43">BW22</f>
        <v>4.1000000000000009E-2</v>
      </c>
      <c r="BX65" s="1">
        <f t="shared" si="43"/>
        <v>4.1000000000000009E-2</v>
      </c>
      <c r="BY65" s="1">
        <f t="shared" si="43"/>
        <v>4.1000000000000009E-2</v>
      </c>
      <c r="BZ65" s="1">
        <f t="shared" si="43"/>
        <v>4.1000000000000009E-2</v>
      </c>
      <c r="CA65" s="1">
        <f t="shared" si="43"/>
        <v>4.1000000000000009E-2</v>
      </c>
      <c r="CB65" s="1">
        <f t="shared" si="43"/>
        <v>4.1000000000000009E-2</v>
      </c>
      <c r="CC65" s="1">
        <f t="shared" si="43"/>
        <v>4.1000000000000009E-2</v>
      </c>
      <c r="CD65" s="1">
        <f t="shared" si="43"/>
        <v>4.1000000000000009E-2</v>
      </c>
      <c r="CE65" s="1">
        <f t="shared" si="43"/>
        <v>4.1000000000000009E-2</v>
      </c>
      <c r="CF65" s="1">
        <f t="shared" si="43"/>
        <v>4.1000000000000009E-2</v>
      </c>
      <c r="CG65" s="1">
        <f t="shared" si="43"/>
        <v>4.1000000000000009E-2</v>
      </c>
      <c r="CH65" s="1">
        <f t="shared" si="43"/>
        <v>4.1000000000000009E-2</v>
      </c>
      <c r="CI65" s="1">
        <f t="shared" si="43"/>
        <v>4.1000000000000009E-2</v>
      </c>
      <c r="CJ65" s="1">
        <f t="shared" si="43"/>
        <v>4.1000000000000009E-2</v>
      </c>
      <c r="CK65" s="1">
        <f t="shared" si="43"/>
        <v>4.1000000000000009E-2</v>
      </c>
      <c r="CL65" s="1">
        <f t="shared" si="43"/>
        <v>4.1000000000000009E-2</v>
      </c>
      <c r="CM65" s="1">
        <f t="shared" si="43"/>
        <v>4.1000000000000009E-2</v>
      </c>
      <c r="CN65" s="1">
        <f t="shared" si="43"/>
        <v>4.1000000000000009E-2</v>
      </c>
      <c r="CO65" s="1">
        <f t="shared" si="43"/>
        <v>4.1000000000000009E-2</v>
      </c>
      <c r="CP65" s="1">
        <f t="shared" si="43"/>
        <v>4.1000000000000009E-2</v>
      </c>
      <c r="CQ65" s="1">
        <f t="shared" si="43"/>
        <v>4.1000000000000009E-2</v>
      </c>
      <c r="CR65" s="1">
        <f t="shared" si="43"/>
        <v>4.1000000000000009E-2</v>
      </c>
      <c r="CS65" s="1">
        <f t="shared" si="43"/>
        <v>4.1000000000000009E-2</v>
      </c>
      <c r="CT65" s="1">
        <f t="shared" si="43"/>
        <v>4.1000000000000009E-2</v>
      </c>
      <c r="CU65" s="1">
        <f t="shared" si="43"/>
        <v>4.1000000000000009E-2</v>
      </c>
      <c r="CV65" s="1">
        <f t="shared" si="43"/>
        <v>4.1000000000000009E-2</v>
      </c>
      <c r="CW65" s="1">
        <f t="shared" si="43"/>
        <v>4.1000000000000009E-2</v>
      </c>
      <c r="CX65" s="1">
        <f t="shared" si="43"/>
        <v>4.1000000000000009E-2</v>
      </c>
      <c r="CY65" s="1">
        <f t="shared" si="43"/>
        <v>4.1000000000000009E-2</v>
      </c>
      <c r="CZ65" s="1">
        <f t="shared" si="43"/>
        <v>4.1000000000000009E-2</v>
      </c>
      <c r="DA65" s="1">
        <f t="shared" si="43"/>
        <v>4.1000000000000009E-2</v>
      </c>
      <c r="DB65" s="1">
        <f t="shared" si="43"/>
        <v>4.1000000000000009E-2</v>
      </c>
      <c r="DC65" s="1">
        <f t="shared" si="43"/>
        <v>4.1000000000000009E-2</v>
      </c>
      <c r="DD65" s="1">
        <f t="shared" si="43"/>
        <v>4.1000000000000009E-2</v>
      </c>
      <c r="DE65" s="1">
        <f t="shared" si="43"/>
        <v>4.1000000000000009E-2</v>
      </c>
    </row>
    <row r="66" spans="1:109">
      <c r="E66" s="4">
        <f t="shared" ref="E66:E71" si="44">IF(H66=0,0%,IF(F66&gt;0.5,INDEX(J66:DE66,0,G66+1),INDEX(J66:DE66,0,G66+1)*F66))</f>
        <v>0</v>
      </c>
      <c r="F66" s="6">
        <f>IF($H$66=0,0,SUMIF(V81:X120,"Nimble Foot",$X$81:$X$120)/$H$66)</f>
        <v>0</v>
      </c>
      <c r="G66" s="6">
        <f>IF($H$66=0,0,SUMIF($V$81:$W$120,"Nimble Foot",$W$81:$W$120)/$H$66)</f>
        <v>0</v>
      </c>
      <c r="H66">
        <f>COUNTIF(V81:V120,"Nimble Foot")</f>
        <v>0</v>
      </c>
      <c r="I66" s="2" t="s">
        <v>34</v>
      </c>
      <c r="J66" s="1">
        <f>AVERAGE(J23:J27)</f>
        <v>0.41000000000000003</v>
      </c>
      <c r="K66" s="1">
        <f t="shared" ref="K66:BV66" si="45">AVERAGE(K23:K27)</f>
        <v>0.41000000000000003</v>
      </c>
      <c r="L66" s="1">
        <f t="shared" si="45"/>
        <v>0.28700000000000003</v>
      </c>
      <c r="M66" s="1">
        <f t="shared" si="45"/>
        <v>0.17220000000000005</v>
      </c>
      <c r="N66" s="1">
        <f t="shared" si="45"/>
        <v>0.13940000000000002</v>
      </c>
      <c r="O66" s="1">
        <f t="shared" si="45"/>
        <v>0.10660000000000003</v>
      </c>
      <c r="P66" s="1">
        <f t="shared" si="45"/>
        <v>7.3800000000000004E-2</v>
      </c>
      <c r="Q66" s="1">
        <f t="shared" si="45"/>
        <v>4.1000000000000009E-2</v>
      </c>
      <c r="R66" s="1">
        <f t="shared" si="45"/>
        <v>4.1000000000000009E-2</v>
      </c>
      <c r="S66" s="1">
        <f t="shared" si="45"/>
        <v>4.1000000000000009E-2</v>
      </c>
      <c r="T66" s="1">
        <f t="shared" si="45"/>
        <v>4.1000000000000009E-2</v>
      </c>
      <c r="U66" s="1">
        <f t="shared" si="45"/>
        <v>4.1000000000000009E-2</v>
      </c>
      <c r="V66" s="1">
        <f t="shared" si="45"/>
        <v>4.1000000000000009E-2</v>
      </c>
      <c r="W66" s="1">
        <f t="shared" si="45"/>
        <v>4.1000000000000009E-2</v>
      </c>
      <c r="X66" s="1">
        <f t="shared" si="45"/>
        <v>4.1000000000000009E-2</v>
      </c>
      <c r="Y66" s="1">
        <f t="shared" si="45"/>
        <v>4.1000000000000009E-2</v>
      </c>
      <c r="Z66" s="1">
        <f t="shared" si="45"/>
        <v>4.1000000000000009E-2</v>
      </c>
      <c r="AA66" s="1">
        <f t="shared" si="45"/>
        <v>4.1000000000000009E-2</v>
      </c>
      <c r="AB66" s="1">
        <f t="shared" si="45"/>
        <v>4.1000000000000009E-2</v>
      </c>
      <c r="AC66" s="1">
        <f t="shared" si="45"/>
        <v>4.1000000000000009E-2</v>
      </c>
      <c r="AD66" s="1">
        <f t="shared" si="45"/>
        <v>4.1000000000000009E-2</v>
      </c>
      <c r="AE66" s="1">
        <f t="shared" si="45"/>
        <v>4.1000000000000009E-2</v>
      </c>
      <c r="AF66" s="1">
        <f t="shared" si="45"/>
        <v>4.1000000000000009E-2</v>
      </c>
      <c r="AG66" s="1">
        <f t="shared" si="45"/>
        <v>4.1000000000000009E-2</v>
      </c>
      <c r="AH66" s="1">
        <f t="shared" si="45"/>
        <v>4.1000000000000009E-2</v>
      </c>
      <c r="AI66" s="1">
        <f t="shared" si="45"/>
        <v>4.1000000000000009E-2</v>
      </c>
      <c r="AJ66" s="1">
        <f t="shared" si="45"/>
        <v>4.1000000000000009E-2</v>
      </c>
      <c r="AK66" s="1">
        <f t="shared" si="45"/>
        <v>4.1000000000000009E-2</v>
      </c>
      <c r="AL66" s="1">
        <f t="shared" si="45"/>
        <v>4.1000000000000009E-2</v>
      </c>
      <c r="AM66" s="1">
        <f t="shared" si="45"/>
        <v>4.1000000000000009E-2</v>
      </c>
      <c r="AN66" s="1">
        <f t="shared" si="45"/>
        <v>4.1000000000000009E-2</v>
      </c>
      <c r="AO66" s="1">
        <f t="shared" si="45"/>
        <v>4.1000000000000009E-2</v>
      </c>
      <c r="AP66" s="1">
        <f t="shared" si="45"/>
        <v>4.1000000000000009E-2</v>
      </c>
      <c r="AQ66" s="1">
        <f t="shared" si="45"/>
        <v>4.1000000000000009E-2</v>
      </c>
      <c r="AR66" s="1">
        <f t="shared" si="45"/>
        <v>4.1000000000000009E-2</v>
      </c>
      <c r="AS66" s="1">
        <f t="shared" si="45"/>
        <v>4.1000000000000009E-2</v>
      </c>
      <c r="AT66" s="1">
        <f t="shared" si="45"/>
        <v>4.1000000000000009E-2</v>
      </c>
      <c r="AU66" s="1">
        <f t="shared" si="45"/>
        <v>4.1000000000000009E-2</v>
      </c>
      <c r="AV66" s="1">
        <f t="shared" si="45"/>
        <v>4.1000000000000009E-2</v>
      </c>
      <c r="AW66" s="1">
        <f t="shared" si="45"/>
        <v>4.1000000000000009E-2</v>
      </c>
      <c r="AX66" s="1">
        <f t="shared" si="45"/>
        <v>4.1000000000000009E-2</v>
      </c>
      <c r="AY66" s="1">
        <f t="shared" si="45"/>
        <v>4.1000000000000009E-2</v>
      </c>
      <c r="AZ66" s="1">
        <f t="shared" si="45"/>
        <v>4.1000000000000009E-2</v>
      </c>
      <c r="BA66" s="1">
        <f t="shared" si="45"/>
        <v>4.1000000000000009E-2</v>
      </c>
      <c r="BB66" s="1">
        <f t="shared" si="45"/>
        <v>4.1000000000000009E-2</v>
      </c>
      <c r="BC66" s="1">
        <f t="shared" si="45"/>
        <v>4.1000000000000009E-2</v>
      </c>
      <c r="BD66" s="1">
        <f t="shared" si="45"/>
        <v>4.1000000000000009E-2</v>
      </c>
      <c r="BE66" s="1">
        <f t="shared" si="45"/>
        <v>4.1000000000000009E-2</v>
      </c>
      <c r="BF66" s="1">
        <f t="shared" si="45"/>
        <v>4.1000000000000009E-2</v>
      </c>
      <c r="BG66" s="1">
        <f t="shared" si="45"/>
        <v>4.1000000000000009E-2</v>
      </c>
      <c r="BH66" s="1">
        <f t="shared" si="45"/>
        <v>4.1000000000000009E-2</v>
      </c>
      <c r="BI66" s="1">
        <f t="shared" si="45"/>
        <v>4.1000000000000009E-2</v>
      </c>
      <c r="BJ66" s="1">
        <f t="shared" si="45"/>
        <v>4.1000000000000009E-2</v>
      </c>
      <c r="BK66" s="1">
        <f t="shared" si="45"/>
        <v>4.1000000000000009E-2</v>
      </c>
      <c r="BL66" s="1">
        <f t="shared" si="45"/>
        <v>4.1000000000000009E-2</v>
      </c>
      <c r="BM66" s="1">
        <f t="shared" si="45"/>
        <v>4.1000000000000009E-2</v>
      </c>
      <c r="BN66" s="1">
        <f t="shared" si="45"/>
        <v>4.1000000000000009E-2</v>
      </c>
      <c r="BO66" s="1">
        <f t="shared" si="45"/>
        <v>4.1000000000000009E-2</v>
      </c>
      <c r="BP66" s="1">
        <f t="shared" si="45"/>
        <v>4.1000000000000009E-2</v>
      </c>
      <c r="BQ66" s="1">
        <f t="shared" si="45"/>
        <v>4.1000000000000009E-2</v>
      </c>
      <c r="BR66" s="1">
        <f t="shared" si="45"/>
        <v>4.1000000000000009E-2</v>
      </c>
      <c r="BS66" s="1">
        <f t="shared" si="45"/>
        <v>4.1000000000000009E-2</v>
      </c>
      <c r="BT66" s="1">
        <f t="shared" si="45"/>
        <v>4.1000000000000009E-2</v>
      </c>
      <c r="BU66" s="1">
        <f t="shared" si="45"/>
        <v>4.1000000000000009E-2</v>
      </c>
      <c r="BV66" s="1">
        <f t="shared" si="45"/>
        <v>4.1000000000000009E-2</v>
      </c>
      <c r="BW66" s="1">
        <f t="shared" ref="BW66:DE66" si="46">AVERAGE(BW23:BW27)</f>
        <v>4.1000000000000009E-2</v>
      </c>
      <c r="BX66" s="1">
        <f t="shared" si="46"/>
        <v>4.1000000000000009E-2</v>
      </c>
      <c r="BY66" s="1">
        <f t="shared" si="46"/>
        <v>4.1000000000000009E-2</v>
      </c>
      <c r="BZ66" s="1">
        <f t="shared" si="46"/>
        <v>4.1000000000000009E-2</v>
      </c>
      <c r="CA66" s="1">
        <f t="shared" si="46"/>
        <v>4.1000000000000009E-2</v>
      </c>
      <c r="CB66" s="1">
        <f t="shared" si="46"/>
        <v>4.1000000000000009E-2</v>
      </c>
      <c r="CC66" s="1">
        <f t="shared" si="46"/>
        <v>4.1000000000000009E-2</v>
      </c>
      <c r="CD66" s="1">
        <f t="shared" si="46"/>
        <v>4.1000000000000009E-2</v>
      </c>
      <c r="CE66" s="1">
        <f t="shared" si="46"/>
        <v>4.1000000000000009E-2</v>
      </c>
      <c r="CF66" s="1">
        <f t="shared" si="46"/>
        <v>4.1000000000000009E-2</v>
      </c>
      <c r="CG66" s="1">
        <f t="shared" si="46"/>
        <v>4.1000000000000009E-2</v>
      </c>
      <c r="CH66" s="1">
        <f t="shared" si="46"/>
        <v>4.1000000000000009E-2</v>
      </c>
      <c r="CI66" s="1">
        <f t="shared" si="46"/>
        <v>4.1000000000000009E-2</v>
      </c>
      <c r="CJ66" s="1">
        <f t="shared" si="46"/>
        <v>4.1000000000000009E-2</v>
      </c>
      <c r="CK66" s="1">
        <f t="shared" si="46"/>
        <v>4.1000000000000009E-2</v>
      </c>
      <c r="CL66" s="1">
        <f t="shared" si="46"/>
        <v>4.1000000000000009E-2</v>
      </c>
      <c r="CM66" s="1">
        <f t="shared" si="46"/>
        <v>4.1000000000000009E-2</v>
      </c>
      <c r="CN66" s="1">
        <f t="shared" si="46"/>
        <v>4.1000000000000009E-2</v>
      </c>
      <c r="CO66" s="1">
        <f t="shared" si="46"/>
        <v>4.1000000000000009E-2</v>
      </c>
      <c r="CP66" s="1">
        <f t="shared" si="46"/>
        <v>4.1000000000000009E-2</v>
      </c>
      <c r="CQ66" s="1">
        <f t="shared" si="46"/>
        <v>4.1000000000000009E-2</v>
      </c>
      <c r="CR66" s="1">
        <f t="shared" si="46"/>
        <v>4.1000000000000009E-2</v>
      </c>
      <c r="CS66" s="1">
        <f t="shared" si="46"/>
        <v>4.1000000000000009E-2</v>
      </c>
      <c r="CT66" s="1">
        <f t="shared" si="46"/>
        <v>4.1000000000000009E-2</v>
      </c>
      <c r="CU66" s="1">
        <f t="shared" si="46"/>
        <v>4.1000000000000009E-2</v>
      </c>
      <c r="CV66" s="1">
        <f t="shared" si="46"/>
        <v>4.1000000000000009E-2</v>
      </c>
      <c r="CW66" s="1">
        <f t="shared" si="46"/>
        <v>4.1000000000000009E-2</v>
      </c>
      <c r="CX66" s="1">
        <f t="shared" si="46"/>
        <v>4.1000000000000009E-2</v>
      </c>
      <c r="CY66" s="1">
        <f t="shared" si="46"/>
        <v>4.1000000000000009E-2</v>
      </c>
      <c r="CZ66" s="1">
        <f t="shared" si="46"/>
        <v>4.1000000000000009E-2</v>
      </c>
      <c r="DA66" s="1">
        <f t="shared" si="46"/>
        <v>4.1000000000000009E-2</v>
      </c>
      <c r="DB66" s="1">
        <f t="shared" si="46"/>
        <v>4.1000000000000009E-2</v>
      </c>
      <c r="DC66" s="1">
        <f t="shared" si="46"/>
        <v>4.1000000000000009E-2</v>
      </c>
      <c r="DD66" s="1">
        <f t="shared" si="46"/>
        <v>4.1000000000000009E-2</v>
      </c>
      <c r="DE66" s="1">
        <f t="shared" si="46"/>
        <v>4.1000000000000009E-2</v>
      </c>
    </row>
    <row r="67" spans="1:109">
      <c r="E67" s="4">
        <f t="shared" ca="1" si="44"/>
        <v>4.1000000000000009E-2</v>
      </c>
      <c r="F67" s="6">
        <f ca="1">IF($H$67=0,0,SUMIF($V$81:$X$120,"Golden Blaze",$X$81:$X$120)/$H$67)</f>
        <v>1</v>
      </c>
      <c r="G67" s="6">
        <f ca="1">IF($H$67=0,0,SUMIF($V$81:$W$120,"Golden Blaze",$W$81:$W$120)/$H$67)</f>
        <v>17.142857142857142</v>
      </c>
      <c r="H67">
        <f>COUNTIF($V$81:$V$120,"Golden Blaze")</f>
        <v>7</v>
      </c>
      <c r="I67" s="2" t="s">
        <v>35</v>
      </c>
      <c r="J67" s="1">
        <f>AVERAGE(J28:J32)</f>
        <v>0.41000000000000003</v>
      </c>
      <c r="K67" s="1">
        <f t="shared" ref="K67:BV67" si="47">AVERAGE(K28:K32)</f>
        <v>0.41000000000000003</v>
      </c>
      <c r="L67" s="1">
        <f t="shared" si="47"/>
        <v>0.36900000000000005</v>
      </c>
      <c r="M67" s="1">
        <f t="shared" si="47"/>
        <v>0.246</v>
      </c>
      <c r="N67" s="1">
        <f t="shared" si="47"/>
        <v>0.17220000000000005</v>
      </c>
      <c r="O67" s="1">
        <f t="shared" si="47"/>
        <v>0.13940000000000002</v>
      </c>
      <c r="P67" s="1">
        <f t="shared" si="47"/>
        <v>0.10660000000000003</v>
      </c>
      <c r="Q67" s="1">
        <f t="shared" si="47"/>
        <v>7.3800000000000004E-2</v>
      </c>
      <c r="R67" s="1">
        <f t="shared" si="47"/>
        <v>4.1000000000000009E-2</v>
      </c>
      <c r="S67" s="1">
        <f t="shared" si="47"/>
        <v>4.1000000000000009E-2</v>
      </c>
      <c r="T67" s="1">
        <f t="shared" si="47"/>
        <v>4.1000000000000009E-2</v>
      </c>
      <c r="U67" s="1">
        <f t="shared" si="47"/>
        <v>4.1000000000000009E-2</v>
      </c>
      <c r="V67" s="1">
        <f t="shared" si="47"/>
        <v>4.1000000000000009E-2</v>
      </c>
      <c r="W67" s="1">
        <f t="shared" si="47"/>
        <v>4.1000000000000009E-2</v>
      </c>
      <c r="X67" s="1">
        <f t="shared" si="47"/>
        <v>4.1000000000000009E-2</v>
      </c>
      <c r="Y67" s="1">
        <f t="shared" si="47"/>
        <v>4.1000000000000009E-2</v>
      </c>
      <c r="Z67" s="1">
        <f t="shared" si="47"/>
        <v>4.1000000000000009E-2</v>
      </c>
      <c r="AA67" s="1">
        <f t="shared" si="47"/>
        <v>4.1000000000000009E-2</v>
      </c>
      <c r="AB67" s="1">
        <f t="shared" si="47"/>
        <v>4.1000000000000009E-2</v>
      </c>
      <c r="AC67" s="1">
        <f t="shared" si="47"/>
        <v>4.1000000000000009E-2</v>
      </c>
      <c r="AD67" s="1">
        <f t="shared" si="47"/>
        <v>4.1000000000000009E-2</v>
      </c>
      <c r="AE67" s="1">
        <f t="shared" si="47"/>
        <v>4.1000000000000009E-2</v>
      </c>
      <c r="AF67" s="1">
        <f t="shared" si="47"/>
        <v>4.1000000000000009E-2</v>
      </c>
      <c r="AG67" s="1">
        <f t="shared" si="47"/>
        <v>4.1000000000000009E-2</v>
      </c>
      <c r="AH67" s="1">
        <f t="shared" si="47"/>
        <v>4.1000000000000009E-2</v>
      </c>
      <c r="AI67" s="1">
        <f t="shared" si="47"/>
        <v>4.1000000000000009E-2</v>
      </c>
      <c r="AJ67" s="1">
        <f t="shared" si="47"/>
        <v>4.1000000000000009E-2</v>
      </c>
      <c r="AK67" s="1">
        <f t="shared" si="47"/>
        <v>4.1000000000000009E-2</v>
      </c>
      <c r="AL67" s="1">
        <f t="shared" si="47"/>
        <v>4.1000000000000009E-2</v>
      </c>
      <c r="AM67" s="1">
        <f t="shared" si="47"/>
        <v>4.1000000000000009E-2</v>
      </c>
      <c r="AN67" s="1">
        <f t="shared" si="47"/>
        <v>4.1000000000000009E-2</v>
      </c>
      <c r="AO67" s="1">
        <f t="shared" si="47"/>
        <v>4.1000000000000009E-2</v>
      </c>
      <c r="AP67" s="1">
        <f t="shared" si="47"/>
        <v>4.1000000000000009E-2</v>
      </c>
      <c r="AQ67" s="1">
        <f t="shared" si="47"/>
        <v>4.1000000000000009E-2</v>
      </c>
      <c r="AR67" s="1">
        <f t="shared" si="47"/>
        <v>4.1000000000000009E-2</v>
      </c>
      <c r="AS67" s="1">
        <f t="shared" si="47"/>
        <v>4.1000000000000009E-2</v>
      </c>
      <c r="AT67" s="1">
        <f t="shared" si="47"/>
        <v>4.1000000000000009E-2</v>
      </c>
      <c r="AU67" s="1">
        <f t="shared" si="47"/>
        <v>4.1000000000000009E-2</v>
      </c>
      <c r="AV67" s="1">
        <f t="shared" si="47"/>
        <v>4.1000000000000009E-2</v>
      </c>
      <c r="AW67" s="1">
        <f t="shared" si="47"/>
        <v>4.1000000000000009E-2</v>
      </c>
      <c r="AX67" s="1">
        <f t="shared" si="47"/>
        <v>4.1000000000000009E-2</v>
      </c>
      <c r="AY67" s="1">
        <f t="shared" si="47"/>
        <v>4.1000000000000009E-2</v>
      </c>
      <c r="AZ67" s="1">
        <f t="shared" si="47"/>
        <v>4.1000000000000009E-2</v>
      </c>
      <c r="BA67" s="1">
        <f t="shared" si="47"/>
        <v>4.1000000000000009E-2</v>
      </c>
      <c r="BB67" s="1">
        <f t="shared" si="47"/>
        <v>4.1000000000000009E-2</v>
      </c>
      <c r="BC67" s="1">
        <f t="shared" si="47"/>
        <v>4.1000000000000009E-2</v>
      </c>
      <c r="BD67" s="1">
        <f t="shared" si="47"/>
        <v>4.1000000000000009E-2</v>
      </c>
      <c r="BE67" s="1">
        <f t="shared" si="47"/>
        <v>4.1000000000000009E-2</v>
      </c>
      <c r="BF67" s="1">
        <f t="shared" si="47"/>
        <v>4.1000000000000009E-2</v>
      </c>
      <c r="BG67" s="1">
        <f t="shared" si="47"/>
        <v>4.1000000000000009E-2</v>
      </c>
      <c r="BH67" s="1">
        <f t="shared" si="47"/>
        <v>4.1000000000000009E-2</v>
      </c>
      <c r="BI67" s="1">
        <f t="shared" si="47"/>
        <v>4.1000000000000009E-2</v>
      </c>
      <c r="BJ67" s="1">
        <f t="shared" si="47"/>
        <v>4.1000000000000009E-2</v>
      </c>
      <c r="BK67" s="1">
        <f t="shared" si="47"/>
        <v>4.1000000000000009E-2</v>
      </c>
      <c r="BL67" s="1">
        <f t="shared" si="47"/>
        <v>4.1000000000000009E-2</v>
      </c>
      <c r="BM67" s="1">
        <f t="shared" si="47"/>
        <v>4.1000000000000009E-2</v>
      </c>
      <c r="BN67" s="1">
        <f t="shared" si="47"/>
        <v>4.1000000000000009E-2</v>
      </c>
      <c r="BO67" s="1">
        <f t="shared" si="47"/>
        <v>4.1000000000000009E-2</v>
      </c>
      <c r="BP67" s="1">
        <f t="shared" si="47"/>
        <v>4.1000000000000009E-2</v>
      </c>
      <c r="BQ67" s="1">
        <f t="shared" si="47"/>
        <v>4.1000000000000009E-2</v>
      </c>
      <c r="BR67" s="1">
        <f t="shared" si="47"/>
        <v>4.1000000000000009E-2</v>
      </c>
      <c r="BS67" s="1">
        <f t="shared" si="47"/>
        <v>4.1000000000000009E-2</v>
      </c>
      <c r="BT67" s="1">
        <f t="shared" si="47"/>
        <v>4.1000000000000009E-2</v>
      </c>
      <c r="BU67" s="1">
        <f t="shared" si="47"/>
        <v>4.1000000000000009E-2</v>
      </c>
      <c r="BV67" s="1">
        <f t="shared" si="47"/>
        <v>4.1000000000000009E-2</v>
      </c>
      <c r="BW67" s="1">
        <f t="shared" ref="BW67:DE67" si="48">AVERAGE(BW28:BW32)</f>
        <v>4.1000000000000009E-2</v>
      </c>
      <c r="BX67" s="1">
        <f t="shared" si="48"/>
        <v>4.1000000000000009E-2</v>
      </c>
      <c r="BY67" s="1">
        <f t="shared" si="48"/>
        <v>4.1000000000000009E-2</v>
      </c>
      <c r="BZ67" s="1">
        <f t="shared" si="48"/>
        <v>4.1000000000000009E-2</v>
      </c>
      <c r="CA67" s="1">
        <f t="shared" si="48"/>
        <v>4.1000000000000009E-2</v>
      </c>
      <c r="CB67" s="1">
        <f t="shared" si="48"/>
        <v>4.1000000000000009E-2</v>
      </c>
      <c r="CC67" s="1">
        <f t="shared" si="48"/>
        <v>4.1000000000000009E-2</v>
      </c>
      <c r="CD67" s="1">
        <f t="shared" si="48"/>
        <v>4.1000000000000009E-2</v>
      </c>
      <c r="CE67" s="1">
        <f t="shared" si="48"/>
        <v>4.1000000000000009E-2</v>
      </c>
      <c r="CF67" s="1">
        <f t="shared" si="48"/>
        <v>4.1000000000000009E-2</v>
      </c>
      <c r="CG67" s="1">
        <f t="shared" si="48"/>
        <v>4.1000000000000009E-2</v>
      </c>
      <c r="CH67" s="1">
        <f t="shared" si="48"/>
        <v>4.1000000000000009E-2</v>
      </c>
      <c r="CI67" s="1">
        <f t="shared" si="48"/>
        <v>4.1000000000000009E-2</v>
      </c>
      <c r="CJ67" s="1">
        <f t="shared" si="48"/>
        <v>4.1000000000000009E-2</v>
      </c>
      <c r="CK67" s="1">
        <f t="shared" si="48"/>
        <v>4.1000000000000009E-2</v>
      </c>
      <c r="CL67" s="1">
        <f t="shared" si="48"/>
        <v>4.1000000000000009E-2</v>
      </c>
      <c r="CM67" s="1">
        <f t="shared" si="48"/>
        <v>4.1000000000000009E-2</v>
      </c>
      <c r="CN67" s="1">
        <f t="shared" si="48"/>
        <v>4.1000000000000009E-2</v>
      </c>
      <c r="CO67" s="1">
        <f t="shared" si="48"/>
        <v>4.1000000000000009E-2</v>
      </c>
      <c r="CP67" s="1">
        <f t="shared" si="48"/>
        <v>4.1000000000000009E-2</v>
      </c>
      <c r="CQ67" s="1">
        <f t="shared" si="48"/>
        <v>4.1000000000000009E-2</v>
      </c>
      <c r="CR67" s="1">
        <f t="shared" si="48"/>
        <v>4.1000000000000009E-2</v>
      </c>
      <c r="CS67" s="1">
        <f t="shared" si="48"/>
        <v>4.1000000000000009E-2</v>
      </c>
      <c r="CT67" s="1">
        <f t="shared" si="48"/>
        <v>4.1000000000000009E-2</v>
      </c>
      <c r="CU67" s="1">
        <f t="shared" si="48"/>
        <v>4.1000000000000009E-2</v>
      </c>
      <c r="CV67" s="1">
        <f t="shared" si="48"/>
        <v>4.1000000000000009E-2</v>
      </c>
      <c r="CW67" s="1">
        <f t="shared" si="48"/>
        <v>4.1000000000000009E-2</v>
      </c>
      <c r="CX67" s="1">
        <f t="shared" si="48"/>
        <v>4.1000000000000009E-2</v>
      </c>
      <c r="CY67" s="1">
        <f t="shared" si="48"/>
        <v>4.1000000000000009E-2</v>
      </c>
      <c r="CZ67" s="1">
        <f t="shared" si="48"/>
        <v>4.1000000000000009E-2</v>
      </c>
      <c r="DA67" s="1">
        <f t="shared" si="48"/>
        <v>4.1000000000000009E-2</v>
      </c>
      <c r="DB67" s="1">
        <f t="shared" si="48"/>
        <v>4.1000000000000009E-2</v>
      </c>
      <c r="DC67" s="1">
        <f t="shared" si="48"/>
        <v>4.1000000000000009E-2</v>
      </c>
      <c r="DD67" s="1">
        <f t="shared" si="48"/>
        <v>4.1000000000000009E-2</v>
      </c>
      <c r="DE67" s="1">
        <f t="shared" si="48"/>
        <v>4.1000000000000009E-2</v>
      </c>
    </row>
    <row r="68" spans="1:109">
      <c r="E68" s="4">
        <f t="shared" ca="1" si="44"/>
        <v>5.6000000000000008E-2</v>
      </c>
      <c r="F68" s="6">
        <f ca="1">IF($H$68=0,0,SUMIF($V$81:$X$120,"Lucky Face",$X$81:$X$120)/$H$68)</f>
        <v>0.84615384615384615</v>
      </c>
      <c r="G68" s="6">
        <f ca="1">IF($H$68=0,0,SUMIF($V$81:$W$120,"Lucky Face",$W$81:$W$120)/$H$68)</f>
        <v>13.461538461538462</v>
      </c>
      <c r="H68">
        <f>COUNTIF($V$81:$V$120,"Lucky Face")</f>
        <v>13</v>
      </c>
      <c r="I68" s="2" t="s">
        <v>36</v>
      </c>
      <c r="J68" s="1">
        <f>AVERAGE(J33:J37)</f>
        <v>0.56000000000000005</v>
      </c>
      <c r="K68" s="1">
        <f t="shared" ref="K68:BV68" si="49">AVERAGE(K33:K37)</f>
        <v>0.56000000000000005</v>
      </c>
      <c r="L68" s="1">
        <f t="shared" si="49"/>
        <v>0.51400000000000001</v>
      </c>
      <c r="M68" s="1">
        <f t="shared" si="49"/>
        <v>0.34599999999999997</v>
      </c>
      <c r="N68" s="1">
        <f t="shared" si="49"/>
        <v>0.24320000000000003</v>
      </c>
      <c r="O68" s="1">
        <f t="shared" si="49"/>
        <v>0.2024</v>
      </c>
      <c r="P68" s="1">
        <f t="shared" si="49"/>
        <v>0.15760000000000002</v>
      </c>
      <c r="Q68" s="1">
        <f t="shared" si="49"/>
        <v>0.10880000000000001</v>
      </c>
      <c r="R68" s="1">
        <f t="shared" si="49"/>
        <v>5.6000000000000008E-2</v>
      </c>
      <c r="S68" s="1">
        <f t="shared" si="49"/>
        <v>5.6000000000000008E-2</v>
      </c>
      <c r="T68" s="1">
        <f t="shared" si="49"/>
        <v>5.6000000000000008E-2</v>
      </c>
      <c r="U68" s="1">
        <f t="shared" si="49"/>
        <v>5.6000000000000008E-2</v>
      </c>
      <c r="V68" s="1">
        <f t="shared" si="49"/>
        <v>5.6000000000000008E-2</v>
      </c>
      <c r="W68" s="1">
        <f t="shared" si="49"/>
        <v>5.6000000000000008E-2</v>
      </c>
      <c r="X68" s="1">
        <f t="shared" si="49"/>
        <v>5.6000000000000008E-2</v>
      </c>
      <c r="Y68" s="1">
        <f t="shared" si="49"/>
        <v>5.6000000000000008E-2</v>
      </c>
      <c r="Z68" s="1">
        <f t="shared" si="49"/>
        <v>5.6000000000000008E-2</v>
      </c>
      <c r="AA68" s="1">
        <f t="shared" si="49"/>
        <v>5.6000000000000008E-2</v>
      </c>
      <c r="AB68" s="1">
        <f t="shared" si="49"/>
        <v>5.6000000000000008E-2</v>
      </c>
      <c r="AC68" s="1">
        <f t="shared" si="49"/>
        <v>5.6000000000000008E-2</v>
      </c>
      <c r="AD68" s="1">
        <f t="shared" si="49"/>
        <v>5.6000000000000008E-2</v>
      </c>
      <c r="AE68" s="1">
        <f t="shared" si="49"/>
        <v>5.6000000000000008E-2</v>
      </c>
      <c r="AF68" s="1">
        <f t="shared" si="49"/>
        <v>5.6000000000000008E-2</v>
      </c>
      <c r="AG68" s="1">
        <f t="shared" si="49"/>
        <v>5.6000000000000008E-2</v>
      </c>
      <c r="AH68" s="1">
        <f t="shared" si="49"/>
        <v>5.6000000000000008E-2</v>
      </c>
      <c r="AI68" s="1">
        <f t="shared" si="49"/>
        <v>5.6000000000000008E-2</v>
      </c>
      <c r="AJ68" s="1">
        <f t="shared" si="49"/>
        <v>5.6000000000000008E-2</v>
      </c>
      <c r="AK68" s="1">
        <f t="shared" si="49"/>
        <v>5.6000000000000008E-2</v>
      </c>
      <c r="AL68" s="1">
        <f t="shared" si="49"/>
        <v>5.6000000000000008E-2</v>
      </c>
      <c r="AM68" s="1">
        <f t="shared" si="49"/>
        <v>5.6000000000000008E-2</v>
      </c>
      <c r="AN68" s="1">
        <f t="shared" si="49"/>
        <v>5.6000000000000008E-2</v>
      </c>
      <c r="AO68" s="1">
        <f t="shared" si="49"/>
        <v>5.6000000000000008E-2</v>
      </c>
      <c r="AP68" s="1">
        <f t="shared" si="49"/>
        <v>5.6000000000000008E-2</v>
      </c>
      <c r="AQ68" s="1">
        <f t="shared" si="49"/>
        <v>5.6000000000000008E-2</v>
      </c>
      <c r="AR68" s="1">
        <f t="shared" si="49"/>
        <v>5.6000000000000008E-2</v>
      </c>
      <c r="AS68" s="1">
        <f t="shared" si="49"/>
        <v>5.6000000000000008E-2</v>
      </c>
      <c r="AT68" s="1">
        <f t="shared" si="49"/>
        <v>5.6000000000000008E-2</v>
      </c>
      <c r="AU68" s="1">
        <f t="shared" si="49"/>
        <v>5.6000000000000008E-2</v>
      </c>
      <c r="AV68" s="1">
        <f t="shared" si="49"/>
        <v>5.6000000000000008E-2</v>
      </c>
      <c r="AW68" s="1">
        <f t="shared" si="49"/>
        <v>5.6000000000000008E-2</v>
      </c>
      <c r="AX68" s="1">
        <f t="shared" si="49"/>
        <v>5.6000000000000008E-2</v>
      </c>
      <c r="AY68" s="1">
        <f t="shared" si="49"/>
        <v>5.6000000000000008E-2</v>
      </c>
      <c r="AZ68" s="1">
        <f t="shared" si="49"/>
        <v>5.6000000000000008E-2</v>
      </c>
      <c r="BA68" s="1">
        <f t="shared" si="49"/>
        <v>5.6000000000000008E-2</v>
      </c>
      <c r="BB68" s="1">
        <f t="shared" si="49"/>
        <v>5.6000000000000008E-2</v>
      </c>
      <c r="BC68" s="1">
        <f t="shared" si="49"/>
        <v>5.6000000000000008E-2</v>
      </c>
      <c r="BD68" s="1">
        <f t="shared" si="49"/>
        <v>5.6000000000000008E-2</v>
      </c>
      <c r="BE68" s="1">
        <f t="shared" si="49"/>
        <v>5.6000000000000008E-2</v>
      </c>
      <c r="BF68" s="1">
        <f t="shared" si="49"/>
        <v>5.6000000000000008E-2</v>
      </c>
      <c r="BG68" s="1">
        <f t="shared" si="49"/>
        <v>5.6000000000000008E-2</v>
      </c>
      <c r="BH68" s="1">
        <f t="shared" si="49"/>
        <v>5.6000000000000008E-2</v>
      </c>
      <c r="BI68" s="1">
        <f t="shared" si="49"/>
        <v>5.6000000000000008E-2</v>
      </c>
      <c r="BJ68" s="1">
        <f t="shared" si="49"/>
        <v>5.6000000000000008E-2</v>
      </c>
      <c r="BK68" s="1">
        <f t="shared" si="49"/>
        <v>5.6000000000000008E-2</v>
      </c>
      <c r="BL68" s="1">
        <f t="shared" si="49"/>
        <v>5.6000000000000008E-2</v>
      </c>
      <c r="BM68" s="1">
        <f t="shared" si="49"/>
        <v>5.6000000000000008E-2</v>
      </c>
      <c r="BN68" s="1">
        <f t="shared" si="49"/>
        <v>5.6000000000000008E-2</v>
      </c>
      <c r="BO68" s="1">
        <f t="shared" si="49"/>
        <v>5.6000000000000008E-2</v>
      </c>
      <c r="BP68" s="1">
        <f t="shared" si="49"/>
        <v>5.6000000000000008E-2</v>
      </c>
      <c r="BQ68" s="1">
        <f t="shared" si="49"/>
        <v>5.6000000000000008E-2</v>
      </c>
      <c r="BR68" s="1">
        <f t="shared" si="49"/>
        <v>5.6000000000000008E-2</v>
      </c>
      <c r="BS68" s="1">
        <f t="shared" si="49"/>
        <v>5.6000000000000008E-2</v>
      </c>
      <c r="BT68" s="1">
        <f t="shared" si="49"/>
        <v>5.6000000000000008E-2</v>
      </c>
      <c r="BU68" s="1">
        <f t="shared" si="49"/>
        <v>5.6000000000000008E-2</v>
      </c>
      <c r="BV68" s="1">
        <f t="shared" si="49"/>
        <v>5.6000000000000008E-2</v>
      </c>
      <c r="BW68" s="1">
        <f t="shared" ref="BW68:DE68" si="50">AVERAGE(BW33:BW37)</f>
        <v>5.6000000000000008E-2</v>
      </c>
      <c r="BX68" s="1">
        <f t="shared" si="50"/>
        <v>5.6000000000000008E-2</v>
      </c>
      <c r="BY68" s="1">
        <f t="shared" si="50"/>
        <v>5.6000000000000008E-2</v>
      </c>
      <c r="BZ68" s="1">
        <f t="shared" si="50"/>
        <v>5.6000000000000008E-2</v>
      </c>
      <c r="CA68" s="1">
        <f t="shared" si="50"/>
        <v>5.6000000000000008E-2</v>
      </c>
      <c r="CB68" s="1">
        <f t="shared" si="50"/>
        <v>5.6000000000000008E-2</v>
      </c>
      <c r="CC68" s="1">
        <f t="shared" si="50"/>
        <v>5.6000000000000008E-2</v>
      </c>
      <c r="CD68" s="1">
        <f t="shared" si="50"/>
        <v>5.6000000000000008E-2</v>
      </c>
      <c r="CE68" s="1">
        <f t="shared" si="50"/>
        <v>5.6000000000000008E-2</v>
      </c>
      <c r="CF68" s="1">
        <f t="shared" si="50"/>
        <v>5.6000000000000008E-2</v>
      </c>
      <c r="CG68" s="1">
        <f t="shared" si="50"/>
        <v>5.6000000000000008E-2</v>
      </c>
      <c r="CH68" s="1">
        <f t="shared" si="50"/>
        <v>5.6000000000000008E-2</v>
      </c>
      <c r="CI68" s="1">
        <f t="shared" si="50"/>
        <v>5.6000000000000008E-2</v>
      </c>
      <c r="CJ68" s="1">
        <f t="shared" si="50"/>
        <v>5.6000000000000008E-2</v>
      </c>
      <c r="CK68" s="1">
        <f t="shared" si="50"/>
        <v>5.6000000000000008E-2</v>
      </c>
      <c r="CL68" s="1">
        <f t="shared" si="50"/>
        <v>5.6000000000000008E-2</v>
      </c>
      <c r="CM68" s="1">
        <f t="shared" si="50"/>
        <v>5.6000000000000008E-2</v>
      </c>
      <c r="CN68" s="1">
        <f t="shared" si="50"/>
        <v>5.6000000000000008E-2</v>
      </c>
      <c r="CO68" s="1">
        <f t="shared" si="50"/>
        <v>5.6000000000000008E-2</v>
      </c>
      <c r="CP68" s="1">
        <f t="shared" si="50"/>
        <v>5.6000000000000008E-2</v>
      </c>
      <c r="CQ68" s="1">
        <f t="shared" si="50"/>
        <v>5.6000000000000008E-2</v>
      </c>
      <c r="CR68" s="1">
        <f t="shared" si="50"/>
        <v>5.6000000000000008E-2</v>
      </c>
      <c r="CS68" s="1">
        <f t="shared" si="50"/>
        <v>5.6000000000000008E-2</v>
      </c>
      <c r="CT68" s="1">
        <f t="shared" si="50"/>
        <v>5.6000000000000008E-2</v>
      </c>
      <c r="CU68" s="1">
        <f t="shared" si="50"/>
        <v>5.6000000000000008E-2</v>
      </c>
      <c r="CV68" s="1">
        <f t="shared" si="50"/>
        <v>5.6000000000000008E-2</v>
      </c>
      <c r="CW68" s="1">
        <f t="shared" si="50"/>
        <v>5.6000000000000008E-2</v>
      </c>
      <c r="CX68" s="1">
        <f t="shared" si="50"/>
        <v>5.6000000000000008E-2</v>
      </c>
      <c r="CY68" s="1">
        <f t="shared" si="50"/>
        <v>5.6000000000000008E-2</v>
      </c>
      <c r="CZ68" s="1">
        <f t="shared" si="50"/>
        <v>5.6000000000000008E-2</v>
      </c>
      <c r="DA68" s="1">
        <f t="shared" si="50"/>
        <v>5.6000000000000008E-2</v>
      </c>
      <c r="DB68" s="1">
        <f t="shared" si="50"/>
        <v>5.6000000000000008E-2</v>
      </c>
      <c r="DC68" s="1">
        <f t="shared" si="50"/>
        <v>5.6000000000000008E-2</v>
      </c>
      <c r="DD68" s="1">
        <f t="shared" si="50"/>
        <v>5.6000000000000008E-2</v>
      </c>
      <c r="DE68" s="1">
        <f t="shared" si="50"/>
        <v>5.6000000000000008E-2</v>
      </c>
    </row>
    <row r="69" spans="1:109">
      <c r="E69" s="4">
        <f t="shared" si="44"/>
        <v>0</v>
      </c>
      <c r="F69" s="6">
        <f>IF($H$69=0,0,SUMIF($V$81:$X$120,"Wise Eye",$X$81:$X$120)/$H$69)</f>
        <v>0</v>
      </c>
      <c r="G69" s="6">
        <f>IF($H$69=0,0,SUMIF($V$81:$W$120,"Wise Eye",$W$81:$W$120)/$H$69)</f>
        <v>0</v>
      </c>
      <c r="H69">
        <f>COUNTIF($V$81:$V$120,"Wise Eye")</f>
        <v>0</v>
      </c>
      <c r="I69" s="2" t="s">
        <v>37</v>
      </c>
      <c r="J69" s="1">
        <f>AVERAGE(J38:J42)</f>
        <v>0.51</v>
      </c>
      <c r="K69" s="1">
        <f t="shared" ref="K69:BV69" si="51">AVERAGE(K38:K42)</f>
        <v>0.51</v>
      </c>
      <c r="L69" s="1">
        <f t="shared" si="51"/>
        <v>0.51</v>
      </c>
      <c r="M69" s="1">
        <f t="shared" si="51"/>
        <v>0.36450000000000005</v>
      </c>
      <c r="N69" s="1">
        <f t="shared" si="51"/>
        <v>0.255</v>
      </c>
      <c r="O69" s="1">
        <f t="shared" si="51"/>
        <v>0.21820000000000001</v>
      </c>
      <c r="P69" s="1">
        <f t="shared" si="51"/>
        <v>0.1794</v>
      </c>
      <c r="Q69" s="1">
        <f t="shared" si="51"/>
        <v>0.1386</v>
      </c>
      <c r="R69" s="1">
        <f t="shared" si="51"/>
        <v>9.580000000000001E-2</v>
      </c>
      <c r="S69" s="1">
        <f t="shared" si="51"/>
        <v>5.1000000000000004E-2</v>
      </c>
      <c r="T69" s="1">
        <f t="shared" si="51"/>
        <v>5.1000000000000004E-2</v>
      </c>
      <c r="U69" s="1">
        <f t="shared" si="51"/>
        <v>5.1000000000000004E-2</v>
      </c>
      <c r="V69" s="1">
        <f t="shared" si="51"/>
        <v>5.1000000000000004E-2</v>
      </c>
      <c r="W69" s="1">
        <f t="shared" si="51"/>
        <v>5.1000000000000004E-2</v>
      </c>
      <c r="X69" s="1">
        <f t="shared" si="51"/>
        <v>5.1000000000000004E-2</v>
      </c>
      <c r="Y69" s="1">
        <f t="shared" si="51"/>
        <v>5.1000000000000004E-2</v>
      </c>
      <c r="Z69" s="1">
        <f t="shared" si="51"/>
        <v>5.1000000000000004E-2</v>
      </c>
      <c r="AA69" s="1">
        <f t="shared" si="51"/>
        <v>5.1000000000000004E-2</v>
      </c>
      <c r="AB69" s="1">
        <f t="shared" si="51"/>
        <v>5.1000000000000004E-2</v>
      </c>
      <c r="AC69" s="1">
        <f t="shared" si="51"/>
        <v>5.1000000000000004E-2</v>
      </c>
      <c r="AD69" s="1">
        <f t="shared" si="51"/>
        <v>5.1000000000000004E-2</v>
      </c>
      <c r="AE69" s="1">
        <f t="shared" si="51"/>
        <v>5.1000000000000004E-2</v>
      </c>
      <c r="AF69" s="1">
        <f t="shared" si="51"/>
        <v>5.1000000000000004E-2</v>
      </c>
      <c r="AG69" s="1">
        <f t="shared" si="51"/>
        <v>5.1000000000000004E-2</v>
      </c>
      <c r="AH69" s="1">
        <f t="shared" si="51"/>
        <v>5.1000000000000004E-2</v>
      </c>
      <c r="AI69" s="1">
        <f t="shared" si="51"/>
        <v>5.1000000000000004E-2</v>
      </c>
      <c r="AJ69" s="1">
        <f t="shared" si="51"/>
        <v>5.1000000000000004E-2</v>
      </c>
      <c r="AK69" s="1">
        <f t="shared" si="51"/>
        <v>5.1000000000000004E-2</v>
      </c>
      <c r="AL69" s="1">
        <f t="shared" si="51"/>
        <v>5.1000000000000004E-2</v>
      </c>
      <c r="AM69" s="1">
        <f t="shared" si="51"/>
        <v>5.1000000000000004E-2</v>
      </c>
      <c r="AN69" s="1">
        <f t="shared" si="51"/>
        <v>5.1000000000000004E-2</v>
      </c>
      <c r="AO69" s="1">
        <f t="shared" si="51"/>
        <v>5.1000000000000004E-2</v>
      </c>
      <c r="AP69" s="1">
        <f t="shared" si="51"/>
        <v>5.1000000000000004E-2</v>
      </c>
      <c r="AQ69" s="1">
        <f t="shared" si="51"/>
        <v>5.1000000000000004E-2</v>
      </c>
      <c r="AR69" s="1">
        <f t="shared" si="51"/>
        <v>5.1000000000000004E-2</v>
      </c>
      <c r="AS69" s="1">
        <f t="shared" si="51"/>
        <v>5.1000000000000004E-2</v>
      </c>
      <c r="AT69" s="1">
        <f t="shared" si="51"/>
        <v>5.1000000000000004E-2</v>
      </c>
      <c r="AU69" s="1">
        <f t="shared" si="51"/>
        <v>5.1000000000000004E-2</v>
      </c>
      <c r="AV69" s="1">
        <f t="shared" si="51"/>
        <v>5.1000000000000004E-2</v>
      </c>
      <c r="AW69" s="1">
        <f t="shared" si="51"/>
        <v>5.1000000000000004E-2</v>
      </c>
      <c r="AX69" s="1">
        <f t="shared" si="51"/>
        <v>5.1000000000000004E-2</v>
      </c>
      <c r="AY69" s="1">
        <f t="shared" si="51"/>
        <v>5.1000000000000004E-2</v>
      </c>
      <c r="AZ69" s="1">
        <f t="shared" si="51"/>
        <v>5.1000000000000004E-2</v>
      </c>
      <c r="BA69" s="1">
        <f t="shared" si="51"/>
        <v>5.1000000000000004E-2</v>
      </c>
      <c r="BB69" s="1">
        <f t="shared" si="51"/>
        <v>5.1000000000000004E-2</v>
      </c>
      <c r="BC69" s="1">
        <f t="shared" si="51"/>
        <v>5.1000000000000004E-2</v>
      </c>
      <c r="BD69" s="1">
        <f t="shared" si="51"/>
        <v>5.1000000000000004E-2</v>
      </c>
      <c r="BE69" s="1">
        <f t="shared" si="51"/>
        <v>5.1000000000000004E-2</v>
      </c>
      <c r="BF69" s="1">
        <f t="shared" si="51"/>
        <v>5.1000000000000004E-2</v>
      </c>
      <c r="BG69" s="1">
        <f t="shared" si="51"/>
        <v>5.1000000000000004E-2</v>
      </c>
      <c r="BH69" s="1">
        <f t="shared" si="51"/>
        <v>5.1000000000000004E-2</v>
      </c>
      <c r="BI69" s="1">
        <f t="shared" si="51"/>
        <v>5.1000000000000004E-2</v>
      </c>
      <c r="BJ69" s="1">
        <f t="shared" si="51"/>
        <v>5.1000000000000004E-2</v>
      </c>
      <c r="BK69" s="1">
        <f t="shared" si="51"/>
        <v>5.1000000000000004E-2</v>
      </c>
      <c r="BL69" s="1">
        <f t="shared" si="51"/>
        <v>5.1000000000000004E-2</v>
      </c>
      <c r="BM69" s="1">
        <f t="shared" si="51"/>
        <v>5.1000000000000004E-2</v>
      </c>
      <c r="BN69" s="1">
        <f t="shared" si="51"/>
        <v>5.1000000000000004E-2</v>
      </c>
      <c r="BO69" s="1">
        <f t="shared" si="51"/>
        <v>5.1000000000000004E-2</v>
      </c>
      <c r="BP69" s="1">
        <f t="shared" si="51"/>
        <v>5.1000000000000004E-2</v>
      </c>
      <c r="BQ69" s="1">
        <f t="shared" si="51"/>
        <v>5.1000000000000004E-2</v>
      </c>
      <c r="BR69" s="1">
        <f t="shared" si="51"/>
        <v>5.1000000000000004E-2</v>
      </c>
      <c r="BS69" s="1">
        <f t="shared" si="51"/>
        <v>5.1000000000000004E-2</v>
      </c>
      <c r="BT69" s="1">
        <f t="shared" si="51"/>
        <v>5.1000000000000004E-2</v>
      </c>
      <c r="BU69" s="1">
        <f t="shared" si="51"/>
        <v>5.1000000000000004E-2</v>
      </c>
      <c r="BV69" s="1">
        <f t="shared" si="51"/>
        <v>5.1000000000000004E-2</v>
      </c>
      <c r="BW69" s="1">
        <f t="shared" ref="BW69:DE69" si="52">AVERAGE(BW38:BW42)</f>
        <v>5.1000000000000004E-2</v>
      </c>
      <c r="BX69" s="1">
        <f t="shared" si="52"/>
        <v>5.1000000000000004E-2</v>
      </c>
      <c r="BY69" s="1">
        <f t="shared" si="52"/>
        <v>5.1000000000000004E-2</v>
      </c>
      <c r="BZ69" s="1">
        <f t="shared" si="52"/>
        <v>5.1000000000000004E-2</v>
      </c>
      <c r="CA69" s="1">
        <f t="shared" si="52"/>
        <v>5.1000000000000004E-2</v>
      </c>
      <c r="CB69" s="1">
        <f t="shared" si="52"/>
        <v>5.1000000000000004E-2</v>
      </c>
      <c r="CC69" s="1">
        <f t="shared" si="52"/>
        <v>5.1000000000000004E-2</v>
      </c>
      <c r="CD69" s="1">
        <f t="shared" si="52"/>
        <v>5.1000000000000004E-2</v>
      </c>
      <c r="CE69" s="1">
        <f t="shared" si="52"/>
        <v>5.1000000000000004E-2</v>
      </c>
      <c r="CF69" s="1">
        <f t="shared" si="52"/>
        <v>5.1000000000000004E-2</v>
      </c>
      <c r="CG69" s="1">
        <f t="shared" si="52"/>
        <v>5.1000000000000004E-2</v>
      </c>
      <c r="CH69" s="1">
        <f t="shared" si="52"/>
        <v>5.1000000000000004E-2</v>
      </c>
      <c r="CI69" s="1">
        <f t="shared" si="52"/>
        <v>5.1000000000000004E-2</v>
      </c>
      <c r="CJ69" s="1">
        <f t="shared" si="52"/>
        <v>5.1000000000000004E-2</v>
      </c>
      <c r="CK69" s="1">
        <f t="shared" si="52"/>
        <v>5.1000000000000004E-2</v>
      </c>
      <c r="CL69" s="1">
        <f t="shared" si="52"/>
        <v>5.1000000000000004E-2</v>
      </c>
      <c r="CM69" s="1">
        <f t="shared" si="52"/>
        <v>5.1000000000000004E-2</v>
      </c>
      <c r="CN69" s="1">
        <f t="shared" si="52"/>
        <v>5.1000000000000004E-2</v>
      </c>
      <c r="CO69" s="1">
        <f t="shared" si="52"/>
        <v>5.1000000000000004E-2</v>
      </c>
      <c r="CP69" s="1">
        <f t="shared" si="52"/>
        <v>5.1000000000000004E-2</v>
      </c>
      <c r="CQ69" s="1">
        <f t="shared" si="52"/>
        <v>5.1000000000000004E-2</v>
      </c>
      <c r="CR69" s="1">
        <f t="shared" si="52"/>
        <v>5.1000000000000004E-2</v>
      </c>
      <c r="CS69" s="1">
        <f t="shared" si="52"/>
        <v>5.1000000000000004E-2</v>
      </c>
      <c r="CT69" s="1">
        <f t="shared" si="52"/>
        <v>5.1000000000000004E-2</v>
      </c>
      <c r="CU69" s="1">
        <f t="shared" si="52"/>
        <v>5.1000000000000004E-2</v>
      </c>
      <c r="CV69" s="1">
        <f t="shared" si="52"/>
        <v>5.1000000000000004E-2</v>
      </c>
      <c r="CW69" s="1">
        <f t="shared" si="52"/>
        <v>5.1000000000000004E-2</v>
      </c>
      <c r="CX69" s="1">
        <f t="shared" si="52"/>
        <v>5.1000000000000004E-2</v>
      </c>
      <c r="CY69" s="1">
        <f t="shared" si="52"/>
        <v>5.1000000000000004E-2</v>
      </c>
      <c r="CZ69" s="1">
        <f t="shared" si="52"/>
        <v>5.1000000000000004E-2</v>
      </c>
      <c r="DA69" s="1">
        <f t="shared" si="52"/>
        <v>5.1000000000000004E-2</v>
      </c>
      <c r="DB69" s="1">
        <f t="shared" si="52"/>
        <v>5.1000000000000004E-2</v>
      </c>
      <c r="DC69" s="1">
        <f t="shared" si="52"/>
        <v>5.1000000000000004E-2</v>
      </c>
      <c r="DD69" s="1">
        <f t="shared" si="52"/>
        <v>5.1000000000000004E-2</v>
      </c>
      <c r="DE69" s="1">
        <f t="shared" si="52"/>
        <v>5.1000000000000004E-2</v>
      </c>
    </row>
    <row r="70" spans="1:109">
      <c r="E70" s="4">
        <f t="shared" ca="1" si="44"/>
        <v>6.1000000000000013E-2</v>
      </c>
      <c r="F70" s="6">
        <f ca="1">IF($H$70=0,0,SUMIF($V$81:$X$120,"Purple Splash",$X$81:$X$120)/$H$70)</f>
        <v>0.75</v>
      </c>
      <c r="G70" s="6">
        <f ca="1">IF($H$70=0,0,SUMIF($V$81:$W$120,"Purple Splash",$W$81:$W$120)/$H$70)</f>
        <v>14.5</v>
      </c>
      <c r="H70">
        <f>COUNTIF($V$81:$V$120,"Purple Splash")</f>
        <v>4</v>
      </c>
      <c r="I70" s="2" t="s">
        <v>181</v>
      </c>
      <c r="J70" s="1">
        <f>AVERAGE(J43:J47)</f>
        <v>0.6100000000000001</v>
      </c>
      <c r="K70" s="1">
        <f t="shared" ref="K70:BV70" si="53">AVERAGE(K43:K47)</f>
        <v>0.6100000000000001</v>
      </c>
      <c r="L70" s="1">
        <f t="shared" si="53"/>
        <v>0.6100000000000001</v>
      </c>
      <c r="M70" s="1">
        <f t="shared" si="53"/>
        <v>0.503</v>
      </c>
      <c r="N70" s="1">
        <f t="shared" si="53"/>
        <v>0.37600000000000006</v>
      </c>
      <c r="O70" s="1">
        <f t="shared" si="53"/>
        <v>0.30500000000000005</v>
      </c>
      <c r="P70" s="1">
        <f t="shared" si="53"/>
        <v>0.26419999999999999</v>
      </c>
      <c r="Q70" s="1">
        <f t="shared" si="53"/>
        <v>0.21939999999999998</v>
      </c>
      <c r="R70" s="1">
        <f t="shared" si="53"/>
        <v>0.1706</v>
      </c>
      <c r="S70" s="1">
        <f t="shared" si="53"/>
        <v>0.11780000000000002</v>
      </c>
      <c r="T70" s="1">
        <f t="shared" si="53"/>
        <v>6.1000000000000013E-2</v>
      </c>
      <c r="U70" s="1">
        <f t="shared" si="53"/>
        <v>6.1000000000000013E-2</v>
      </c>
      <c r="V70" s="1">
        <f t="shared" si="53"/>
        <v>6.1000000000000013E-2</v>
      </c>
      <c r="W70" s="1">
        <f t="shared" si="53"/>
        <v>6.1000000000000013E-2</v>
      </c>
      <c r="X70" s="1">
        <f t="shared" si="53"/>
        <v>6.1000000000000013E-2</v>
      </c>
      <c r="Y70" s="1">
        <f t="shared" si="53"/>
        <v>6.1000000000000013E-2</v>
      </c>
      <c r="Z70" s="1">
        <f t="shared" si="53"/>
        <v>6.1000000000000013E-2</v>
      </c>
      <c r="AA70" s="1">
        <f t="shared" si="53"/>
        <v>6.1000000000000013E-2</v>
      </c>
      <c r="AB70" s="1">
        <f t="shared" si="53"/>
        <v>6.1000000000000013E-2</v>
      </c>
      <c r="AC70" s="1">
        <f t="shared" si="53"/>
        <v>6.1000000000000013E-2</v>
      </c>
      <c r="AD70" s="1">
        <f t="shared" si="53"/>
        <v>6.1000000000000013E-2</v>
      </c>
      <c r="AE70" s="1">
        <f t="shared" si="53"/>
        <v>6.1000000000000013E-2</v>
      </c>
      <c r="AF70" s="1">
        <f t="shared" si="53"/>
        <v>6.1000000000000013E-2</v>
      </c>
      <c r="AG70" s="1">
        <f t="shared" si="53"/>
        <v>6.1000000000000013E-2</v>
      </c>
      <c r="AH70" s="1">
        <f t="shared" si="53"/>
        <v>6.1000000000000013E-2</v>
      </c>
      <c r="AI70" s="1">
        <f t="shared" si="53"/>
        <v>6.1000000000000013E-2</v>
      </c>
      <c r="AJ70" s="1">
        <f t="shared" si="53"/>
        <v>6.1000000000000013E-2</v>
      </c>
      <c r="AK70" s="1">
        <f t="shared" si="53"/>
        <v>6.1000000000000013E-2</v>
      </c>
      <c r="AL70" s="1">
        <f t="shared" si="53"/>
        <v>6.1000000000000013E-2</v>
      </c>
      <c r="AM70" s="1">
        <f t="shared" si="53"/>
        <v>6.1000000000000013E-2</v>
      </c>
      <c r="AN70" s="1">
        <f t="shared" si="53"/>
        <v>6.1000000000000013E-2</v>
      </c>
      <c r="AO70" s="1">
        <f t="shared" si="53"/>
        <v>6.1000000000000013E-2</v>
      </c>
      <c r="AP70" s="1">
        <f t="shared" si="53"/>
        <v>6.1000000000000013E-2</v>
      </c>
      <c r="AQ70" s="1">
        <f t="shared" si="53"/>
        <v>6.1000000000000013E-2</v>
      </c>
      <c r="AR70" s="1">
        <f t="shared" si="53"/>
        <v>6.1000000000000013E-2</v>
      </c>
      <c r="AS70" s="1">
        <f t="shared" si="53"/>
        <v>6.1000000000000013E-2</v>
      </c>
      <c r="AT70" s="1">
        <f t="shared" si="53"/>
        <v>6.1000000000000013E-2</v>
      </c>
      <c r="AU70" s="1">
        <f t="shared" si="53"/>
        <v>6.1000000000000013E-2</v>
      </c>
      <c r="AV70" s="1">
        <f t="shared" si="53"/>
        <v>6.1000000000000013E-2</v>
      </c>
      <c r="AW70" s="1">
        <f t="shared" si="53"/>
        <v>6.1000000000000013E-2</v>
      </c>
      <c r="AX70" s="1">
        <f t="shared" si="53"/>
        <v>6.1000000000000013E-2</v>
      </c>
      <c r="AY70" s="1">
        <f t="shared" si="53"/>
        <v>6.1000000000000013E-2</v>
      </c>
      <c r="AZ70" s="1">
        <f t="shared" si="53"/>
        <v>6.1000000000000013E-2</v>
      </c>
      <c r="BA70" s="1">
        <f t="shared" si="53"/>
        <v>6.1000000000000013E-2</v>
      </c>
      <c r="BB70" s="1">
        <f t="shared" si="53"/>
        <v>6.1000000000000013E-2</v>
      </c>
      <c r="BC70" s="1">
        <f t="shared" si="53"/>
        <v>6.1000000000000013E-2</v>
      </c>
      <c r="BD70" s="1">
        <f t="shared" si="53"/>
        <v>6.1000000000000013E-2</v>
      </c>
      <c r="BE70" s="1">
        <f t="shared" si="53"/>
        <v>6.1000000000000013E-2</v>
      </c>
      <c r="BF70" s="1">
        <f t="shared" si="53"/>
        <v>6.1000000000000013E-2</v>
      </c>
      <c r="BG70" s="1">
        <f t="shared" si="53"/>
        <v>6.1000000000000013E-2</v>
      </c>
      <c r="BH70" s="1">
        <f t="shared" si="53"/>
        <v>6.1000000000000013E-2</v>
      </c>
      <c r="BI70" s="1">
        <f t="shared" si="53"/>
        <v>6.1000000000000013E-2</v>
      </c>
      <c r="BJ70" s="1">
        <f t="shared" si="53"/>
        <v>6.1000000000000013E-2</v>
      </c>
      <c r="BK70" s="1">
        <f t="shared" si="53"/>
        <v>6.1000000000000013E-2</v>
      </c>
      <c r="BL70" s="1">
        <f t="shared" si="53"/>
        <v>6.1000000000000013E-2</v>
      </c>
      <c r="BM70" s="1">
        <f t="shared" si="53"/>
        <v>6.1000000000000013E-2</v>
      </c>
      <c r="BN70" s="1">
        <f t="shared" si="53"/>
        <v>6.1000000000000013E-2</v>
      </c>
      <c r="BO70" s="1">
        <f t="shared" si="53"/>
        <v>6.1000000000000013E-2</v>
      </c>
      <c r="BP70" s="1">
        <f t="shared" si="53"/>
        <v>6.1000000000000013E-2</v>
      </c>
      <c r="BQ70" s="1">
        <f t="shared" si="53"/>
        <v>6.1000000000000013E-2</v>
      </c>
      <c r="BR70" s="1">
        <f t="shared" si="53"/>
        <v>6.1000000000000013E-2</v>
      </c>
      <c r="BS70" s="1">
        <f t="shared" si="53"/>
        <v>6.1000000000000013E-2</v>
      </c>
      <c r="BT70" s="1">
        <f t="shared" si="53"/>
        <v>6.1000000000000013E-2</v>
      </c>
      <c r="BU70" s="1">
        <f t="shared" si="53"/>
        <v>6.1000000000000013E-2</v>
      </c>
      <c r="BV70" s="1">
        <f t="shared" si="53"/>
        <v>6.1000000000000013E-2</v>
      </c>
      <c r="BW70" s="1">
        <f t="shared" ref="BW70:DE70" si="54">AVERAGE(BW43:BW47)</f>
        <v>6.1000000000000013E-2</v>
      </c>
      <c r="BX70" s="1">
        <f t="shared" si="54"/>
        <v>6.1000000000000013E-2</v>
      </c>
      <c r="BY70" s="1">
        <f t="shared" si="54"/>
        <v>6.1000000000000013E-2</v>
      </c>
      <c r="BZ70" s="1">
        <f t="shared" si="54"/>
        <v>6.1000000000000013E-2</v>
      </c>
      <c r="CA70" s="1">
        <f t="shared" si="54"/>
        <v>6.1000000000000013E-2</v>
      </c>
      <c r="CB70" s="1">
        <f t="shared" si="54"/>
        <v>6.1000000000000013E-2</v>
      </c>
      <c r="CC70" s="1">
        <f t="shared" si="54"/>
        <v>6.1000000000000013E-2</v>
      </c>
      <c r="CD70" s="1">
        <f t="shared" si="54"/>
        <v>6.1000000000000013E-2</v>
      </c>
      <c r="CE70" s="1">
        <f t="shared" si="54"/>
        <v>6.1000000000000013E-2</v>
      </c>
      <c r="CF70" s="1">
        <f t="shared" si="54"/>
        <v>6.1000000000000013E-2</v>
      </c>
      <c r="CG70" s="1">
        <f t="shared" si="54"/>
        <v>6.1000000000000013E-2</v>
      </c>
      <c r="CH70" s="1">
        <f t="shared" si="54"/>
        <v>6.1000000000000013E-2</v>
      </c>
      <c r="CI70" s="1">
        <f t="shared" si="54"/>
        <v>6.1000000000000013E-2</v>
      </c>
      <c r="CJ70" s="1">
        <f t="shared" si="54"/>
        <v>6.1000000000000013E-2</v>
      </c>
      <c r="CK70" s="1">
        <f t="shared" si="54"/>
        <v>6.1000000000000013E-2</v>
      </c>
      <c r="CL70" s="1">
        <f t="shared" si="54"/>
        <v>6.1000000000000013E-2</v>
      </c>
      <c r="CM70" s="1">
        <f t="shared" si="54"/>
        <v>6.1000000000000013E-2</v>
      </c>
      <c r="CN70" s="1">
        <f t="shared" si="54"/>
        <v>6.1000000000000013E-2</v>
      </c>
      <c r="CO70" s="1">
        <f t="shared" si="54"/>
        <v>6.1000000000000013E-2</v>
      </c>
      <c r="CP70" s="1">
        <f t="shared" si="54"/>
        <v>6.1000000000000013E-2</v>
      </c>
      <c r="CQ70" s="1">
        <f t="shared" si="54"/>
        <v>6.1000000000000013E-2</v>
      </c>
      <c r="CR70" s="1">
        <f t="shared" si="54"/>
        <v>6.1000000000000013E-2</v>
      </c>
      <c r="CS70" s="1">
        <f t="shared" si="54"/>
        <v>6.1000000000000013E-2</v>
      </c>
      <c r="CT70" s="1">
        <f t="shared" si="54"/>
        <v>6.1000000000000013E-2</v>
      </c>
      <c r="CU70" s="1">
        <f t="shared" si="54"/>
        <v>6.1000000000000013E-2</v>
      </c>
      <c r="CV70" s="1">
        <f t="shared" si="54"/>
        <v>6.1000000000000013E-2</v>
      </c>
      <c r="CW70" s="1">
        <f t="shared" si="54"/>
        <v>6.1000000000000013E-2</v>
      </c>
      <c r="CX70" s="1">
        <f t="shared" si="54"/>
        <v>6.1000000000000013E-2</v>
      </c>
      <c r="CY70" s="1">
        <f t="shared" si="54"/>
        <v>6.1000000000000013E-2</v>
      </c>
      <c r="CZ70" s="1">
        <f t="shared" si="54"/>
        <v>6.1000000000000013E-2</v>
      </c>
      <c r="DA70" s="1">
        <f t="shared" si="54"/>
        <v>6.1000000000000013E-2</v>
      </c>
      <c r="DB70" s="1">
        <f t="shared" si="54"/>
        <v>6.1000000000000013E-2</v>
      </c>
      <c r="DC70" s="1">
        <f t="shared" si="54"/>
        <v>6.1000000000000013E-2</v>
      </c>
      <c r="DD70" s="1">
        <f t="shared" si="54"/>
        <v>6.1000000000000013E-2</v>
      </c>
      <c r="DE70" s="1">
        <f t="shared" si="54"/>
        <v>6.1000000000000013E-2</v>
      </c>
    </row>
    <row r="71" spans="1:109">
      <c r="E71" s="4">
        <f t="shared" ca="1" si="44"/>
        <v>0.1268</v>
      </c>
      <c r="F71" s="6">
        <f ca="1">IF($H$71=0,0,SUMIF($V$81:$X$120,"White Shadow",$X$81:$X$120)/$H$71)</f>
        <v>1</v>
      </c>
      <c r="G71" s="6">
        <f ca="1">IF($H$71=0,0,SUMIF($V$81:$W$120,"White Shadow",$W$81:$W$120)/$H$71)</f>
        <v>13</v>
      </c>
      <c r="H71">
        <f>COUNTIF($V$81:$V$120,"White Shadow")</f>
        <v>1</v>
      </c>
      <c r="I71" s="2" t="s">
        <v>38</v>
      </c>
      <c r="J71" s="1">
        <f>AVERAGE(J48:J52)</f>
        <v>0.65999999999999992</v>
      </c>
      <c r="K71" s="1">
        <f t="shared" ref="K71:BV71" si="55">AVERAGE(K48:K52)</f>
        <v>0.65999999999999992</v>
      </c>
      <c r="L71" s="1">
        <f t="shared" si="55"/>
        <v>0.65999999999999992</v>
      </c>
      <c r="M71" s="1">
        <f t="shared" si="55"/>
        <v>0.60400000000000009</v>
      </c>
      <c r="N71" s="1">
        <f t="shared" si="55"/>
        <v>0.54299999999999993</v>
      </c>
      <c r="O71" s="1">
        <f t="shared" si="55"/>
        <v>0.40600000000000003</v>
      </c>
      <c r="P71" s="1">
        <f t="shared" si="55"/>
        <v>0.40600000000000003</v>
      </c>
      <c r="Q71" s="1">
        <f t="shared" si="55"/>
        <v>0.28520000000000001</v>
      </c>
      <c r="R71" s="1">
        <f t="shared" si="55"/>
        <v>0.2364</v>
      </c>
      <c r="S71" s="1">
        <f t="shared" si="55"/>
        <v>0.2364</v>
      </c>
      <c r="T71" s="1">
        <f t="shared" si="55"/>
        <v>0.18360000000000001</v>
      </c>
      <c r="U71" s="1">
        <f t="shared" si="55"/>
        <v>0.18360000000000001</v>
      </c>
      <c r="V71" s="1">
        <f t="shared" si="55"/>
        <v>0.1268</v>
      </c>
      <c r="W71" s="1">
        <f t="shared" si="55"/>
        <v>0.1268</v>
      </c>
      <c r="X71" s="1">
        <f t="shared" si="55"/>
        <v>0.1268</v>
      </c>
      <c r="Y71" s="1">
        <f t="shared" si="55"/>
        <v>6.6000000000000003E-2</v>
      </c>
      <c r="Z71" s="1">
        <f t="shared" si="55"/>
        <v>6.6000000000000003E-2</v>
      </c>
      <c r="AA71" s="1">
        <f t="shared" si="55"/>
        <v>6.6000000000000003E-2</v>
      </c>
      <c r="AB71" s="1">
        <f t="shared" si="55"/>
        <v>6.6000000000000003E-2</v>
      </c>
      <c r="AC71" s="1">
        <f t="shared" si="55"/>
        <v>6.6000000000000003E-2</v>
      </c>
      <c r="AD71" s="1">
        <f t="shared" si="55"/>
        <v>6.6000000000000003E-2</v>
      </c>
      <c r="AE71" s="1">
        <f t="shared" si="55"/>
        <v>6.6000000000000003E-2</v>
      </c>
      <c r="AF71" s="1">
        <f t="shared" si="55"/>
        <v>6.6000000000000003E-2</v>
      </c>
      <c r="AG71" s="1">
        <f t="shared" si="55"/>
        <v>6.6000000000000003E-2</v>
      </c>
      <c r="AH71" s="1">
        <f t="shared" si="55"/>
        <v>6.6000000000000003E-2</v>
      </c>
      <c r="AI71" s="1">
        <f t="shared" si="55"/>
        <v>6.6000000000000003E-2</v>
      </c>
      <c r="AJ71" s="1">
        <f t="shared" si="55"/>
        <v>6.6000000000000003E-2</v>
      </c>
      <c r="AK71" s="1">
        <f t="shared" si="55"/>
        <v>6.6000000000000003E-2</v>
      </c>
      <c r="AL71" s="1">
        <f t="shared" si="55"/>
        <v>6.6000000000000003E-2</v>
      </c>
      <c r="AM71" s="1">
        <f t="shared" si="55"/>
        <v>6.6000000000000003E-2</v>
      </c>
      <c r="AN71" s="1">
        <f t="shared" si="55"/>
        <v>6.6000000000000003E-2</v>
      </c>
      <c r="AO71" s="1">
        <f t="shared" si="55"/>
        <v>6.6000000000000003E-2</v>
      </c>
      <c r="AP71" s="1">
        <f t="shared" si="55"/>
        <v>6.6000000000000003E-2</v>
      </c>
      <c r="AQ71" s="1">
        <f t="shared" si="55"/>
        <v>6.6000000000000003E-2</v>
      </c>
      <c r="AR71" s="1">
        <f t="shared" si="55"/>
        <v>6.6000000000000003E-2</v>
      </c>
      <c r="AS71" s="1">
        <f t="shared" si="55"/>
        <v>6.6000000000000003E-2</v>
      </c>
      <c r="AT71" s="1">
        <f t="shared" si="55"/>
        <v>6.6000000000000003E-2</v>
      </c>
      <c r="AU71" s="1">
        <f t="shared" si="55"/>
        <v>6.6000000000000003E-2</v>
      </c>
      <c r="AV71" s="1">
        <f t="shared" si="55"/>
        <v>6.6000000000000003E-2</v>
      </c>
      <c r="AW71" s="1">
        <f t="shared" si="55"/>
        <v>6.6000000000000003E-2</v>
      </c>
      <c r="AX71" s="1">
        <f t="shared" si="55"/>
        <v>6.6000000000000003E-2</v>
      </c>
      <c r="AY71" s="1">
        <f t="shared" si="55"/>
        <v>6.6000000000000003E-2</v>
      </c>
      <c r="AZ71" s="1">
        <f t="shared" si="55"/>
        <v>6.6000000000000003E-2</v>
      </c>
      <c r="BA71" s="1">
        <f t="shared" si="55"/>
        <v>6.6000000000000003E-2</v>
      </c>
      <c r="BB71" s="1">
        <f t="shared" si="55"/>
        <v>6.6000000000000003E-2</v>
      </c>
      <c r="BC71" s="1">
        <f t="shared" si="55"/>
        <v>6.6000000000000003E-2</v>
      </c>
      <c r="BD71" s="1">
        <f t="shared" si="55"/>
        <v>6.6000000000000003E-2</v>
      </c>
      <c r="BE71" s="1">
        <f t="shared" si="55"/>
        <v>6.6000000000000003E-2</v>
      </c>
      <c r="BF71" s="1">
        <f t="shared" si="55"/>
        <v>6.6000000000000003E-2</v>
      </c>
      <c r="BG71" s="1">
        <f t="shared" si="55"/>
        <v>6.6000000000000003E-2</v>
      </c>
      <c r="BH71" s="1">
        <f t="shared" si="55"/>
        <v>6.6000000000000003E-2</v>
      </c>
      <c r="BI71" s="1">
        <f t="shared" si="55"/>
        <v>6.6000000000000003E-2</v>
      </c>
      <c r="BJ71" s="1">
        <f t="shared" si="55"/>
        <v>6.6000000000000003E-2</v>
      </c>
      <c r="BK71" s="1">
        <f t="shared" si="55"/>
        <v>6.6000000000000003E-2</v>
      </c>
      <c r="BL71" s="1">
        <f t="shared" si="55"/>
        <v>6.6000000000000003E-2</v>
      </c>
      <c r="BM71" s="1">
        <f t="shared" si="55"/>
        <v>6.6000000000000003E-2</v>
      </c>
      <c r="BN71" s="1">
        <f t="shared" si="55"/>
        <v>6.6000000000000003E-2</v>
      </c>
      <c r="BO71" s="1">
        <f t="shared" si="55"/>
        <v>6.6000000000000003E-2</v>
      </c>
      <c r="BP71" s="1">
        <f t="shared" si="55"/>
        <v>6.6000000000000003E-2</v>
      </c>
      <c r="BQ71" s="1">
        <f t="shared" si="55"/>
        <v>6.6000000000000003E-2</v>
      </c>
      <c r="BR71" s="1">
        <f t="shared" si="55"/>
        <v>6.6000000000000003E-2</v>
      </c>
      <c r="BS71" s="1">
        <f t="shared" si="55"/>
        <v>6.6000000000000003E-2</v>
      </c>
      <c r="BT71" s="1">
        <f t="shared" si="55"/>
        <v>6.6000000000000003E-2</v>
      </c>
      <c r="BU71" s="1">
        <f t="shared" si="55"/>
        <v>6.6000000000000003E-2</v>
      </c>
      <c r="BV71" s="1">
        <f t="shared" si="55"/>
        <v>6.6000000000000003E-2</v>
      </c>
      <c r="BW71" s="1">
        <f t="shared" ref="BW71:DE71" si="56">AVERAGE(BW48:BW52)</f>
        <v>6.6000000000000003E-2</v>
      </c>
      <c r="BX71" s="1">
        <f t="shared" si="56"/>
        <v>6.6000000000000003E-2</v>
      </c>
      <c r="BY71" s="1">
        <f t="shared" si="56"/>
        <v>6.6000000000000003E-2</v>
      </c>
      <c r="BZ71" s="1">
        <f t="shared" si="56"/>
        <v>6.6000000000000003E-2</v>
      </c>
      <c r="CA71" s="1">
        <f t="shared" si="56"/>
        <v>6.6000000000000003E-2</v>
      </c>
      <c r="CB71" s="1">
        <f t="shared" si="56"/>
        <v>6.6000000000000003E-2</v>
      </c>
      <c r="CC71" s="1">
        <f t="shared" si="56"/>
        <v>6.6000000000000003E-2</v>
      </c>
      <c r="CD71" s="1">
        <f t="shared" si="56"/>
        <v>6.6000000000000003E-2</v>
      </c>
      <c r="CE71" s="1">
        <f t="shared" si="56"/>
        <v>6.6000000000000003E-2</v>
      </c>
      <c r="CF71" s="1">
        <f t="shared" si="56"/>
        <v>6.6000000000000003E-2</v>
      </c>
      <c r="CG71" s="1">
        <f t="shared" si="56"/>
        <v>6.6000000000000003E-2</v>
      </c>
      <c r="CH71" s="1">
        <f t="shared" si="56"/>
        <v>6.6000000000000003E-2</v>
      </c>
      <c r="CI71" s="1">
        <f t="shared" si="56"/>
        <v>6.6000000000000003E-2</v>
      </c>
      <c r="CJ71" s="1">
        <f t="shared" si="56"/>
        <v>6.6000000000000003E-2</v>
      </c>
      <c r="CK71" s="1">
        <f t="shared" si="56"/>
        <v>6.6000000000000003E-2</v>
      </c>
      <c r="CL71" s="1">
        <f t="shared" si="56"/>
        <v>6.6000000000000003E-2</v>
      </c>
      <c r="CM71" s="1">
        <f t="shared" si="56"/>
        <v>6.6000000000000003E-2</v>
      </c>
      <c r="CN71" s="1">
        <f t="shared" si="56"/>
        <v>6.6000000000000003E-2</v>
      </c>
      <c r="CO71" s="1">
        <f t="shared" si="56"/>
        <v>6.6000000000000003E-2</v>
      </c>
      <c r="CP71" s="1">
        <f t="shared" si="56"/>
        <v>6.6000000000000003E-2</v>
      </c>
      <c r="CQ71" s="1">
        <f t="shared" si="56"/>
        <v>6.6000000000000003E-2</v>
      </c>
      <c r="CR71" s="1">
        <f t="shared" si="56"/>
        <v>6.6000000000000003E-2</v>
      </c>
      <c r="CS71" s="1">
        <f t="shared" si="56"/>
        <v>6.6000000000000003E-2</v>
      </c>
      <c r="CT71" s="1">
        <f t="shared" si="56"/>
        <v>6.6000000000000003E-2</v>
      </c>
      <c r="CU71" s="1">
        <f t="shared" si="56"/>
        <v>6.6000000000000003E-2</v>
      </c>
      <c r="CV71" s="1">
        <f t="shared" si="56"/>
        <v>6.6000000000000003E-2</v>
      </c>
      <c r="CW71" s="1">
        <f t="shared" si="56"/>
        <v>6.6000000000000003E-2</v>
      </c>
      <c r="CX71" s="1">
        <f t="shared" si="56"/>
        <v>6.6000000000000003E-2</v>
      </c>
      <c r="CY71" s="1">
        <f t="shared" si="56"/>
        <v>6.6000000000000003E-2</v>
      </c>
      <c r="CZ71" s="1">
        <f t="shared" si="56"/>
        <v>6.6000000000000003E-2</v>
      </c>
      <c r="DA71" s="1">
        <f t="shared" si="56"/>
        <v>6.6000000000000003E-2</v>
      </c>
      <c r="DB71" s="1">
        <f t="shared" si="56"/>
        <v>6.6000000000000003E-2</v>
      </c>
      <c r="DC71" s="1">
        <f t="shared" si="56"/>
        <v>6.6000000000000003E-2</v>
      </c>
      <c r="DD71" s="1">
        <f t="shared" si="56"/>
        <v>6.6000000000000003E-2</v>
      </c>
      <c r="DE71" s="1">
        <f t="shared" si="56"/>
        <v>6.6000000000000003E-2</v>
      </c>
    </row>
    <row r="72" spans="1:109">
      <c r="I72" t="s">
        <v>39</v>
      </c>
      <c r="J72" s="1">
        <f>AVERAGE(J22:J52)</f>
        <v>0.52290322580645177</v>
      </c>
      <c r="K72" s="1">
        <f t="shared" ref="K72:BV72" si="57">AVERAGE(K22:K52)</f>
        <v>0.51629032258064522</v>
      </c>
      <c r="L72" s="1">
        <f t="shared" si="57"/>
        <v>0.47712903225806458</v>
      </c>
      <c r="M72" s="1">
        <f t="shared" si="57"/>
        <v>0.36191935483870968</v>
      </c>
      <c r="N72" s="1">
        <f t="shared" si="57"/>
        <v>0.28016129032258064</v>
      </c>
      <c r="O72" s="1">
        <f t="shared" si="57"/>
        <v>0.22351612903225809</v>
      </c>
      <c r="P72" s="1">
        <f t="shared" si="57"/>
        <v>0.19287096774193552</v>
      </c>
      <c r="Q72" s="1">
        <f t="shared" si="57"/>
        <v>0.14112903225806456</v>
      </c>
      <c r="R72" s="1">
        <f t="shared" si="57"/>
        <v>0.10467741935483872</v>
      </c>
      <c r="S72" s="1">
        <f t="shared" si="57"/>
        <v>8.8935483870967752E-2</v>
      </c>
      <c r="T72" s="1">
        <f t="shared" si="57"/>
        <v>7.1258064516129052E-2</v>
      </c>
      <c r="U72" s="1">
        <f t="shared" si="57"/>
        <v>7.1258064516129052E-2</v>
      </c>
      <c r="V72" s="1">
        <f t="shared" si="57"/>
        <v>6.2096774193548393E-2</v>
      </c>
      <c r="W72" s="1">
        <f t="shared" si="57"/>
        <v>6.2096774193548393E-2</v>
      </c>
      <c r="X72" s="1">
        <f t="shared" si="57"/>
        <v>6.2096774193548393E-2</v>
      </c>
      <c r="Y72" s="1">
        <f t="shared" si="57"/>
        <v>5.2290322580645178E-2</v>
      </c>
      <c r="Z72" s="1">
        <f t="shared" si="57"/>
        <v>5.2290322580645178E-2</v>
      </c>
      <c r="AA72" s="1">
        <f t="shared" si="57"/>
        <v>5.2290322580645178E-2</v>
      </c>
      <c r="AB72" s="1">
        <f t="shared" si="57"/>
        <v>5.2290322580645178E-2</v>
      </c>
      <c r="AC72" s="1">
        <f t="shared" si="57"/>
        <v>5.2290322580645178E-2</v>
      </c>
      <c r="AD72" s="1">
        <f t="shared" si="57"/>
        <v>5.2290322580645178E-2</v>
      </c>
      <c r="AE72" s="1">
        <f t="shared" si="57"/>
        <v>5.2290322580645178E-2</v>
      </c>
      <c r="AF72" s="1">
        <f t="shared" si="57"/>
        <v>5.2290322580645178E-2</v>
      </c>
      <c r="AG72" s="1">
        <f t="shared" si="57"/>
        <v>5.2290322580645178E-2</v>
      </c>
      <c r="AH72" s="1">
        <f t="shared" si="57"/>
        <v>5.2290322580645178E-2</v>
      </c>
      <c r="AI72" s="1">
        <f t="shared" si="57"/>
        <v>5.2290322580645178E-2</v>
      </c>
      <c r="AJ72" s="1">
        <f t="shared" si="57"/>
        <v>5.2290322580645178E-2</v>
      </c>
      <c r="AK72" s="1">
        <f t="shared" si="57"/>
        <v>5.2290322580645178E-2</v>
      </c>
      <c r="AL72" s="1">
        <f t="shared" si="57"/>
        <v>5.2290322580645178E-2</v>
      </c>
      <c r="AM72" s="1">
        <f t="shared" si="57"/>
        <v>5.2290322580645178E-2</v>
      </c>
      <c r="AN72" s="1">
        <f t="shared" si="57"/>
        <v>5.2290322580645178E-2</v>
      </c>
      <c r="AO72" s="1">
        <f t="shared" si="57"/>
        <v>5.2290322580645178E-2</v>
      </c>
      <c r="AP72" s="1">
        <f t="shared" si="57"/>
        <v>5.2290322580645178E-2</v>
      </c>
      <c r="AQ72" s="1">
        <f t="shared" si="57"/>
        <v>5.2290322580645178E-2</v>
      </c>
      <c r="AR72" s="1">
        <f t="shared" si="57"/>
        <v>5.2290322580645178E-2</v>
      </c>
      <c r="AS72" s="1">
        <f t="shared" si="57"/>
        <v>5.2290322580645178E-2</v>
      </c>
      <c r="AT72" s="1">
        <f t="shared" si="57"/>
        <v>5.2290322580645178E-2</v>
      </c>
      <c r="AU72" s="1">
        <f t="shared" si="57"/>
        <v>5.2290322580645178E-2</v>
      </c>
      <c r="AV72" s="1">
        <f t="shared" si="57"/>
        <v>5.2290322580645178E-2</v>
      </c>
      <c r="AW72" s="1">
        <f t="shared" si="57"/>
        <v>5.2290322580645178E-2</v>
      </c>
      <c r="AX72" s="1">
        <f t="shared" si="57"/>
        <v>5.2290322580645178E-2</v>
      </c>
      <c r="AY72" s="1">
        <f t="shared" si="57"/>
        <v>5.2290322580645178E-2</v>
      </c>
      <c r="AZ72" s="1">
        <f t="shared" si="57"/>
        <v>5.2290322580645178E-2</v>
      </c>
      <c r="BA72" s="1">
        <f t="shared" si="57"/>
        <v>5.2290322580645178E-2</v>
      </c>
      <c r="BB72" s="1">
        <f t="shared" si="57"/>
        <v>5.2290322580645178E-2</v>
      </c>
      <c r="BC72" s="1">
        <f t="shared" si="57"/>
        <v>5.2290322580645178E-2</v>
      </c>
      <c r="BD72" s="1">
        <f t="shared" si="57"/>
        <v>5.2290322580645178E-2</v>
      </c>
      <c r="BE72" s="1">
        <f t="shared" si="57"/>
        <v>5.2290322580645178E-2</v>
      </c>
      <c r="BF72" s="1">
        <f t="shared" si="57"/>
        <v>5.2290322580645178E-2</v>
      </c>
      <c r="BG72" s="1">
        <f t="shared" si="57"/>
        <v>5.2290322580645178E-2</v>
      </c>
      <c r="BH72" s="1">
        <f t="shared" si="57"/>
        <v>5.2290322580645178E-2</v>
      </c>
      <c r="BI72" s="1">
        <f t="shared" si="57"/>
        <v>5.2290322580645178E-2</v>
      </c>
      <c r="BJ72" s="1">
        <f t="shared" si="57"/>
        <v>5.2290322580645178E-2</v>
      </c>
      <c r="BK72" s="1">
        <f t="shared" si="57"/>
        <v>5.2290322580645178E-2</v>
      </c>
      <c r="BL72" s="1">
        <f t="shared" si="57"/>
        <v>5.2290322580645178E-2</v>
      </c>
      <c r="BM72" s="1">
        <f t="shared" si="57"/>
        <v>5.2290322580645178E-2</v>
      </c>
      <c r="BN72" s="1">
        <f t="shared" si="57"/>
        <v>5.2290322580645178E-2</v>
      </c>
      <c r="BO72" s="1">
        <f t="shared" si="57"/>
        <v>5.2290322580645178E-2</v>
      </c>
      <c r="BP72" s="1">
        <f t="shared" si="57"/>
        <v>5.2290322580645178E-2</v>
      </c>
      <c r="BQ72" s="1">
        <f t="shared" si="57"/>
        <v>5.2290322580645178E-2</v>
      </c>
      <c r="BR72" s="1">
        <f t="shared" si="57"/>
        <v>5.2290322580645178E-2</v>
      </c>
      <c r="BS72" s="1">
        <f t="shared" si="57"/>
        <v>5.2290322580645178E-2</v>
      </c>
      <c r="BT72" s="1">
        <f t="shared" si="57"/>
        <v>5.2290322580645178E-2</v>
      </c>
      <c r="BU72" s="1">
        <f t="shared" si="57"/>
        <v>5.2290322580645178E-2</v>
      </c>
      <c r="BV72" s="1">
        <f t="shared" si="57"/>
        <v>5.2290322580645178E-2</v>
      </c>
      <c r="BW72" s="1">
        <f t="shared" ref="BW72:DE72" si="58">AVERAGE(BW22:BW52)</f>
        <v>5.2290322580645178E-2</v>
      </c>
      <c r="BX72" s="1">
        <f t="shared" si="58"/>
        <v>5.2290322580645178E-2</v>
      </c>
      <c r="BY72" s="1">
        <f t="shared" si="58"/>
        <v>5.2290322580645178E-2</v>
      </c>
      <c r="BZ72" s="1">
        <f t="shared" si="58"/>
        <v>5.2290322580645178E-2</v>
      </c>
      <c r="CA72" s="1">
        <f t="shared" si="58"/>
        <v>5.2290322580645178E-2</v>
      </c>
      <c r="CB72" s="1">
        <f t="shared" si="58"/>
        <v>5.2290322580645178E-2</v>
      </c>
      <c r="CC72" s="1">
        <f t="shared" si="58"/>
        <v>5.2290322580645178E-2</v>
      </c>
      <c r="CD72" s="1">
        <f t="shared" si="58"/>
        <v>5.2290322580645178E-2</v>
      </c>
      <c r="CE72" s="1">
        <f t="shared" si="58"/>
        <v>5.2290322580645178E-2</v>
      </c>
      <c r="CF72" s="1">
        <f t="shared" si="58"/>
        <v>5.2290322580645178E-2</v>
      </c>
      <c r="CG72" s="1">
        <f t="shared" si="58"/>
        <v>5.2290322580645178E-2</v>
      </c>
      <c r="CH72" s="1">
        <f t="shared" si="58"/>
        <v>5.2290322580645178E-2</v>
      </c>
      <c r="CI72" s="1">
        <f t="shared" si="58"/>
        <v>5.2290322580645178E-2</v>
      </c>
      <c r="CJ72" s="1">
        <f t="shared" si="58"/>
        <v>5.2290322580645178E-2</v>
      </c>
      <c r="CK72" s="1">
        <f t="shared" si="58"/>
        <v>5.2290322580645178E-2</v>
      </c>
      <c r="CL72" s="1">
        <f t="shared" si="58"/>
        <v>5.2290322580645178E-2</v>
      </c>
      <c r="CM72" s="1">
        <f t="shared" si="58"/>
        <v>5.2290322580645178E-2</v>
      </c>
      <c r="CN72" s="1">
        <f t="shared" si="58"/>
        <v>5.2290322580645178E-2</v>
      </c>
      <c r="CO72" s="1">
        <f t="shared" si="58"/>
        <v>5.2290322580645178E-2</v>
      </c>
      <c r="CP72" s="1">
        <f t="shared" si="58"/>
        <v>5.2290322580645178E-2</v>
      </c>
      <c r="CQ72" s="1">
        <f t="shared" si="58"/>
        <v>5.2290322580645178E-2</v>
      </c>
      <c r="CR72" s="1">
        <f t="shared" si="58"/>
        <v>5.2290322580645178E-2</v>
      </c>
      <c r="CS72" s="1">
        <f t="shared" si="58"/>
        <v>5.2290322580645178E-2</v>
      </c>
      <c r="CT72" s="1">
        <f t="shared" si="58"/>
        <v>5.2290322580645178E-2</v>
      </c>
      <c r="CU72" s="1">
        <f t="shared" si="58"/>
        <v>5.2290322580645178E-2</v>
      </c>
      <c r="CV72" s="1">
        <f t="shared" si="58"/>
        <v>5.2290322580645178E-2</v>
      </c>
      <c r="CW72" s="1">
        <f t="shared" si="58"/>
        <v>5.2290322580645178E-2</v>
      </c>
      <c r="CX72" s="1">
        <f t="shared" si="58"/>
        <v>5.2290322580645178E-2</v>
      </c>
      <c r="CY72" s="1">
        <f t="shared" si="58"/>
        <v>5.2290322580645178E-2</v>
      </c>
      <c r="CZ72" s="1">
        <f t="shared" si="58"/>
        <v>5.2290322580645178E-2</v>
      </c>
      <c r="DA72" s="1">
        <f t="shared" si="58"/>
        <v>5.2290322580645178E-2</v>
      </c>
      <c r="DB72" s="1">
        <f t="shared" si="58"/>
        <v>5.2290322580645178E-2</v>
      </c>
      <c r="DC72" s="1">
        <f t="shared" si="58"/>
        <v>5.2290322580645178E-2</v>
      </c>
      <c r="DD72" s="1">
        <f t="shared" si="58"/>
        <v>5.2290322580645178E-2</v>
      </c>
      <c r="DE72" s="1">
        <f t="shared" si="58"/>
        <v>5.2290322580645178E-2</v>
      </c>
    </row>
    <row r="73" spans="1:109">
      <c r="H73" s="2"/>
    </row>
    <row r="74" spans="1:109">
      <c r="I74" t="s">
        <v>29</v>
      </c>
      <c r="J74">
        <f t="shared" ref="J74:AO74" si="59">(J21-1)*$U$5</f>
        <v>0</v>
      </c>
      <c r="K74">
        <f t="shared" si="59"/>
        <v>240</v>
      </c>
      <c r="L74">
        <f t="shared" si="59"/>
        <v>480</v>
      </c>
      <c r="M74">
        <f t="shared" si="59"/>
        <v>720</v>
      </c>
      <c r="N74">
        <f t="shared" si="59"/>
        <v>960</v>
      </c>
      <c r="O74">
        <f t="shared" si="59"/>
        <v>1200</v>
      </c>
      <c r="P74">
        <f t="shared" si="59"/>
        <v>1440</v>
      </c>
      <c r="Q74">
        <f t="shared" si="59"/>
        <v>1680</v>
      </c>
      <c r="R74">
        <f t="shared" si="59"/>
        <v>1920</v>
      </c>
      <c r="S74">
        <f t="shared" si="59"/>
        <v>2160</v>
      </c>
      <c r="T74">
        <f t="shared" si="59"/>
        <v>2400</v>
      </c>
      <c r="U74">
        <f t="shared" si="59"/>
        <v>2640</v>
      </c>
      <c r="V74">
        <f t="shared" si="59"/>
        <v>2880</v>
      </c>
      <c r="W74">
        <f t="shared" si="59"/>
        <v>3120</v>
      </c>
      <c r="X74">
        <f t="shared" si="59"/>
        <v>3360</v>
      </c>
      <c r="Y74">
        <f t="shared" si="59"/>
        <v>3600</v>
      </c>
      <c r="Z74">
        <f t="shared" si="59"/>
        <v>3840</v>
      </c>
      <c r="AA74">
        <f t="shared" si="59"/>
        <v>4080</v>
      </c>
      <c r="AB74">
        <f t="shared" si="59"/>
        <v>4320</v>
      </c>
      <c r="AC74">
        <f t="shared" si="59"/>
        <v>4560</v>
      </c>
      <c r="AD74">
        <f t="shared" si="59"/>
        <v>4800</v>
      </c>
      <c r="AE74">
        <f t="shared" si="59"/>
        <v>5040</v>
      </c>
      <c r="AF74">
        <f t="shared" si="59"/>
        <v>5280</v>
      </c>
      <c r="AG74">
        <f t="shared" si="59"/>
        <v>5520</v>
      </c>
      <c r="AH74">
        <f t="shared" si="59"/>
        <v>5760</v>
      </c>
      <c r="AI74">
        <f t="shared" si="59"/>
        <v>6000</v>
      </c>
      <c r="AJ74">
        <f t="shared" si="59"/>
        <v>6240</v>
      </c>
      <c r="AK74">
        <f t="shared" si="59"/>
        <v>6480</v>
      </c>
      <c r="AL74">
        <f t="shared" si="59"/>
        <v>6720</v>
      </c>
      <c r="AM74">
        <f t="shared" si="59"/>
        <v>6960</v>
      </c>
      <c r="AN74">
        <f t="shared" si="59"/>
        <v>7200</v>
      </c>
      <c r="AO74">
        <f t="shared" si="59"/>
        <v>7440</v>
      </c>
      <c r="AP74">
        <f t="shared" ref="AP74:BU74" si="60">(AP21-1)*$U$5</f>
        <v>7680</v>
      </c>
      <c r="AQ74">
        <f t="shared" si="60"/>
        <v>7920</v>
      </c>
      <c r="AR74">
        <f t="shared" si="60"/>
        <v>8160</v>
      </c>
      <c r="AS74">
        <f t="shared" si="60"/>
        <v>8400</v>
      </c>
      <c r="AT74">
        <f t="shared" si="60"/>
        <v>8640</v>
      </c>
      <c r="AU74">
        <f t="shared" si="60"/>
        <v>8880</v>
      </c>
      <c r="AV74">
        <f t="shared" si="60"/>
        <v>9120</v>
      </c>
      <c r="AW74">
        <f t="shared" si="60"/>
        <v>9360</v>
      </c>
      <c r="AX74">
        <f t="shared" si="60"/>
        <v>9600</v>
      </c>
      <c r="AY74">
        <f t="shared" si="60"/>
        <v>9840</v>
      </c>
      <c r="AZ74">
        <f t="shared" si="60"/>
        <v>10080</v>
      </c>
      <c r="BA74">
        <f t="shared" si="60"/>
        <v>10320</v>
      </c>
      <c r="BB74">
        <f t="shared" si="60"/>
        <v>10560</v>
      </c>
      <c r="BC74">
        <f t="shared" si="60"/>
        <v>10800</v>
      </c>
      <c r="BD74">
        <f t="shared" si="60"/>
        <v>11040</v>
      </c>
      <c r="BE74">
        <f t="shared" si="60"/>
        <v>11280</v>
      </c>
      <c r="BF74">
        <f t="shared" si="60"/>
        <v>11520</v>
      </c>
      <c r="BG74">
        <f t="shared" si="60"/>
        <v>11760</v>
      </c>
      <c r="BH74">
        <f t="shared" si="60"/>
        <v>12000</v>
      </c>
      <c r="BI74">
        <f t="shared" si="60"/>
        <v>12240</v>
      </c>
      <c r="BJ74">
        <f t="shared" si="60"/>
        <v>12480</v>
      </c>
      <c r="BK74">
        <f t="shared" si="60"/>
        <v>12720</v>
      </c>
      <c r="BL74">
        <f t="shared" si="60"/>
        <v>12960</v>
      </c>
      <c r="BM74">
        <f t="shared" si="60"/>
        <v>13200</v>
      </c>
      <c r="BN74">
        <f t="shared" si="60"/>
        <v>13440</v>
      </c>
      <c r="BO74">
        <f t="shared" si="60"/>
        <v>13680</v>
      </c>
      <c r="BP74">
        <f t="shared" si="60"/>
        <v>13920</v>
      </c>
      <c r="BQ74">
        <f t="shared" si="60"/>
        <v>14160</v>
      </c>
      <c r="BR74">
        <f t="shared" si="60"/>
        <v>14400</v>
      </c>
      <c r="BS74">
        <f t="shared" si="60"/>
        <v>14640</v>
      </c>
      <c r="BT74">
        <f t="shared" si="60"/>
        <v>14880</v>
      </c>
      <c r="BU74">
        <f t="shared" si="60"/>
        <v>15120</v>
      </c>
      <c r="BV74">
        <f t="shared" ref="BV74:DE74" si="61">(BV21-1)*$U$5</f>
        <v>15360</v>
      </c>
      <c r="BW74">
        <f t="shared" si="61"/>
        <v>15600</v>
      </c>
      <c r="BX74">
        <f t="shared" si="61"/>
        <v>15840</v>
      </c>
      <c r="BY74">
        <f t="shared" si="61"/>
        <v>16080</v>
      </c>
      <c r="BZ74">
        <f t="shared" si="61"/>
        <v>16320</v>
      </c>
      <c r="CA74">
        <f t="shared" si="61"/>
        <v>16560</v>
      </c>
      <c r="CB74">
        <f t="shared" si="61"/>
        <v>16800</v>
      </c>
      <c r="CC74">
        <f t="shared" si="61"/>
        <v>17040</v>
      </c>
      <c r="CD74">
        <f t="shared" si="61"/>
        <v>17280</v>
      </c>
      <c r="CE74">
        <f t="shared" si="61"/>
        <v>17520</v>
      </c>
      <c r="CF74">
        <f t="shared" si="61"/>
        <v>17760</v>
      </c>
      <c r="CG74">
        <f t="shared" si="61"/>
        <v>18000</v>
      </c>
      <c r="CH74">
        <f t="shared" si="61"/>
        <v>18240</v>
      </c>
      <c r="CI74">
        <f t="shared" si="61"/>
        <v>18480</v>
      </c>
      <c r="CJ74">
        <f t="shared" si="61"/>
        <v>18720</v>
      </c>
      <c r="CK74">
        <f t="shared" si="61"/>
        <v>18960</v>
      </c>
      <c r="CL74">
        <f t="shared" si="61"/>
        <v>19200</v>
      </c>
      <c r="CM74">
        <f t="shared" si="61"/>
        <v>19440</v>
      </c>
      <c r="CN74">
        <f t="shared" si="61"/>
        <v>19680</v>
      </c>
      <c r="CO74">
        <f t="shared" si="61"/>
        <v>19920</v>
      </c>
      <c r="CP74">
        <f t="shared" si="61"/>
        <v>20160</v>
      </c>
      <c r="CQ74">
        <f t="shared" si="61"/>
        <v>20400</v>
      </c>
      <c r="CR74">
        <f t="shared" si="61"/>
        <v>20640</v>
      </c>
      <c r="CS74">
        <f t="shared" si="61"/>
        <v>20880</v>
      </c>
      <c r="CT74">
        <f t="shared" si="61"/>
        <v>21120</v>
      </c>
      <c r="CU74">
        <f t="shared" si="61"/>
        <v>21360</v>
      </c>
      <c r="CV74">
        <f t="shared" si="61"/>
        <v>21600</v>
      </c>
      <c r="CW74">
        <f t="shared" si="61"/>
        <v>21840</v>
      </c>
      <c r="CX74">
        <f t="shared" si="61"/>
        <v>22080</v>
      </c>
      <c r="CY74">
        <f t="shared" si="61"/>
        <v>22320</v>
      </c>
      <c r="CZ74">
        <f t="shared" si="61"/>
        <v>22560</v>
      </c>
      <c r="DA74">
        <f t="shared" si="61"/>
        <v>22800</v>
      </c>
      <c r="DB74">
        <f t="shared" si="61"/>
        <v>23040</v>
      </c>
      <c r="DC74">
        <f t="shared" si="61"/>
        <v>23280</v>
      </c>
      <c r="DD74">
        <f t="shared" si="61"/>
        <v>23520</v>
      </c>
      <c r="DE74">
        <f t="shared" si="61"/>
        <v>23760</v>
      </c>
    </row>
    <row r="79" spans="1:109">
      <c r="U79">
        <f>COUNTIF(V81:V120,"*")</f>
        <v>25</v>
      </c>
    </row>
    <row r="80" spans="1:109">
      <c r="A80" t="s">
        <v>21</v>
      </c>
      <c r="K80" t="s">
        <v>94</v>
      </c>
      <c r="L80" t="s">
        <v>93</v>
      </c>
      <c r="M80" t="s">
        <v>95</v>
      </c>
      <c r="N80" t="s">
        <v>96</v>
      </c>
      <c r="O80" t="s">
        <v>97</v>
      </c>
      <c r="U80" s="5" t="s">
        <v>41</v>
      </c>
      <c r="V80" s="5" t="s">
        <v>43</v>
      </c>
      <c r="W80" s="5" t="s">
        <v>44</v>
      </c>
      <c r="X80" s="7" t="s">
        <v>45</v>
      </c>
      <c r="Y80" s="24" t="s">
        <v>123</v>
      </c>
    </row>
    <row r="81" spans="2:25">
      <c r="B81" t="s">
        <v>18</v>
      </c>
      <c r="C81" t="s">
        <v>19</v>
      </c>
      <c r="D81" t="s">
        <v>20</v>
      </c>
      <c r="I81">
        <v>1</v>
      </c>
      <c r="J81">
        <v>4</v>
      </c>
      <c r="K81">
        <f>I81</f>
        <v>1</v>
      </c>
      <c r="L81">
        <f t="shared" ref="L81:L107" si="62">J81*I81</f>
        <v>4</v>
      </c>
      <c r="M81" s="6">
        <f t="shared" ref="M81:M107" si="63">$U$9/L81</f>
        <v>7</v>
      </c>
      <c r="N81" s="6">
        <f t="shared" ref="N81:N107" si="64">$U$9/K81</f>
        <v>28</v>
      </c>
      <c r="O81" s="6">
        <f>AVERAGE(M81:N81)</f>
        <v>17.5</v>
      </c>
      <c r="U81" t="s">
        <v>46</v>
      </c>
      <c r="V81" t="str">
        <f>Optimiser!Q5</f>
        <v>White Shadow</v>
      </c>
      <c r="W81">
        <f>Optimiser!R5</f>
        <v>13</v>
      </c>
      <c r="X81">
        <f>Optimiser!S5</f>
        <v>1</v>
      </c>
      <c r="Y81" s="46">
        <f>Optimiser!T5</f>
        <v>9.4444444444444442E-2</v>
      </c>
    </row>
    <row r="82" spans="2:25">
      <c r="B82">
        <v>1</v>
      </c>
      <c r="C82">
        <v>5</v>
      </c>
      <c r="I82">
        <v>1</v>
      </c>
      <c r="J82">
        <v>5</v>
      </c>
      <c r="K82">
        <f t="shared" ref="K82:K107" si="65">I82</f>
        <v>1</v>
      </c>
      <c r="L82">
        <f t="shared" si="62"/>
        <v>5</v>
      </c>
      <c r="M82" s="6">
        <f t="shared" si="63"/>
        <v>5.6</v>
      </c>
      <c r="N82" s="6">
        <f t="shared" si="64"/>
        <v>28</v>
      </c>
      <c r="O82" s="6">
        <f t="shared" ref="O82:O107" si="66">AVERAGE(M82:N82)</f>
        <v>16.8</v>
      </c>
      <c r="U82" t="s">
        <v>47</v>
      </c>
      <c r="V82" t="str">
        <f>Optimiser!Q6</f>
        <v>Golden Blaze</v>
      </c>
      <c r="W82">
        <f>Optimiser!R6</f>
        <v>7</v>
      </c>
      <c r="X82">
        <f>Optimiser!S6</f>
        <v>1</v>
      </c>
      <c r="Y82" s="46">
        <f>Optimiser!T6</f>
        <v>0</v>
      </c>
    </row>
    <row r="83" spans="2:25">
      <c r="B83">
        <v>2</v>
      </c>
      <c r="C83">
        <v>6</v>
      </c>
      <c r="D83">
        <v>3000</v>
      </c>
      <c r="I83">
        <v>1</v>
      </c>
      <c r="J83">
        <v>6</v>
      </c>
      <c r="K83">
        <f t="shared" si="65"/>
        <v>1</v>
      </c>
      <c r="L83">
        <f t="shared" si="62"/>
        <v>6</v>
      </c>
      <c r="M83" s="6">
        <f t="shared" si="63"/>
        <v>4.666666666666667</v>
      </c>
      <c r="N83" s="6">
        <f t="shared" si="64"/>
        <v>28</v>
      </c>
      <c r="O83" s="6">
        <f t="shared" si="66"/>
        <v>16.333333333333332</v>
      </c>
      <c r="U83" t="s">
        <v>48</v>
      </c>
      <c r="V83" t="str">
        <f>Optimiser!Q7</f>
        <v>Lucky face</v>
      </c>
      <c r="W83">
        <f>Optimiser!R7</f>
        <v>8</v>
      </c>
      <c r="X83">
        <f>Optimiser!S7</f>
        <v>1</v>
      </c>
      <c r="Y83" s="46">
        <f>Optimiser!T7</f>
        <v>0</v>
      </c>
    </row>
    <row r="84" spans="2:25">
      <c r="B84">
        <v>3</v>
      </c>
      <c r="C84">
        <v>7</v>
      </c>
      <c r="D84">
        <v>6000</v>
      </c>
      <c r="I84">
        <v>1</v>
      </c>
      <c r="J84">
        <v>7</v>
      </c>
      <c r="K84">
        <f t="shared" si="65"/>
        <v>1</v>
      </c>
      <c r="L84">
        <f t="shared" si="62"/>
        <v>7</v>
      </c>
      <c r="M84" s="6">
        <f t="shared" si="63"/>
        <v>4</v>
      </c>
      <c r="N84" s="6">
        <f t="shared" si="64"/>
        <v>28</v>
      </c>
      <c r="O84" s="6">
        <f t="shared" si="66"/>
        <v>16</v>
      </c>
      <c r="U84" t="s">
        <v>49</v>
      </c>
      <c r="V84" t="str">
        <f>Optimiser!Q8</f>
        <v>Lucky face</v>
      </c>
      <c r="W84">
        <f>Optimiser!R8</f>
        <v>31</v>
      </c>
      <c r="X84">
        <f>Optimiser!S8</f>
        <v>1</v>
      </c>
      <c r="Y84" s="46">
        <f>Optimiser!T8</f>
        <v>0</v>
      </c>
    </row>
    <row r="85" spans="2:25">
      <c r="B85">
        <v>4</v>
      </c>
      <c r="C85">
        <v>8</v>
      </c>
      <c r="D85">
        <v>9000</v>
      </c>
      <c r="I85">
        <v>1</v>
      </c>
      <c r="J85">
        <v>8</v>
      </c>
      <c r="K85">
        <f t="shared" si="65"/>
        <v>1</v>
      </c>
      <c r="L85">
        <f t="shared" si="62"/>
        <v>8</v>
      </c>
      <c r="M85" s="6">
        <f t="shared" si="63"/>
        <v>3.5</v>
      </c>
      <c r="N85" s="6">
        <f t="shared" si="64"/>
        <v>28</v>
      </c>
      <c r="O85" s="6">
        <f t="shared" si="66"/>
        <v>15.75</v>
      </c>
      <c r="U85" t="s">
        <v>50</v>
      </c>
      <c r="V85" t="str">
        <f>Optimiser!Q9</f>
        <v>Lucky face</v>
      </c>
      <c r="W85">
        <f>Optimiser!R9</f>
        <v>10</v>
      </c>
      <c r="X85">
        <f>Optimiser!S9</f>
        <v>1</v>
      </c>
      <c r="Y85" s="46">
        <f>Optimiser!T9</f>
        <v>0</v>
      </c>
    </row>
    <row r="86" spans="2:25">
      <c r="B86">
        <v>5</v>
      </c>
      <c r="C86">
        <v>9</v>
      </c>
      <c r="D86">
        <v>12000</v>
      </c>
      <c r="I86">
        <v>1</v>
      </c>
      <c r="J86">
        <v>9</v>
      </c>
      <c r="K86">
        <f t="shared" si="65"/>
        <v>1</v>
      </c>
      <c r="L86">
        <f t="shared" si="62"/>
        <v>9</v>
      </c>
      <c r="M86" s="6">
        <f t="shared" si="63"/>
        <v>3.1111111111111112</v>
      </c>
      <c r="N86" s="6">
        <f t="shared" si="64"/>
        <v>28</v>
      </c>
      <c r="O86" s="6">
        <f t="shared" si="66"/>
        <v>15.555555555555555</v>
      </c>
      <c r="U86" t="s">
        <v>51</v>
      </c>
      <c r="V86" t="str">
        <f>Optimiser!Q10</f>
        <v>Golden Blaze</v>
      </c>
      <c r="W86">
        <f>Optimiser!R10</f>
        <v>8</v>
      </c>
      <c r="X86">
        <f>Optimiser!S10</f>
        <v>1</v>
      </c>
      <c r="Y86" s="46">
        <f>Optimiser!T10</f>
        <v>0</v>
      </c>
    </row>
    <row r="87" spans="2:25">
      <c r="B87">
        <v>6</v>
      </c>
      <c r="C87">
        <v>10</v>
      </c>
      <c r="D87">
        <v>15000</v>
      </c>
      <c r="I87">
        <v>1</v>
      </c>
      <c r="J87">
        <v>10</v>
      </c>
      <c r="K87">
        <f t="shared" si="65"/>
        <v>1</v>
      </c>
      <c r="L87">
        <f t="shared" si="62"/>
        <v>10</v>
      </c>
      <c r="M87" s="6">
        <f t="shared" si="63"/>
        <v>2.8</v>
      </c>
      <c r="N87" s="6">
        <f t="shared" si="64"/>
        <v>28</v>
      </c>
      <c r="O87" s="6">
        <f t="shared" si="66"/>
        <v>15.4</v>
      </c>
      <c r="U87" t="s">
        <v>52</v>
      </c>
      <c r="V87" t="str">
        <f>Optimiser!Q11</f>
        <v>Golden Blaze</v>
      </c>
      <c r="W87">
        <f>Optimiser!R11</f>
        <v>9</v>
      </c>
      <c r="X87">
        <f>Optimiser!S11</f>
        <v>1</v>
      </c>
      <c r="Y87" s="46">
        <f>Optimiser!T11</f>
        <v>0</v>
      </c>
    </row>
    <row r="88" spans="2:25">
      <c r="B88">
        <v>7</v>
      </c>
      <c r="C88">
        <v>11</v>
      </c>
      <c r="D88">
        <v>20000</v>
      </c>
      <c r="I88">
        <v>1</v>
      </c>
      <c r="J88">
        <v>11</v>
      </c>
      <c r="K88">
        <f t="shared" si="65"/>
        <v>1</v>
      </c>
      <c r="L88">
        <f t="shared" si="62"/>
        <v>11</v>
      </c>
      <c r="M88" s="6">
        <f t="shared" si="63"/>
        <v>2.5454545454545454</v>
      </c>
      <c r="N88" s="6">
        <f t="shared" si="64"/>
        <v>28</v>
      </c>
      <c r="O88" s="6">
        <f t="shared" si="66"/>
        <v>15.272727272727273</v>
      </c>
      <c r="U88" t="s">
        <v>53</v>
      </c>
      <c r="V88" t="str">
        <f>Optimiser!Q12</f>
        <v>Lucky face</v>
      </c>
      <c r="W88">
        <f>Optimiser!R12</f>
        <v>9</v>
      </c>
      <c r="X88">
        <f>Optimiser!S12</f>
        <v>1</v>
      </c>
      <c r="Y88" s="46">
        <f>Optimiser!T12</f>
        <v>0</v>
      </c>
    </row>
    <row r="89" spans="2:25">
      <c r="B89">
        <v>8</v>
      </c>
      <c r="C89">
        <v>12</v>
      </c>
      <c r="D89">
        <v>30000</v>
      </c>
      <c r="I89">
        <v>1</v>
      </c>
      <c r="J89">
        <v>12</v>
      </c>
      <c r="K89">
        <f t="shared" si="65"/>
        <v>1</v>
      </c>
      <c r="L89">
        <f t="shared" si="62"/>
        <v>12</v>
      </c>
      <c r="M89" s="6">
        <f t="shared" si="63"/>
        <v>2.3333333333333335</v>
      </c>
      <c r="N89" s="6">
        <f t="shared" si="64"/>
        <v>28</v>
      </c>
      <c r="O89" s="6">
        <f t="shared" si="66"/>
        <v>15.166666666666666</v>
      </c>
      <c r="U89" t="s">
        <v>54</v>
      </c>
      <c r="V89" t="str">
        <f>Optimiser!Q13</f>
        <v>Lucky face</v>
      </c>
      <c r="W89">
        <f>Optimiser!R13</f>
        <v>14</v>
      </c>
      <c r="X89">
        <f>Optimiser!S13</f>
        <v>1</v>
      </c>
      <c r="Y89" s="46">
        <f>Optimiser!T13</f>
        <v>0</v>
      </c>
    </row>
    <row r="90" spans="2:25">
      <c r="B90">
        <v>9</v>
      </c>
      <c r="C90">
        <v>13</v>
      </c>
      <c r="D90">
        <v>40000</v>
      </c>
      <c r="I90">
        <v>3</v>
      </c>
      <c r="J90">
        <v>4</v>
      </c>
      <c r="K90">
        <f t="shared" si="65"/>
        <v>3</v>
      </c>
      <c r="L90">
        <f t="shared" si="62"/>
        <v>12</v>
      </c>
      <c r="M90" s="6">
        <f t="shared" si="63"/>
        <v>2.3333333333333335</v>
      </c>
      <c r="N90" s="6">
        <f t="shared" si="64"/>
        <v>9.3333333333333339</v>
      </c>
      <c r="O90" s="6">
        <f t="shared" si="66"/>
        <v>5.8333333333333339</v>
      </c>
      <c r="U90" t="s">
        <v>55</v>
      </c>
      <c r="V90" t="str">
        <f>Optimiser!Q14</f>
        <v>Lucky face</v>
      </c>
      <c r="W90">
        <f>Optimiser!R14</f>
        <v>21</v>
      </c>
      <c r="X90">
        <f>Optimiser!S14</f>
        <v>0</v>
      </c>
      <c r="Y90" s="46">
        <f>Optimiser!T14</f>
        <v>0</v>
      </c>
    </row>
    <row r="91" spans="2:25">
      <c r="B91">
        <v>10</v>
      </c>
      <c r="C91">
        <v>14</v>
      </c>
      <c r="D91">
        <v>50000</v>
      </c>
      <c r="I91">
        <v>3</v>
      </c>
      <c r="J91">
        <v>5</v>
      </c>
      <c r="K91">
        <f t="shared" si="65"/>
        <v>3</v>
      </c>
      <c r="L91">
        <f t="shared" si="62"/>
        <v>15</v>
      </c>
      <c r="M91" s="6">
        <f t="shared" si="63"/>
        <v>1.8666666666666667</v>
      </c>
      <c r="N91" s="6">
        <f t="shared" si="64"/>
        <v>9.3333333333333339</v>
      </c>
      <c r="O91" s="6">
        <f t="shared" si="66"/>
        <v>5.6000000000000005</v>
      </c>
      <c r="U91" t="s">
        <v>56</v>
      </c>
      <c r="V91" t="str">
        <f>Optimiser!Q15</f>
        <v>Purple Splash</v>
      </c>
      <c r="W91">
        <f>Optimiser!R15</f>
        <v>19</v>
      </c>
      <c r="X91">
        <f>Optimiser!S15</f>
        <v>0</v>
      </c>
      <c r="Y91" s="46">
        <f>Optimiser!T15</f>
        <v>0</v>
      </c>
    </row>
    <row r="92" spans="2:25">
      <c r="B92">
        <v>11</v>
      </c>
      <c r="C92">
        <v>15</v>
      </c>
      <c r="D92">
        <v>60000</v>
      </c>
      <c r="I92">
        <v>3</v>
      </c>
      <c r="J92">
        <v>6</v>
      </c>
      <c r="K92">
        <f t="shared" si="65"/>
        <v>3</v>
      </c>
      <c r="L92">
        <f t="shared" si="62"/>
        <v>18</v>
      </c>
      <c r="M92" s="6">
        <f t="shared" si="63"/>
        <v>1.5555555555555556</v>
      </c>
      <c r="N92" s="6">
        <f t="shared" si="64"/>
        <v>9.3333333333333339</v>
      </c>
      <c r="O92" s="6">
        <f t="shared" si="66"/>
        <v>5.4444444444444446</v>
      </c>
      <c r="U92" t="s">
        <v>57</v>
      </c>
      <c r="V92" t="str">
        <f>Optimiser!Q16</f>
        <v>Lucky face</v>
      </c>
      <c r="W92">
        <f>Optimiser!R16</f>
        <v>11</v>
      </c>
      <c r="X92">
        <f>Optimiser!S16</f>
        <v>1</v>
      </c>
      <c r="Y92" s="46">
        <f>Optimiser!T16</f>
        <v>0</v>
      </c>
    </row>
    <row r="93" spans="2:25">
      <c r="B93">
        <v>12</v>
      </c>
      <c r="C93">
        <v>16</v>
      </c>
      <c r="D93">
        <v>70000</v>
      </c>
      <c r="I93">
        <v>3</v>
      </c>
      <c r="J93">
        <v>7</v>
      </c>
      <c r="K93">
        <f t="shared" si="65"/>
        <v>3</v>
      </c>
      <c r="L93">
        <f t="shared" si="62"/>
        <v>21</v>
      </c>
      <c r="M93" s="6">
        <f t="shared" si="63"/>
        <v>1.3333333333333333</v>
      </c>
      <c r="N93" s="6">
        <f t="shared" si="64"/>
        <v>9.3333333333333339</v>
      </c>
      <c r="O93" s="6">
        <f t="shared" si="66"/>
        <v>5.3333333333333339</v>
      </c>
      <c r="U93" t="s">
        <v>58</v>
      </c>
      <c r="V93" t="str">
        <f>Optimiser!Q17</f>
        <v>Lucky face</v>
      </c>
      <c r="W93">
        <f>Optimiser!R17</f>
        <v>21</v>
      </c>
      <c r="X93">
        <f>Optimiser!S17</f>
        <v>1</v>
      </c>
      <c r="Y93" s="46">
        <f>Optimiser!T17</f>
        <v>0</v>
      </c>
    </row>
    <row r="94" spans="2:25">
      <c r="B94">
        <v>13</v>
      </c>
      <c r="C94">
        <v>17</v>
      </c>
      <c r="D94">
        <v>80000</v>
      </c>
      <c r="I94">
        <v>3</v>
      </c>
      <c r="J94">
        <v>8</v>
      </c>
      <c r="K94">
        <f t="shared" si="65"/>
        <v>3</v>
      </c>
      <c r="L94">
        <f t="shared" si="62"/>
        <v>24</v>
      </c>
      <c r="M94" s="6">
        <f t="shared" si="63"/>
        <v>1.1666666666666667</v>
      </c>
      <c r="N94" s="6">
        <f t="shared" si="64"/>
        <v>9.3333333333333339</v>
      </c>
      <c r="O94" s="6">
        <f t="shared" si="66"/>
        <v>5.25</v>
      </c>
      <c r="U94" t="s">
        <v>59</v>
      </c>
      <c r="V94" t="str">
        <f>Optimiser!Q18</f>
        <v>Golden Blaze</v>
      </c>
      <c r="W94">
        <f>Optimiser!R18</f>
        <v>24</v>
      </c>
      <c r="X94">
        <f>Optimiser!S18</f>
        <v>1</v>
      </c>
      <c r="Y94" s="46">
        <f>Optimiser!T18</f>
        <v>0</v>
      </c>
    </row>
    <row r="95" spans="2:25">
      <c r="B95">
        <v>14</v>
      </c>
      <c r="C95">
        <v>18</v>
      </c>
      <c r="D95">
        <v>90000</v>
      </c>
      <c r="I95">
        <v>3</v>
      </c>
      <c r="J95">
        <v>9</v>
      </c>
      <c r="K95">
        <f t="shared" si="65"/>
        <v>3</v>
      </c>
      <c r="L95">
        <f t="shared" si="62"/>
        <v>27</v>
      </c>
      <c r="M95" s="6">
        <f t="shared" si="63"/>
        <v>1.037037037037037</v>
      </c>
      <c r="N95" s="6">
        <f t="shared" si="64"/>
        <v>9.3333333333333339</v>
      </c>
      <c r="O95" s="6">
        <f t="shared" si="66"/>
        <v>5.1851851851851851</v>
      </c>
      <c r="U95" t="s">
        <v>69</v>
      </c>
      <c r="V95" t="str">
        <f>Optimiser!Q19</f>
        <v>Purple Splash</v>
      </c>
      <c r="W95">
        <f>Optimiser!R19</f>
        <v>18</v>
      </c>
      <c r="X95">
        <f>Optimiser!S19</f>
        <v>1</v>
      </c>
      <c r="Y95" s="46">
        <f>Optimiser!T19</f>
        <v>0</v>
      </c>
    </row>
    <row r="96" spans="2:25">
      <c r="B96">
        <v>15</v>
      </c>
      <c r="C96">
        <v>19</v>
      </c>
      <c r="D96">
        <v>100000</v>
      </c>
      <c r="I96">
        <v>3</v>
      </c>
      <c r="J96">
        <v>10</v>
      </c>
      <c r="K96">
        <f t="shared" si="65"/>
        <v>3</v>
      </c>
      <c r="L96">
        <f t="shared" si="62"/>
        <v>30</v>
      </c>
      <c r="M96" s="6">
        <f t="shared" si="63"/>
        <v>0.93333333333333335</v>
      </c>
      <c r="N96" s="6">
        <f t="shared" si="64"/>
        <v>9.3333333333333339</v>
      </c>
      <c r="O96" s="6">
        <f t="shared" si="66"/>
        <v>5.1333333333333337</v>
      </c>
      <c r="U96" t="s">
        <v>70</v>
      </c>
      <c r="V96" t="str">
        <f>Optimiser!Q20</f>
        <v>Golden Blaze</v>
      </c>
      <c r="W96">
        <f>Optimiser!R20</f>
        <v>29</v>
      </c>
      <c r="X96">
        <f>Optimiser!S20</f>
        <v>1</v>
      </c>
      <c r="Y96" s="46">
        <f>Optimiser!T20</f>
        <v>0</v>
      </c>
    </row>
    <row r="97" spans="2:25">
      <c r="B97">
        <v>16</v>
      </c>
      <c r="C97">
        <v>20</v>
      </c>
      <c r="D97">
        <v>110000</v>
      </c>
      <c r="I97">
        <v>3</v>
      </c>
      <c r="J97">
        <v>11</v>
      </c>
      <c r="K97">
        <f t="shared" si="65"/>
        <v>3</v>
      </c>
      <c r="L97">
        <f t="shared" si="62"/>
        <v>33</v>
      </c>
      <c r="M97" s="6">
        <f t="shared" si="63"/>
        <v>0.84848484848484851</v>
      </c>
      <c r="N97" s="6">
        <f t="shared" si="64"/>
        <v>9.3333333333333339</v>
      </c>
      <c r="O97" s="6">
        <f t="shared" si="66"/>
        <v>5.0909090909090908</v>
      </c>
      <c r="U97" t="s">
        <v>71</v>
      </c>
      <c r="V97" t="str">
        <f>Optimiser!Q21</f>
        <v>Golden Blaze</v>
      </c>
      <c r="W97">
        <f>Optimiser!R21</f>
        <v>22</v>
      </c>
      <c r="X97">
        <f>Optimiser!S21</f>
        <v>1</v>
      </c>
      <c r="Y97" s="46">
        <f>Optimiser!T21</f>
        <v>0</v>
      </c>
    </row>
    <row r="98" spans="2:25">
      <c r="B98">
        <v>17</v>
      </c>
      <c r="C98">
        <v>21</v>
      </c>
      <c r="D98">
        <v>120000</v>
      </c>
      <c r="I98">
        <v>3</v>
      </c>
      <c r="J98">
        <v>12</v>
      </c>
      <c r="K98">
        <f t="shared" si="65"/>
        <v>3</v>
      </c>
      <c r="L98">
        <f t="shared" si="62"/>
        <v>36</v>
      </c>
      <c r="M98" s="6">
        <f t="shared" si="63"/>
        <v>0.77777777777777779</v>
      </c>
      <c r="N98" s="6">
        <f t="shared" si="64"/>
        <v>9.3333333333333339</v>
      </c>
      <c r="O98" s="6">
        <f t="shared" si="66"/>
        <v>5.0555555555555562</v>
      </c>
      <c r="U98" t="s">
        <v>72</v>
      </c>
      <c r="V98" t="str">
        <f>Optimiser!Q22</f>
        <v>Purple Splash</v>
      </c>
      <c r="W98">
        <f>Optimiser!R22</f>
        <v>9</v>
      </c>
      <c r="X98">
        <f>Optimiser!S22</f>
        <v>1</v>
      </c>
      <c r="Y98" s="46">
        <f>Optimiser!T22</f>
        <v>0</v>
      </c>
    </row>
    <row r="99" spans="2:25">
      <c r="B99">
        <v>18</v>
      </c>
      <c r="C99">
        <v>22</v>
      </c>
      <c r="D99">
        <v>130000</v>
      </c>
      <c r="I99">
        <v>6</v>
      </c>
      <c r="J99">
        <v>4</v>
      </c>
      <c r="K99">
        <f t="shared" si="65"/>
        <v>6</v>
      </c>
      <c r="L99">
        <f t="shared" si="62"/>
        <v>24</v>
      </c>
      <c r="M99" s="6">
        <f t="shared" si="63"/>
        <v>1.1666666666666667</v>
      </c>
      <c r="N99" s="6">
        <f t="shared" si="64"/>
        <v>4.666666666666667</v>
      </c>
      <c r="O99" s="6">
        <f t="shared" si="66"/>
        <v>2.916666666666667</v>
      </c>
      <c r="U99" t="s">
        <v>73</v>
      </c>
      <c r="V99" t="str">
        <f>Optimiser!Q23</f>
        <v>Lucky face</v>
      </c>
      <c r="W99">
        <f>Optimiser!R23</f>
        <v>14</v>
      </c>
      <c r="X99">
        <f>Optimiser!S23</f>
        <v>1</v>
      </c>
      <c r="Y99" s="46">
        <f>Optimiser!T23</f>
        <v>0</v>
      </c>
    </row>
    <row r="100" spans="2:25">
      <c r="B100">
        <v>19</v>
      </c>
      <c r="C100">
        <v>23</v>
      </c>
      <c r="D100">
        <v>140000</v>
      </c>
      <c r="I100">
        <v>6</v>
      </c>
      <c r="J100">
        <v>5</v>
      </c>
      <c r="K100">
        <f t="shared" si="65"/>
        <v>6</v>
      </c>
      <c r="L100">
        <f t="shared" si="62"/>
        <v>30</v>
      </c>
      <c r="M100" s="6">
        <f t="shared" si="63"/>
        <v>0.93333333333333335</v>
      </c>
      <c r="N100" s="6">
        <f t="shared" si="64"/>
        <v>4.666666666666667</v>
      </c>
      <c r="O100" s="6">
        <f t="shared" si="66"/>
        <v>2.8000000000000003</v>
      </c>
      <c r="U100" t="s">
        <v>74</v>
      </c>
      <c r="V100" t="str">
        <f>Optimiser!Q24</f>
        <v>Golden Blaze</v>
      </c>
      <c r="W100">
        <f>Optimiser!R24</f>
        <v>21</v>
      </c>
      <c r="X100">
        <f>Optimiser!S24</f>
        <v>1</v>
      </c>
      <c r="Y100" s="46">
        <f>Optimiser!T24</f>
        <v>0</v>
      </c>
    </row>
    <row r="101" spans="2:25">
      <c r="B101">
        <v>20</v>
      </c>
      <c r="C101">
        <v>24</v>
      </c>
      <c r="D101">
        <v>160000</v>
      </c>
      <c r="I101">
        <v>6</v>
      </c>
      <c r="J101">
        <v>6</v>
      </c>
      <c r="K101">
        <f t="shared" si="65"/>
        <v>6</v>
      </c>
      <c r="L101">
        <f t="shared" si="62"/>
        <v>36</v>
      </c>
      <c r="M101" s="6">
        <f t="shared" si="63"/>
        <v>0.77777777777777779</v>
      </c>
      <c r="N101" s="6">
        <f t="shared" si="64"/>
        <v>4.666666666666667</v>
      </c>
      <c r="O101" s="6">
        <f t="shared" si="66"/>
        <v>2.7222222222222223</v>
      </c>
      <c r="U101" t="s">
        <v>75</v>
      </c>
      <c r="V101" t="str">
        <f>Optimiser!Q25</f>
        <v>Lucky face</v>
      </c>
      <c r="W101">
        <f>Optimiser!R25</f>
        <v>13</v>
      </c>
      <c r="X101">
        <f>Optimiser!S25</f>
        <v>0</v>
      </c>
      <c r="Y101" s="46">
        <f>Optimiser!T25</f>
        <v>0</v>
      </c>
    </row>
    <row r="102" spans="2:25">
      <c r="B102">
        <v>21</v>
      </c>
      <c r="C102">
        <v>25</v>
      </c>
      <c r="D102">
        <v>180000</v>
      </c>
      <c r="I102">
        <v>6</v>
      </c>
      <c r="J102">
        <v>7</v>
      </c>
      <c r="K102">
        <f t="shared" si="65"/>
        <v>6</v>
      </c>
      <c r="L102">
        <f t="shared" si="62"/>
        <v>42</v>
      </c>
      <c r="M102" s="6">
        <f t="shared" si="63"/>
        <v>0.66666666666666663</v>
      </c>
      <c r="N102" s="6">
        <f t="shared" si="64"/>
        <v>4.666666666666667</v>
      </c>
      <c r="O102" s="6">
        <f t="shared" si="66"/>
        <v>2.666666666666667</v>
      </c>
      <c r="U102" t="s">
        <v>76</v>
      </c>
      <c r="V102" t="str">
        <f>Optimiser!Q26</f>
        <v>Lucky face</v>
      </c>
      <c r="W102">
        <f>Optimiser!R26</f>
        <v>9</v>
      </c>
      <c r="X102">
        <f>Optimiser!S26</f>
        <v>1</v>
      </c>
      <c r="Y102" s="46">
        <f>Optimiser!T26</f>
        <v>0</v>
      </c>
    </row>
    <row r="103" spans="2:25">
      <c r="B103">
        <v>22</v>
      </c>
      <c r="C103">
        <v>26</v>
      </c>
      <c r="D103">
        <v>200000</v>
      </c>
      <c r="I103">
        <v>6</v>
      </c>
      <c r="J103">
        <v>8</v>
      </c>
      <c r="K103">
        <f t="shared" si="65"/>
        <v>6</v>
      </c>
      <c r="L103">
        <f t="shared" si="62"/>
        <v>48</v>
      </c>
      <c r="M103" s="6">
        <f t="shared" si="63"/>
        <v>0.58333333333333337</v>
      </c>
      <c r="N103" s="6">
        <f t="shared" si="64"/>
        <v>4.666666666666667</v>
      </c>
      <c r="O103" s="6">
        <f t="shared" si="66"/>
        <v>2.625</v>
      </c>
      <c r="U103" t="s">
        <v>77</v>
      </c>
      <c r="V103" t="str">
        <f>Optimiser!Q27</f>
        <v>Purple Splash</v>
      </c>
      <c r="W103">
        <f>Optimiser!R27</f>
        <v>12</v>
      </c>
      <c r="X103">
        <f>Optimiser!S27</f>
        <v>1</v>
      </c>
      <c r="Y103" s="46">
        <f>Optimiser!T27</f>
        <v>0</v>
      </c>
    </row>
    <row r="104" spans="2:25">
      <c r="B104">
        <v>23</v>
      </c>
      <c r="C104">
        <v>27</v>
      </c>
      <c r="D104">
        <v>220000</v>
      </c>
      <c r="I104">
        <v>6</v>
      </c>
      <c r="J104">
        <v>9</v>
      </c>
      <c r="K104">
        <f t="shared" si="65"/>
        <v>6</v>
      </c>
      <c r="L104">
        <f t="shared" si="62"/>
        <v>54</v>
      </c>
      <c r="M104" s="6">
        <f t="shared" si="63"/>
        <v>0.51851851851851849</v>
      </c>
      <c r="N104" s="6">
        <f t="shared" si="64"/>
        <v>4.666666666666667</v>
      </c>
      <c r="O104" s="6">
        <f t="shared" si="66"/>
        <v>2.5925925925925926</v>
      </c>
      <c r="U104" t="s">
        <v>78</v>
      </c>
      <c r="V104" t="str">
        <f>Optimiser!Q28</f>
        <v>Lucky face</v>
      </c>
      <c r="W104">
        <f>Optimiser!R28</f>
        <v>7</v>
      </c>
      <c r="X104">
        <f>Optimiser!S28</f>
        <v>1</v>
      </c>
      <c r="Y104" s="46">
        <f>Optimiser!T28</f>
        <v>0</v>
      </c>
    </row>
    <row r="105" spans="2:25">
      <c r="B105">
        <v>24</v>
      </c>
      <c r="C105">
        <v>28</v>
      </c>
      <c r="D105">
        <v>240000</v>
      </c>
      <c r="I105">
        <v>6</v>
      </c>
      <c r="J105">
        <v>10</v>
      </c>
      <c r="K105">
        <f t="shared" si="65"/>
        <v>6</v>
      </c>
      <c r="L105">
        <f t="shared" si="62"/>
        <v>60</v>
      </c>
      <c r="M105" s="6">
        <f t="shared" si="63"/>
        <v>0.46666666666666667</v>
      </c>
      <c r="N105" s="6">
        <f t="shared" si="64"/>
        <v>4.666666666666667</v>
      </c>
      <c r="O105" s="6">
        <f t="shared" si="66"/>
        <v>2.5666666666666669</v>
      </c>
      <c r="U105" t="s">
        <v>79</v>
      </c>
      <c r="V105" t="str">
        <f>Optimiser!Q29</f>
        <v>Lucky face</v>
      </c>
      <c r="W105">
        <f>Optimiser!R29</f>
        <v>7</v>
      </c>
      <c r="X105">
        <f>Optimiser!S29</f>
        <v>1</v>
      </c>
      <c r="Y105" s="46">
        <f>Optimiser!T29</f>
        <v>5.4729166666666664</v>
      </c>
    </row>
    <row r="106" spans="2:25">
      <c r="B106">
        <v>25</v>
      </c>
      <c r="C106">
        <v>29</v>
      </c>
      <c r="D106">
        <v>260000</v>
      </c>
      <c r="I106">
        <v>6</v>
      </c>
      <c r="J106">
        <v>11</v>
      </c>
      <c r="K106">
        <f t="shared" si="65"/>
        <v>6</v>
      </c>
      <c r="L106">
        <f t="shared" si="62"/>
        <v>66</v>
      </c>
      <c r="M106" s="6">
        <f t="shared" si="63"/>
        <v>0.42424242424242425</v>
      </c>
      <c r="N106" s="6">
        <f t="shared" si="64"/>
        <v>4.666666666666667</v>
      </c>
      <c r="O106" s="6">
        <f t="shared" si="66"/>
        <v>2.5454545454545454</v>
      </c>
      <c r="U106" t="s">
        <v>80</v>
      </c>
      <c r="V106">
        <f>Optimiser!Q30</f>
        <v>0</v>
      </c>
      <c r="W106">
        <f>Optimiser!R30</f>
        <v>0</v>
      </c>
      <c r="X106">
        <f>Optimiser!S30</f>
        <v>0</v>
      </c>
      <c r="Y106" s="46">
        <f>Optimiser!T30</f>
        <v>0</v>
      </c>
    </row>
    <row r="107" spans="2:25">
      <c r="B107">
        <v>26</v>
      </c>
      <c r="C107">
        <v>30</v>
      </c>
      <c r="D107">
        <v>280000</v>
      </c>
      <c r="I107">
        <v>6</v>
      </c>
      <c r="J107">
        <v>12</v>
      </c>
      <c r="K107">
        <f t="shared" si="65"/>
        <v>6</v>
      </c>
      <c r="L107">
        <f t="shared" si="62"/>
        <v>72</v>
      </c>
      <c r="M107" s="6">
        <f t="shared" si="63"/>
        <v>0.3888888888888889</v>
      </c>
      <c r="N107" s="6">
        <f t="shared" si="64"/>
        <v>4.666666666666667</v>
      </c>
      <c r="O107" s="6">
        <f t="shared" si="66"/>
        <v>2.5277777777777781</v>
      </c>
      <c r="U107" t="s">
        <v>81</v>
      </c>
      <c r="V107">
        <f>Optimiser!Q31</f>
        <v>0</v>
      </c>
      <c r="W107">
        <f>Optimiser!R31</f>
        <v>0</v>
      </c>
      <c r="X107">
        <f>Optimiser!S31</f>
        <v>0</v>
      </c>
      <c r="Y107" s="46">
        <f>Optimiser!T31</f>
        <v>0</v>
      </c>
    </row>
    <row r="108" spans="2:25">
      <c r="B108">
        <v>27</v>
      </c>
      <c r="C108">
        <v>31</v>
      </c>
      <c r="D108">
        <v>300000</v>
      </c>
      <c r="U108" t="s">
        <v>82</v>
      </c>
      <c r="V108">
        <f>Optimiser!Q32</f>
        <v>0</v>
      </c>
      <c r="W108">
        <f>Optimiser!R32</f>
        <v>0</v>
      </c>
      <c r="X108">
        <f>Optimiser!S32</f>
        <v>0</v>
      </c>
      <c r="Y108" s="46">
        <f>Optimiser!T32</f>
        <v>0</v>
      </c>
    </row>
    <row r="109" spans="2:25">
      <c r="B109">
        <v>28</v>
      </c>
      <c r="C109">
        <v>32</v>
      </c>
      <c r="D109">
        <v>320000</v>
      </c>
      <c r="N109" t="s">
        <v>98</v>
      </c>
      <c r="O109" s="6">
        <f>AVERAGE(O81:O107)</f>
        <v>7.987682379349045</v>
      </c>
      <c r="U109" t="s">
        <v>83</v>
      </c>
      <c r="V109">
        <f>Optimiser!Q33</f>
        <v>0</v>
      </c>
      <c r="W109">
        <f>Optimiser!R33</f>
        <v>0</v>
      </c>
      <c r="X109">
        <f>Optimiser!S33</f>
        <v>0</v>
      </c>
      <c r="Y109" s="46">
        <f>Optimiser!T33</f>
        <v>0</v>
      </c>
    </row>
    <row r="110" spans="2:25">
      <c r="B110">
        <v>29</v>
      </c>
      <c r="C110">
        <v>33</v>
      </c>
      <c r="D110">
        <v>340000</v>
      </c>
      <c r="U110" t="s">
        <v>84</v>
      </c>
      <c r="V110">
        <f>Optimiser!Q34</f>
        <v>0</v>
      </c>
      <c r="W110">
        <f>Optimiser!R34</f>
        <v>0</v>
      </c>
      <c r="X110">
        <f>Optimiser!S34</f>
        <v>0</v>
      </c>
      <c r="Y110" s="46">
        <f>Optimiser!T34</f>
        <v>0</v>
      </c>
    </row>
    <row r="111" spans="2:25">
      <c r="B111">
        <v>30</v>
      </c>
      <c r="C111">
        <v>34</v>
      </c>
      <c r="D111">
        <v>360000</v>
      </c>
      <c r="U111" t="s">
        <v>85</v>
      </c>
      <c r="V111">
        <f>Optimiser!Q35</f>
        <v>0</v>
      </c>
      <c r="W111">
        <f>Optimiser!R35</f>
        <v>0</v>
      </c>
      <c r="X111">
        <f>Optimiser!S35</f>
        <v>0</v>
      </c>
      <c r="Y111" s="46">
        <f>Optimiser!T35</f>
        <v>0</v>
      </c>
    </row>
    <row r="112" spans="2:25">
      <c r="U112" t="s">
        <v>152</v>
      </c>
      <c r="V112">
        <f>Optimiser!Q36</f>
        <v>0</v>
      </c>
      <c r="W112">
        <f>Optimiser!R36</f>
        <v>0</v>
      </c>
      <c r="X112">
        <f>Optimiser!S36</f>
        <v>0</v>
      </c>
      <c r="Y112" s="46">
        <f>Optimiser!T36</f>
        <v>0</v>
      </c>
    </row>
    <row r="113" spans="21:25">
      <c r="U113" t="s">
        <v>153</v>
      </c>
      <c r="V113">
        <f>Optimiser!Q37</f>
        <v>0</v>
      </c>
      <c r="W113">
        <f>Optimiser!R37</f>
        <v>0</v>
      </c>
      <c r="X113">
        <f>Optimiser!S37</f>
        <v>0</v>
      </c>
      <c r="Y113" s="46">
        <f>Optimiser!T37</f>
        <v>0</v>
      </c>
    </row>
    <row r="114" spans="21:25">
      <c r="U114" t="s">
        <v>154</v>
      </c>
      <c r="V114">
        <f>Optimiser!Q38</f>
        <v>0</v>
      </c>
      <c r="W114">
        <f>Optimiser!R38</f>
        <v>0</v>
      </c>
      <c r="X114">
        <f>Optimiser!S38</f>
        <v>0</v>
      </c>
      <c r="Y114" s="46">
        <f>Optimiser!T38</f>
        <v>0</v>
      </c>
    </row>
    <row r="115" spans="21:25">
      <c r="U115" t="s">
        <v>155</v>
      </c>
      <c r="V115">
        <f>Optimiser!Q39</f>
        <v>0</v>
      </c>
      <c r="W115">
        <f>Optimiser!R39</f>
        <v>0</v>
      </c>
      <c r="X115">
        <f>Optimiser!S39</f>
        <v>0</v>
      </c>
      <c r="Y115" s="46">
        <f>Optimiser!T39</f>
        <v>0</v>
      </c>
    </row>
    <row r="116" spans="21:25">
      <c r="U116" t="s">
        <v>156</v>
      </c>
      <c r="V116">
        <f>Optimiser!Q40</f>
        <v>0</v>
      </c>
      <c r="W116">
        <f>Optimiser!R40</f>
        <v>0</v>
      </c>
      <c r="X116">
        <f>Optimiser!S40</f>
        <v>0</v>
      </c>
      <c r="Y116" s="46">
        <f>Optimiser!T40</f>
        <v>0</v>
      </c>
    </row>
    <row r="117" spans="21:25">
      <c r="U117" t="s">
        <v>157</v>
      </c>
      <c r="V117">
        <f>Optimiser!Q41</f>
        <v>0</v>
      </c>
      <c r="W117">
        <f>Optimiser!R41</f>
        <v>0</v>
      </c>
      <c r="X117">
        <f>Optimiser!S41</f>
        <v>0</v>
      </c>
      <c r="Y117" s="46">
        <f>Optimiser!T41</f>
        <v>0</v>
      </c>
    </row>
    <row r="118" spans="21:25">
      <c r="U118" t="s">
        <v>158</v>
      </c>
      <c r="V118">
        <f>Optimiser!Q42</f>
        <v>0</v>
      </c>
      <c r="W118">
        <f>Optimiser!R42</f>
        <v>0</v>
      </c>
      <c r="X118">
        <f>Optimiser!S42</f>
        <v>0</v>
      </c>
      <c r="Y118" s="46">
        <f>Optimiser!T42</f>
        <v>0</v>
      </c>
    </row>
    <row r="119" spans="21:25">
      <c r="U119" t="s">
        <v>159</v>
      </c>
      <c r="V119">
        <f>Optimiser!Q43</f>
        <v>0</v>
      </c>
      <c r="W119">
        <f>Optimiser!R43</f>
        <v>0</v>
      </c>
      <c r="X119">
        <f>Optimiser!S43</f>
        <v>0</v>
      </c>
      <c r="Y119" s="46">
        <f>Optimiser!T43</f>
        <v>0</v>
      </c>
    </row>
    <row r="120" spans="21:25">
      <c r="U120" t="s">
        <v>160</v>
      </c>
      <c r="V120">
        <f>Optimiser!Q44</f>
        <v>0</v>
      </c>
      <c r="W120">
        <f>Optimiser!R44</f>
        <v>0</v>
      </c>
      <c r="X120">
        <f>Optimiser!S44</f>
        <v>0</v>
      </c>
      <c r="Y120" s="46">
        <f>Optimiser!T44</f>
        <v>0</v>
      </c>
    </row>
    <row r="122" spans="21:25">
      <c r="V122" t="s">
        <v>33</v>
      </c>
      <c r="W122" s="6">
        <f>AVERAGE(W81:INDEX(W81:W120,U79,1))</f>
        <v>14.64</v>
      </c>
      <c r="X122" s="6">
        <f>AVERAGE(X81:INDEX(X81:X120,U79,1))</f>
        <v>0.88</v>
      </c>
      <c r="Y122" s="8">
        <f>(INDEX(Y81:Y120,U79,1)-Y81)/9*24</f>
        <v>14.342592592592592</v>
      </c>
    </row>
  </sheetData>
  <conditionalFormatting sqref="J22:DE54">
    <cfRule type="colorScale" priority="4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3:L14">
    <cfRule type="colorScale" priority="45">
      <colorScale>
        <cfvo type="min" val="0"/>
        <cfvo type="max" val="0"/>
        <color theme="0"/>
        <color rgb="FFFFEF9C"/>
      </colorScale>
    </cfRule>
  </conditionalFormatting>
  <conditionalFormatting sqref="L3:L14">
    <cfRule type="colorScale" priority="36">
      <colorScale>
        <cfvo type="min" val="0"/>
        <cfvo type="max" val="0"/>
        <color theme="0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E122"/>
  <sheetViews>
    <sheetView zoomScale="85" zoomScaleNormal="85" workbookViewId="0">
      <selection activeCell="J8" sqref="J8"/>
    </sheetView>
  </sheetViews>
  <sheetFormatPr defaultRowHeight="14.25"/>
  <cols>
    <col min="2" max="2" width="15.75" bestFit="1" customWidth="1"/>
    <col min="5" max="5" width="9" customWidth="1"/>
    <col min="7" max="7" width="10" bestFit="1" customWidth="1"/>
    <col min="9" max="9" width="10" bestFit="1" customWidth="1"/>
    <col min="10" max="19" width="8.875" customWidth="1"/>
    <col min="22" max="22" width="10.375" bestFit="1" customWidth="1"/>
    <col min="24" max="24" width="10.625" bestFit="1" customWidth="1"/>
    <col min="28" max="28" width="9.625" bestFit="1" customWidth="1"/>
  </cols>
  <sheetData>
    <row r="1" spans="2:30">
      <c r="F1" t="s">
        <v>100</v>
      </c>
      <c r="G1" t="s">
        <v>65</v>
      </c>
      <c r="H1" s="6">
        <f>U7/U6</f>
        <v>4.25</v>
      </c>
      <c r="I1" t="s">
        <v>64</v>
      </c>
    </row>
    <row r="2" spans="2:30" ht="15">
      <c r="B2" t="s">
        <v>86</v>
      </c>
      <c r="C2" s="9">
        <f>Optimiser!D6</f>
        <v>13</v>
      </c>
      <c r="G2" t="s">
        <v>99</v>
      </c>
      <c r="H2" t="s">
        <v>25</v>
      </c>
      <c r="I2" t="s">
        <v>26</v>
      </c>
      <c r="J2" t="s">
        <v>27</v>
      </c>
      <c r="K2" t="s">
        <v>62</v>
      </c>
      <c r="L2" t="s">
        <v>63</v>
      </c>
    </row>
    <row r="3" spans="2:30">
      <c r="B3" t="s">
        <v>7</v>
      </c>
      <c r="C3">
        <f>INDEX($D$22:$D$52,$C$2,0)</f>
        <v>100</v>
      </c>
      <c r="G3">
        <v>1</v>
      </c>
      <c r="H3" s="6">
        <f t="shared" ref="H3:H14" ca="1" si="0">$G3*($U$10/$U$9*$C$10*($C$9*(1+$C$4)+($C$8/6+$C$8/3*$C$6)*0.5*(1+$C$5)))+$K3</f>
        <v>19483.415658808888</v>
      </c>
      <c r="I3" s="6">
        <f t="shared" ref="I3:I14" ca="1" si="1">$G3*(0.5*$U$10/$U$9*$C$10*($C$9*(1+$C$4)+($C$8/6+$C$8/3*$C$6)*0.25*(1+$C$5)))+$K3</f>
        <v>11069.954120347349</v>
      </c>
      <c r="J3" s="6">
        <f t="shared" ref="J3:J14" ca="1" si="2">$G3*(0.1*$U$10/$U$9*$C$10*($C$9*(1+$C$4)+($C$8/6+$C$8/3*$C$6)*0.05*(1+$C$5)))+$K3</f>
        <v>4685.3387357319643</v>
      </c>
      <c r="K3" s="6">
        <f t="shared" ref="K3:K14" ca="1" si="3">$U$6*G3+$AC$3*G3/$AA$13+(G3/$C$14*$D$14+G3/$C$15*$D$15+G3/$C$16*$D$16+G3/$C$17*$D$17+G3/$C$18*$D$18+G3/$C$13*$D$13)*2-$P$12*$G3</f>
        <v>3137.2618126550419</v>
      </c>
      <c r="L3" s="6">
        <f t="shared" ref="L3:L14" si="4">IF($U$6*G3&gt;$U$7,$U$7,$U$6*G3)+$AC$3*G3/$AA$13</f>
        <v>2653.2710135571338</v>
      </c>
      <c r="U3" t="s">
        <v>24</v>
      </c>
      <c r="AB3" t="s">
        <v>29</v>
      </c>
      <c r="AC3">
        <f>Y13*U5</f>
        <v>3513.6000000000004</v>
      </c>
      <c r="AD3" t="s">
        <v>60</v>
      </c>
    </row>
    <row r="4" spans="2:30" ht="15">
      <c r="B4" t="s">
        <v>8</v>
      </c>
      <c r="C4" s="4">
        <f>INDEX($E$22:$E$52,$C$2,0)</f>
        <v>0</v>
      </c>
      <c r="G4">
        <v>2</v>
      </c>
      <c r="H4" s="6">
        <f t="shared" ca="1" si="0"/>
        <v>38966.831317617776</v>
      </c>
      <c r="I4" s="6">
        <f t="shared" ca="1" si="1"/>
        <v>22139.908240694698</v>
      </c>
      <c r="J4" s="6">
        <f t="shared" ca="1" si="2"/>
        <v>9370.6774714639287</v>
      </c>
      <c r="K4" s="6">
        <f t="shared" ca="1" si="3"/>
        <v>6274.5236253100838</v>
      </c>
      <c r="L4" s="6">
        <f t="shared" si="4"/>
        <v>5306.5420271142675</v>
      </c>
      <c r="T4" t="s">
        <v>23</v>
      </c>
      <c r="U4" s="10">
        <f>Optimiser!E7</f>
        <v>0.18</v>
      </c>
      <c r="AB4" t="s">
        <v>23</v>
      </c>
      <c r="AC4" s="1">
        <f ca="1">(E66*H66+E67*H67+E68*H68+E69*H69+E71*H71+E70*H70+E65*H65)/Core!U79</f>
        <v>5.5432000000000009E-2</v>
      </c>
    </row>
    <row r="5" spans="2:30" ht="15">
      <c r="B5" t="s">
        <v>9</v>
      </c>
      <c r="C5" s="4">
        <f>INDEX($F$22:$F$52,$C$2,0)</f>
        <v>0.2</v>
      </c>
      <c r="G5">
        <v>3</v>
      </c>
      <c r="H5" s="6">
        <f t="shared" ca="1" si="0"/>
        <v>58450.246976426664</v>
      </c>
      <c r="I5" s="6">
        <f t="shared" ca="1" si="1"/>
        <v>33209.862361042047</v>
      </c>
      <c r="J5" s="6">
        <f t="shared" ca="1" si="2"/>
        <v>14056.016207195895</v>
      </c>
      <c r="K5" s="6">
        <f t="shared" ca="1" si="3"/>
        <v>9411.7854379651253</v>
      </c>
      <c r="L5" s="6">
        <f t="shared" si="4"/>
        <v>7959.8130406714008</v>
      </c>
      <c r="P5" t="s">
        <v>18</v>
      </c>
      <c r="Q5" t="s">
        <v>19</v>
      </c>
      <c r="R5" t="s">
        <v>191</v>
      </c>
      <c r="T5" t="s">
        <v>29</v>
      </c>
      <c r="U5" s="11">
        <f>Optimiser!E8</f>
        <v>240</v>
      </c>
      <c r="AB5" t="s">
        <v>61</v>
      </c>
      <c r="AC5" s="4">
        <f ca="1">(E57*H66+E58*H67+E59*H68+E60*H69+E62*H71+E56*H65+E61*H70)/Core!U79</f>
        <v>8.8000000000000009E-2</v>
      </c>
    </row>
    <row r="6" spans="2:30" ht="15">
      <c r="B6" t="s">
        <v>68</v>
      </c>
      <c r="C6" s="4">
        <f>INDEX($G$22:$G$52,$C$2,0)</f>
        <v>0</v>
      </c>
      <c r="F6" s="1"/>
      <c r="G6">
        <v>4</v>
      </c>
      <c r="H6" s="6">
        <f t="shared" ca="1" si="0"/>
        <v>77933.662635235552</v>
      </c>
      <c r="I6" s="6">
        <f t="shared" ca="1" si="1"/>
        <v>44279.816481389396</v>
      </c>
      <c r="J6" s="6">
        <f t="shared" ca="1" si="2"/>
        <v>18741.354942927857</v>
      </c>
      <c r="K6" s="6">
        <f t="shared" ca="1" si="3"/>
        <v>12549.047250620168</v>
      </c>
      <c r="L6" s="6">
        <f t="shared" si="4"/>
        <v>10613.084054228535</v>
      </c>
      <c r="O6" t="s">
        <v>15</v>
      </c>
      <c r="P6" s="11">
        <f>Optimiser!D15+1</f>
        <v>14</v>
      </c>
      <c r="Q6">
        <f>P6+4</f>
        <v>18</v>
      </c>
      <c r="R6">
        <f>IF(Optimiser!C15="none skulls",0,IF(Optimiser!C15="slightly lethal",1,IF(Optimiser!C15="on average lethal",2,IF(Optimiser!C15="enormously lethal",3,4))))</f>
        <v>2</v>
      </c>
      <c r="T6" t="s">
        <v>30</v>
      </c>
      <c r="U6" s="11">
        <f>Optimiser!E9</f>
        <v>2000</v>
      </c>
    </row>
    <row r="7" spans="2:30" ht="15">
      <c r="C7" s="4"/>
      <c r="F7" s="1"/>
      <c r="G7">
        <v>5</v>
      </c>
      <c r="H7" s="6">
        <f t="shared" ca="1" si="0"/>
        <v>97417.078294044448</v>
      </c>
      <c r="I7" s="6">
        <f t="shared" ca="1" si="1"/>
        <v>55349.770601736745</v>
      </c>
      <c r="J7" s="6">
        <f t="shared" ca="1" si="2"/>
        <v>23426.693678659823</v>
      </c>
      <c r="K7" s="6">
        <f t="shared" ca="1" si="3"/>
        <v>15686.30906327521</v>
      </c>
      <c r="L7" s="6">
        <f t="shared" si="4"/>
        <v>11766.355067785669</v>
      </c>
      <c r="O7" t="s">
        <v>16</v>
      </c>
      <c r="P7" s="11">
        <f>Optimiser!D16</f>
        <v>10</v>
      </c>
      <c r="Q7">
        <f t="shared" ref="Q7:Q8" si="5">P7+4</f>
        <v>14</v>
      </c>
      <c r="R7">
        <f>IF(Optimiser!C16="none skulls",0,IF(Optimiser!C16="slightly lethal",1,IF(Optimiser!C16="on average lethal",2,IF(Optimiser!C16="enormously lethal",3,4))))</f>
        <v>2</v>
      </c>
      <c r="T7" t="s">
        <v>31</v>
      </c>
      <c r="U7" s="11">
        <f>Optimiser!E10</f>
        <v>8500</v>
      </c>
      <c r="AC7" s="6"/>
    </row>
    <row r="8" spans="2:30" ht="15">
      <c r="B8" t="s">
        <v>87</v>
      </c>
      <c r="C8" s="9">
        <f>Optimiser!C18</f>
        <v>5000</v>
      </c>
      <c r="F8" s="1"/>
      <c r="G8">
        <v>6</v>
      </c>
      <c r="H8" s="6">
        <f t="shared" ca="1" si="0"/>
        <v>116900.49395285333</v>
      </c>
      <c r="I8" s="6">
        <f t="shared" ca="1" si="1"/>
        <v>66419.724722084095</v>
      </c>
      <c r="J8" s="6">
        <f t="shared" ca="1" si="2"/>
        <v>28112.03241439179</v>
      </c>
      <c r="K8" s="6">
        <f t="shared" ca="1" si="3"/>
        <v>18823.570875930251</v>
      </c>
      <c r="L8" s="6">
        <f t="shared" si="4"/>
        <v>12419.626081342802</v>
      </c>
      <c r="O8" t="s">
        <v>17</v>
      </c>
      <c r="P8" s="11">
        <f>Optimiser!D17+1</f>
        <v>8</v>
      </c>
      <c r="Q8">
        <f t="shared" si="5"/>
        <v>12</v>
      </c>
      <c r="R8">
        <f>IF(Optimiser!C17="none skulls",0,IF(Optimiser!C17="slightly lethal",1,IF(Optimiser!C17="on average lethal",2,IF(Optimiser!C17="enormously lethal",3,4))))</f>
        <v>2</v>
      </c>
      <c r="T8" t="s">
        <v>32</v>
      </c>
      <c r="U8" s="11">
        <f>Optimiser!E11</f>
        <v>21</v>
      </c>
    </row>
    <row r="9" spans="2:30" ht="15">
      <c r="B9" t="s">
        <v>88</v>
      </c>
      <c r="C9" s="9">
        <f>Optimiser!C19</f>
        <v>8000</v>
      </c>
      <c r="G9">
        <v>7</v>
      </c>
      <c r="H9" s="6">
        <f t="shared" ca="1" si="0"/>
        <v>136383.90961166221</v>
      </c>
      <c r="I9" s="6">
        <f t="shared" ca="1" si="1"/>
        <v>77489.678842431444</v>
      </c>
      <c r="J9" s="6">
        <f t="shared" ca="1" si="2"/>
        <v>32797.371150123756</v>
      </c>
      <c r="K9" s="6">
        <f t="shared" ca="1" si="3"/>
        <v>21960.832688585291</v>
      </c>
      <c r="L9" s="6">
        <f t="shared" si="4"/>
        <v>13072.897094899936</v>
      </c>
      <c r="O9" t="s">
        <v>22</v>
      </c>
      <c r="Q9" s="25">
        <f>(Q6*R6+Q7*R7+Q8*R8)/R9</f>
        <v>14.666666666666666</v>
      </c>
      <c r="R9">
        <f>SUM(R6:R8)</f>
        <v>6</v>
      </c>
      <c r="T9" t="s">
        <v>66</v>
      </c>
      <c r="U9" s="11">
        <f>Optimiser!E12</f>
        <v>28</v>
      </c>
    </row>
    <row r="10" spans="2:30" ht="15">
      <c r="B10" t="s">
        <v>89</v>
      </c>
      <c r="C10" s="6">
        <f>U9/(Optimiser!D5+4)*2</f>
        <v>2.1538461538461537</v>
      </c>
      <c r="G10">
        <v>8</v>
      </c>
      <c r="H10" s="6">
        <f t="shared" ca="1" si="0"/>
        <v>155867.3252704711</v>
      </c>
      <c r="I10" s="6">
        <f t="shared" ca="1" si="1"/>
        <v>88559.632962778793</v>
      </c>
      <c r="J10" s="6">
        <f t="shared" ca="1" si="2"/>
        <v>37482.709885855715</v>
      </c>
      <c r="K10" s="6">
        <f t="shared" ca="1" si="3"/>
        <v>25098.094501240335</v>
      </c>
      <c r="L10" s="6">
        <f t="shared" si="4"/>
        <v>13726.16810845707</v>
      </c>
      <c r="P10" s="3"/>
      <c r="T10" t="s">
        <v>67</v>
      </c>
      <c r="U10" s="11">
        <f>Optimiser!E13</f>
        <v>25</v>
      </c>
    </row>
    <row r="11" spans="2:30" ht="15">
      <c r="G11">
        <v>9</v>
      </c>
      <c r="H11" s="6">
        <f t="shared" ca="1" si="0"/>
        <v>175350.74092928</v>
      </c>
      <c r="I11" s="6">
        <f t="shared" ca="1" si="1"/>
        <v>99629.587083126142</v>
      </c>
      <c r="J11" s="6">
        <f t="shared" ca="1" si="2"/>
        <v>42168.048621587681</v>
      </c>
      <c r="K11" s="6">
        <f t="shared" ca="1" si="3"/>
        <v>28235.356313895376</v>
      </c>
      <c r="L11" s="6">
        <f t="shared" si="4"/>
        <v>14379.439122014202</v>
      </c>
      <c r="P11" s="3"/>
    </row>
    <row r="12" spans="2:30" ht="15">
      <c r="B12" t="s">
        <v>90</v>
      </c>
      <c r="C12" t="s">
        <v>91</v>
      </c>
      <c r="D12" t="s">
        <v>92</v>
      </c>
      <c r="G12">
        <v>10</v>
      </c>
      <c r="H12" s="6">
        <f t="shared" ca="1" si="0"/>
        <v>194834.1565880889</v>
      </c>
      <c r="I12" s="6">
        <f t="shared" ca="1" si="1"/>
        <v>110699.54120347349</v>
      </c>
      <c r="J12" s="6">
        <f t="shared" ca="1" si="2"/>
        <v>46853.387357319647</v>
      </c>
      <c r="K12" s="6">
        <f t="shared" ca="1" si="3"/>
        <v>31372.61812655042</v>
      </c>
      <c r="L12" s="6">
        <f t="shared" si="4"/>
        <v>15032.710135571337</v>
      </c>
      <c r="O12" t="s">
        <v>124</v>
      </c>
      <c r="P12" s="18">
        <f ca="1">Optimiser!C20/(Optimiser!C21+3)*500/Core!Y122*AC4</f>
        <v>72.143907036797941</v>
      </c>
    </row>
    <row r="13" spans="2:30" ht="15">
      <c r="B13" t="s">
        <v>101</v>
      </c>
      <c r="C13">
        <f>Core!C13</f>
        <v>1.5</v>
      </c>
      <c r="D13">
        <f>Core!D13</f>
        <v>125</v>
      </c>
      <c r="G13">
        <v>11</v>
      </c>
      <c r="H13" s="6">
        <f t="shared" ca="1" si="0"/>
        <v>214317.57224689779</v>
      </c>
      <c r="I13" s="6">
        <f t="shared" ca="1" si="1"/>
        <v>121769.49532382085</v>
      </c>
      <c r="J13" s="6">
        <f t="shared" ca="1" si="2"/>
        <v>51538.72609305162</v>
      </c>
      <c r="K13" s="6">
        <f t="shared" ca="1" si="3"/>
        <v>34509.879939205464</v>
      </c>
      <c r="L13" s="6">
        <f t="shared" si="4"/>
        <v>15685.981149128471</v>
      </c>
      <c r="P13" s="3"/>
      <c r="X13" t="s">
        <v>33</v>
      </c>
      <c r="Y13" s="8">
        <f>Core!W122</f>
        <v>14.64</v>
      </c>
      <c r="Z13" s="8">
        <f>Core!X122</f>
        <v>0.88</v>
      </c>
      <c r="AA13" s="8">
        <f>Core!Y122</f>
        <v>5.3784722222222223</v>
      </c>
    </row>
    <row r="14" spans="2:30">
      <c r="B14" t="s">
        <v>102</v>
      </c>
      <c r="C14">
        <f>Core!C14</f>
        <v>3.5</v>
      </c>
      <c r="D14">
        <f>Core!D14</f>
        <v>350</v>
      </c>
      <c r="G14">
        <v>12</v>
      </c>
      <c r="H14" s="6">
        <f t="shared" ca="1" si="0"/>
        <v>233800.98790570666</v>
      </c>
      <c r="I14" s="6">
        <f t="shared" ca="1" si="1"/>
        <v>132839.44944416819</v>
      </c>
      <c r="J14" s="6">
        <f t="shared" ca="1" si="2"/>
        <v>56224.064828783579</v>
      </c>
      <c r="K14" s="6">
        <f t="shared" ca="1" si="3"/>
        <v>37647.141751860501</v>
      </c>
      <c r="L14" s="6">
        <f t="shared" si="4"/>
        <v>16339.252162685603</v>
      </c>
    </row>
    <row r="15" spans="2:30">
      <c r="B15" t="s">
        <v>103</v>
      </c>
      <c r="C15">
        <f>Core!C15</f>
        <v>7</v>
      </c>
      <c r="D15">
        <f>Core!D15</f>
        <v>650</v>
      </c>
    </row>
    <row r="16" spans="2:30">
      <c r="B16" t="s">
        <v>104</v>
      </c>
      <c r="C16">
        <f>Core!C16</f>
        <v>666</v>
      </c>
      <c r="D16">
        <f>Core!D16</f>
        <v>1250</v>
      </c>
    </row>
    <row r="17" spans="1:109">
      <c r="B17" t="s">
        <v>105</v>
      </c>
      <c r="C17">
        <f>Core!C17</f>
        <v>666</v>
      </c>
      <c r="D17">
        <f>Core!D17</f>
        <v>0</v>
      </c>
    </row>
    <row r="18" spans="1:109">
      <c r="B18" t="s">
        <v>106</v>
      </c>
      <c r="C18">
        <f>Core!C18</f>
        <v>666</v>
      </c>
      <c r="D18">
        <f>Core!D18</f>
        <v>0</v>
      </c>
    </row>
    <row r="20" spans="1:109">
      <c r="J20" t="s">
        <v>28</v>
      </c>
    </row>
    <row r="21" spans="1:109">
      <c r="B21" t="s">
        <v>13</v>
      </c>
      <c r="C21" t="s">
        <v>12</v>
      </c>
      <c r="D21" t="s">
        <v>7</v>
      </c>
      <c r="E21" t="s">
        <v>8</v>
      </c>
      <c r="F21" t="s">
        <v>9</v>
      </c>
      <c r="G21" t="s">
        <v>10</v>
      </c>
      <c r="H21" t="s">
        <v>11</v>
      </c>
      <c r="I21" t="s">
        <v>14</v>
      </c>
      <c r="J21">
        <v>1</v>
      </c>
      <c r="K21">
        <v>2</v>
      </c>
      <c r="L21">
        <v>3</v>
      </c>
      <c r="M21">
        <v>4</v>
      </c>
      <c r="N21">
        <v>5</v>
      </c>
      <c r="O21">
        <v>6</v>
      </c>
      <c r="P21">
        <v>7</v>
      </c>
      <c r="Q21">
        <v>8</v>
      </c>
      <c r="R21">
        <v>9</v>
      </c>
      <c r="S21">
        <v>10</v>
      </c>
      <c r="T21">
        <v>11</v>
      </c>
      <c r="U21">
        <v>12</v>
      </c>
      <c r="V21">
        <v>13</v>
      </c>
      <c r="W21">
        <v>14</v>
      </c>
      <c r="X21">
        <v>15</v>
      </c>
      <c r="Y21">
        <v>16</v>
      </c>
      <c r="Z21">
        <v>17</v>
      </c>
      <c r="AA21">
        <v>18</v>
      </c>
      <c r="AB21">
        <v>19</v>
      </c>
      <c r="AC21">
        <v>20</v>
      </c>
      <c r="AD21">
        <v>21</v>
      </c>
      <c r="AE21">
        <v>22</v>
      </c>
      <c r="AF21">
        <v>23</v>
      </c>
      <c r="AG21">
        <v>24</v>
      </c>
      <c r="AH21">
        <v>25</v>
      </c>
      <c r="AI21">
        <v>26</v>
      </c>
      <c r="AJ21">
        <v>27</v>
      </c>
      <c r="AK21">
        <v>28</v>
      </c>
      <c r="AL21">
        <v>29</v>
      </c>
      <c r="AM21">
        <v>30</v>
      </c>
      <c r="AN21">
        <v>31</v>
      </c>
      <c r="AO21">
        <v>32</v>
      </c>
      <c r="AP21">
        <v>33</v>
      </c>
      <c r="AQ21">
        <v>34</v>
      </c>
      <c r="AR21">
        <v>35</v>
      </c>
      <c r="AS21">
        <v>36</v>
      </c>
      <c r="AT21">
        <v>37</v>
      </c>
      <c r="AU21">
        <v>38</v>
      </c>
      <c r="AV21">
        <v>39</v>
      </c>
      <c r="AW21">
        <v>40</v>
      </c>
      <c r="AX21">
        <v>41</v>
      </c>
      <c r="AY21">
        <v>42</v>
      </c>
      <c r="AZ21">
        <v>43</v>
      </c>
      <c r="BA21">
        <v>44</v>
      </c>
      <c r="BB21">
        <v>45</v>
      </c>
      <c r="BC21">
        <v>46</v>
      </c>
      <c r="BD21">
        <v>47</v>
      </c>
      <c r="BE21">
        <v>48</v>
      </c>
      <c r="BF21">
        <v>49</v>
      </c>
      <c r="BG21">
        <v>50</v>
      </c>
      <c r="BH21">
        <v>51</v>
      </c>
      <c r="BI21">
        <v>52</v>
      </c>
      <c r="BJ21">
        <v>53</v>
      </c>
      <c r="BK21">
        <v>54</v>
      </c>
      <c r="BL21">
        <v>55</v>
      </c>
      <c r="BM21">
        <v>56</v>
      </c>
      <c r="BN21">
        <v>57</v>
      </c>
      <c r="BO21">
        <v>58</v>
      </c>
      <c r="BP21">
        <v>59</v>
      </c>
      <c r="BQ21">
        <v>60</v>
      </c>
      <c r="BR21">
        <v>61</v>
      </c>
      <c r="BS21">
        <v>62</v>
      </c>
      <c r="BT21">
        <v>63</v>
      </c>
      <c r="BU21">
        <v>64</v>
      </c>
      <c r="BV21">
        <v>65</v>
      </c>
      <c r="BW21">
        <v>66</v>
      </c>
      <c r="BX21">
        <v>67</v>
      </c>
      <c r="BY21">
        <v>68</v>
      </c>
      <c r="BZ21">
        <v>69</v>
      </c>
      <c r="CA21">
        <v>70</v>
      </c>
      <c r="CB21">
        <v>71</v>
      </c>
      <c r="CC21">
        <v>72</v>
      </c>
      <c r="CD21">
        <v>73</v>
      </c>
      <c r="CE21">
        <v>74</v>
      </c>
      <c r="CF21">
        <v>75</v>
      </c>
      <c r="CG21">
        <v>76</v>
      </c>
      <c r="CH21">
        <v>77</v>
      </c>
      <c r="CI21">
        <v>78</v>
      </c>
      <c r="CJ21">
        <v>79</v>
      </c>
      <c r="CK21">
        <v>80</v>
      </c>
      <c r="CL21">
        <v>81</v>
      </c>
      <c r="CM21">
        <v>82</v>
      </c>
      <c r="CN21">
        <v>83</v>
      </c>
      <c r="CO21">
        <v>84</v>
      </c>
      <c r="CP21">
        <v>85</v>
      </c>
      <c r="CQ21">
        <v>86</v>
      </c>
      <c r="CR21">
        <v>87</v>
      </c>
      <c r="CS21">
        <v>88</v>
      </c>
      <c r="CT21">
        <v>89</v>
      </c>
      <c r="CU21">
        <v>90</v>
      </c>
      <c r="CV21">
        <v>91</v>
      </c>
      <c r="CW21">
        <v>92</v>
      </c>
      <c r="CX21">
        <v>93</v>
      </c>
      <c r="CY21">
        <v>94</v>
      </c>
      <c r="CZ21">
        <v>95</v>
      </c>
      <c r="DA21">
        <v>96</v>
      </c>
      <c r="DB21">
        <v>97</v>
      </c>
      <c r="DC21">
        <v>98</v>
      </c>
      <c r="DD21">
        <v>99</v>
      </c>
      <c r="DE21">
        <v>100</v>
      </c>
    </row>
    <row r="22" spans="1:109">
      <c r="A22" t="s">
        <v>46</v>
      </c>
      <c r="B22" t="s">
        <v>0</v>
      </c>
      <c r="C22">
        <v>1</v>
      </c>
      <c r="D22">
        <v>40</v>
      </c>
      <c r="J22" s="4">
        <f t="shared" ref="J22:S31" si="6">IF($D22-$Q$9*(J$21-1)&gt;$D22*0.7,0.5*(1+$F22-$U$4),IF($D22-$Q$9*(J$21-1)&gt;$D22*0.3,0.25*(1+$F22-$U$4),0.05*(1+$F22-$U$4)))</f>
        <v>0.41000000000000003</v>
      </c>
      <c r="K22" s="4">
        <f t="shared" si="6"/>
        <v>0.20500000000000002</v>
      </c>
      <c r="L22" s="4">
        <f t="shared" si="6"/>
        <v>4.1000000000000009E-2</v>
      </c>
      <c r="M22" s="4">
        <f t="shared" si="6"/>
        <v>4.1000000000000009E-2</v>
      </c>
      <c r="N22" s="4">
        <f t="shared" si="6"/>
        <v>4.1000000000000009E-2</v>
      </c>
      <c r="O22" s="4">
        <f t="shared" si="6"/>
        <v>4.1000000000000009E-2</v>
      </c>
      <c r="P22" s="4">
        <f t="shared" si="6"/>
        <v>4.1000000000000009E-2</v>
      </c>
      <c r="Q22" s="4">
        <f t="shared" si="6"/>
        <v>4.1000000000000009E-2</v>
      </c>
      <c r="R22" s="4">
        <f t="shared" si="6"/>
        <v>4.1000000000000009E-2</v>
      </c>
      <c r="S22" s="4">
        <f t="shared" si="6"/>
        <v>4.1000000000000009E-2</v>
      </c>
      <c r="T22" s="4">
        <f t="shared" ref="T22:AC31" si="7">IF($D22-$Q$9*(T$21-1)&gt;$D22*0.7,0.5*(1+$F22-$U$4),IF($D22-$Q$9*(T$21-1)&gt;$D22*0.3,0.25*(1+$F22-$U$4),0.05*(1+$F22-$U$4)))</f>
        <v>4.1000000000000009E-2</v>
      </c>
      <c r="U22" s="4">
        <f t="shared" si="7"/>
        <v>4.1000000000000009E-2</v>
      </c>
      <c r="V22" s="4">
        <f t="shared" si="7"/>
        <v>4.1000000000000009E-2</v>
      </c>
      <c r="W22" s="4">
        <f t="shared" si="7"/>
        <v>4.1000000000000009E-2</v>
      </c>
      <c r="X22" s="4">
        <f t="shared" si="7"/>
        <v>4.1000000000000009E-2</v>
      </c>
      <c r="Y22" s="4">
        <f t="shared" si="7"/>
        <v>4.1000000000000009E-2</v>
      </c>
      <c r="Z22" s="4">
        <f t="shared" si="7"/>
        <v>4.1000000000000009E-2</v>
      </c>
      <c r="AA22" s="4">
        <f t="shared" si="7"/>
        <v>4.1000000000000009E-2</v>
      </c>
      <c r="AB22" s="4">
        <f t="shared" si="7"/>
        <v>4.1000000000000009E-2</v>
      </c>
      <c r="AC22" s="4">
        <f t="shared" si="7"/>
        <v>4.1000000000000009E-2</v>
      </c>
      <c r="AD22" s="4">
        <f t="shared" ref="AD22:AM31" si="8">IF($D22-$Q$9*(AD$21-1)&gt;$D22*0.7,0.5*(1+$F22-$U$4),IF($D22-$Q$9*(AD$21-1)&gt;$D22*0.3,0.25*(1+$F22-$U$4),0.05*(1+$F22-$U$4)))</f>
        <v>4.1000000000000009E-2</v>
      </c>
      <c r="AE22" s="4">
        <f t="shared" si="8"/>
        <v>4.1000000000000009E-2</v>
      </c>
      <c r="AF22" s="4">
        <f t="shared" si="8"/>
        <v>4.1000000000000009E-2</v>
      </c>
      <c r="AG22" s="4">
        <f t="shared" si="8"/>
        <v>4.1000000000000009E-2</v>
      </c>
      <c r="AH22" s="4">
        <f t="shared" si="8"/>
        <v>4.1000000000000009E-2</v>
      </c>
      <c r="AI22" s="4">
        <f t="shared" si="8"/>
        <v>4.1000000000000009E-2</v>
      </c>
      <c r="AJ22" s="4">
        <f t="shared" si="8"/>
        <v>4.1000000000000009E-2</v>
      </c>
      <c r="AK22" s="4">
        <f t="shared" si="8"/>
        <v>4.1000000000000009E-2</v>
      </c>
      <c r="AL22" s="4">
        <f t="shared" si="8"/>
        <v>4.1000000000000009E-2</v>
      </c>
      <c r="AM22" s="4">
        <f t="shared" si="8"/>
        <v>4.1000000000000009E-2</v>
      </c>
      <c r="AN22" s="4">
        <f t="shared" ref="AN22:AW31" si="9">IF($D22-$Q$9*(AN$21-1)&gt;$D22*0.7,0.5*(1+$F22-$U$4),IF($D22-$Q$9*(AN$21-1)&gt;$D22*0.3,0.25*(1+$F22-$U$4),0.05*(1+$F22-$U$4)))</f>
        <v>4.1000000000000009E-2</v>
      </c>
      <c r="AO22" s="4">
        <f t="shared" si="9"/>
        <v>4.1000000000000009E-2</v>
      </c>
      <c r="AP22" s="4">
        <f t="shared" si="9"/>
        <v>4.1000000000000009E-2</v>
      </c>
      <c r="AQ22" s="4">
        <f t="shared" si="9"/>
        <v>4.1000000000000009E-2</v>
      </c>
      <c r="AR22" s="4">
        <f t="shared" si="9"/>
        <v>4.1000000000000009E-2</v>
      </c>
      <c r="AS22" s="4">
        <f t="shared" si="9"/>
        <v>4.1000000000000009E-2</v>
      </c>
      <c r="AT22" s="4">
        <f t="shared" si="9"/>
        <v>4.1000000000000009E-2</v>
      </c>
      <c r="AU22" s="4">
        <f t="shared" si="9"/>
        <v>4.1000000000000009E-2</v>
      </c>
      <c r="AV22" s="4">
        <f t="shared" si="9"/>
        <v>4.1000000000000009E-2</v>
      </c>
      <c r="AW22" s="4">
        <f t="shared" si="9"/>
        <v>4.1000000000000009E-2</v>
      </c>
      <c r="AX22" s="4">
        <f t="shared" ref="AX22:BG31" si="10">IF($D22-$Q$9*(AX$21-1)&gt;$D22*0.7,0.5*(1+$F22-$U$4),IF($D22-$Q$9*(AX$21-1)&gt;$D22*0.3,0.25*(1+$F22-$U$4),0.05*(1+$F22-$U$4)))</f>
        <v>4.1000000000000009E-2</v>
      </c>
      <c r="AY22" s="4">
        <f t="shared" si="10"/>
        <v>4.1000000000000009E-2</v>
      </c>
      <c r="AZ22" s="4">
        <f t="shared" si="10"/>
        <v>4.1000000000000009E-2</v>
      </c>
      <c r="BA22" s="4">
        <f t="shared" si="10"/>
        <v>4.1000000000000009E-2</v>
      </c>
      <c r="BB22" s="4">
        <f t="shared" si="10"/>
        <v>4.1000000000000009E-2</v>
      </c>
      <c r="BC22" s="4">
        <f t="shared" si="10"/>
        <v>4.1000000000000009E-2</v>
      </c>
      <c r="BD22" s="4">
        <f t="shared" si="10"/>
        <v>4.1000000000000009E-2</v>
      </c>
      <c r="BE22" s="4">
        <f t="shared" si="10"/>
        <v>4.1000000000000009E-2</v>
      </c>
      <c r="BF22" s="4">
        <f t="shared" si="10"/>
        <v>4.1000000000000009E-2</v>
      </c>
      <c r="BG22" s="4">
        <f t="shared" si="10"/>
        <v>4.1000000000000009E-2</v>
      </c>
      <c r="BH22" s="4">
        <f t="shared" ref="BH22:BQ31" si="11">IF($D22-$Q$9*(BH$21-1)&gt;$D22*0.7,0.5*(1+$F22-$U$4),IF($D22-$Q$9*(BH$21-1)&gt;$D22*0.3,0.25*(1+$F22-$U$4),0.05*(1+$F22-$U$4)))</f>
        <v>4.1000000000000009E-2</v>
      </c>
      <c r="BI22" s="4">
        <f t="shared" si="11"/>
        <v>4.1000000000000009E-2</v>
      </c>
      <c r="BJ22" s="4">
        <f t="shared" si="11"/>
        <v>4.1000000000000009E-2</v>
      </c>
      <c r="BK22" s="4">
        <f t="shared" si="11"/>
        <v>4.1000000000000009E-2</v>
      </c>
      <c r="BL22" s="4">
        <f t="shared" si="11"/>
        <v>4.1000000000000009E-2</v>
      </c>
      <c r="BM22" s="4">
        <f t="shared" si="11"/>
        <v>4.1000000000000009E-2</v>
      </c>
      <c r="BN22" s="4">
        <f t="shared" si="11"/>
        <v>4.1000000000000009E-2</v>
      </c>
      <c r="BO22" s="4">
        <f t="shared" si="11"/>
        <v>4.1000000000000009E-2</v>
      </c>
      <c r="BP22" s="4">
        <f t="shared" si="11"/>
        <v>4.1000000000000009E-2</v>
      </c>
      <c r="BQ22" s="4">
        <f t="shared" si="11"/>
        <v>4.1000000000000009E-2</v>
      </c>
      <c r="BR22" s="4">
        <f t="shared" ref="BR22:CA31" si="12">IF($D22-$Q$9*(BR$21-1)&gt;$D22*0.7,0.5*(1+$F22-$U$4),IF($D22-$Q$9*(BR$21-1)&gt;$D22*0.3,0.25*(1+$F22-$U$4),0.05*(1+$F22-$U$4)))</f>
        <v>4.1000000000000009E-2</v>
      </c>
      <c r="BS22" s="4">
        <f t="shared" si="12"/>
        <v>4.1000000000000009E-2</v>
      </c>
      <c r="BT22" s="4">
        <f t="shared" si="12"/>
        <v>4.1000000000000009E-2</v>
      </c>
      <c r="BU22" s="4">
        <f t="shared" si="12"/>
        <v>4.1000000000000009E-2</v>
      </c>
      <c r="BV22" s="4">
        <f t="shared" si="12"/>
        <v>4.1000000000000009E-2</v>
      </c>
      <c r="BW22" s="4">
        <f t="shared" si="12"/>
        <v>4.1000000000000009E-2</v>
      </c>
      <c r="BX22" s="4">
        <f t="shared" si="12"/>
        <v>4.1000000000000009E-2</v>
      </c>
      <c r="BY22" s="4">
        <f t="shared" si="12"/>
        <v>4.1000000000000009E-2</v>
      </c>
      <c r="BZ22" s="4">
        <f t="shared" si="12"/>
        <v>4.1000000000000009E-2</v>
      </c>
      <c r="CA22" s="4">
        <f t="shared" si="12"/>
        <v>4.1000000000000009E-2</v>
      </c>
      <c r="CB22" s="4">
        <f t="shared" ref="CB22:CK31" si="13">IF($D22-$Q$9*(CB$21-1)&gt;$D22*0.7,0.5*(1+$F22-$U$4),IF($D22-$Q$9*(CB$21-1)&gt;$D22*0.3,0.25*(1+$F22-$U$4),0.05*(1+$F22-$U$4)))</f>
        <v>4.1000000000000009E-2</v>
      </c>
      <c r="CC22" s="4">
        <f t="shared" si="13"/>
        <v>4.1000000000000009E-2</v>
      </c>
      <c r="CD22" s="4">
        <f t="shared" si="13"/>
        <v>4.1000000000000009E-2</v>
      </c>
      <c r="CE22" s="4">
        <f t="shared" si="13"/>
        <v>4.1000000000000009E-2</v>
      </c>
      <c r="CF22" s="4">
        <f t="shared" si="13"/>
        <v>4.1000000000000009E-2</v>
      </c>
      <c r="CG22" s="4">
        <f t="shared" si="13"/>
        <v>4.1000000000000009E-2</v>
      </c>
      <c r="CH22" s="4">
        <f t="shared" si="13"/>
        <v>4.1000000000000009E-2</v>
      </c>
      <c r="CI22" s="4">
        <f t="shared" si="13"/>
        <v>4.1000000000000009E-2</v>
      </c>
      <c r="CJ22" s="4">
        <f t="shared" si="13"/>
        <v>4.1000000000000009E-2</v>
      </c>
      <c r="CK22" s="4">
        <f t="shared" si="13"/>
        <v>4.1000000000000009E-2</v>
      </c>
      <c r="CL22" s="4">
        <f t="shared" ref="CL22:CU31" si="14">IF($D22-$Q$9*(CL$21-1)&gt;$D22*0.7,0.5*(1+$F22-$U$4),IF($D22-$Q$9*(CL$21-1)&gt;$D22*0.3,0.25*(1+$F22-$U$4),0.05*(1+$F22-$U$4)))</f>
        <v>4.1000000000000009E-2</v>
      </c>
      <c r="CM22" s="4">
        <f t="shared" si="14"/>
        <v>4.1000000000000009E-2</v>
      </c>
      <c r="CN22" s="4">
        <f t="shared" si="14"/>
        <v>4.1000000000000009E-2</v>
      </c>
      <c r="CO22" s="4">
        <f t="shared" si="14"/>
        <v>4.1000000000000009E-2</v>
      </c>
      <c r="CP22" s="4">
        <f t="shared" si="14"/>
        <v>4.1000000000000009E-2</v>
      </c>
      <c r="CQ22" s="4">
        <f t="shared" si="14"/>
        <v>4.1000000000000009E-2</v>
      </c>
      <c r="CR22" s="4">
        <f t="shared" si="14"/>
        <v>4.1000000000000009E-2</v>
      </c>
      <c r="CS22" s="4">
        <f t="shared" si="14"/>
        <v>4.1000000000000009E-2</v>
      </c>
      <c r="CT22" s="4">
        <f t="shared" si="14"/>
        <v>4.1000000000000009E-2</v>
      </c>
      <c r="CU22" s="4">
        <f t="shared" si="14"/>
        <v>4.1000000000000009E-2</v>
      </c>
      <c r="CV22" s="4">
        <f t="shared" ref="CV22:DE31" si="15">IF($D22-$Q$9*(CV$21-1)&gt;$D22*0.7,0.5*(1+$F22-$U$4),IF($D22-$Q$9*(CV$21-1)&gt;$D22*0.3,0.25*(1+$F22-$U$4),0.05*(1+$F22-$U$4)))</f>
        <v>4.1000000000000009E-2</v>
      </c>
      <c r="CW22" s="4">
        <f t="shared" si="15"/>
        <v>4.1000000000000009E-2</v>
      </c>
      <c r="CX22" s="4">
        <f t="shared" si="15"/>
        <v>4.1000000000000009E-2</v>
      </c>
      <c r="CY22" s="4">
        <f t="shared" si="15"/>
        <v>4.1000000000000009E-2</v>
      </c>
      <c r="CZ22" s="4">
        <f t="shared" si="15"/>
        <v>4.1000000000000009E-2</v>
      </c>
      <c r="DA22" s="4">
        <f t="shared" si="15"/>
        <v>4.1000000000000009E-2</v>
      </c>
      <c r="DB22" s="4">
        <f t="shared" si="15"/>
        <v>4.1000000000000009E-2</v>
      </c>
      <c r="DC22" s="4">
        <f t="shared" si="15"/>
        <v>4.1000000000000009E-2</v>
      </c>
      <c r="DD22" s="4">
        <f t="shared" si="15"/>
        <v>4.1000000000000009E-2</v>
      </c>
      <c r="DE22" s="4">
        <f t="shared" si="15"/>
        <v>4.1000000000000009E-2</v>
      </c>
    </row>
    <row r="23" spans="1:109">
      <c r="A23" t="s">
        <v>47</v>
      </c>
      <c r="B23" t="s">
        <v>1</v>
      </c>
      <c r="C23">
        <v>1</v>
      </c>
      <c r="D23">
        <v>50</v>
      </c>
      <c r="H23">
        <v>5</v>
      </c>
      <c r="I23">
        <f>H23</f>
        <v>5</v>
      </c>
      <c r="J23" s="4">
        <f t="shared" si="6"/>
        <v>0.41000000000000003</v>
      </c>
      <c r="K23" s="4">
        <f t="shared" si="6"/>
        <v>0.41000000000000003</v>
      </c>
      <c r="L23" s="4">
        <f t="shared" si="6"/>
        <v>0.20500000000000002</v>
      </c>
      <c r="M23" s="4">
        <f t="shared" si="6"/>
        <v>4.1000000000000009E-2</v>
      </c>
      <c r="N23" s="4">
        <f t="shared" si="6"/>
        <v>4.1000000000000009E-2</v>
      </c>
      <c r="O23" s="4">
        <f t="shared" si="6"/>
        <v>4.1000000000000009E-2</v>
      </c>
      <c r="P23" s="4">
        <f t="shared" si="6"/>
        <v>4.1000000000000009E-2</v>
      </c>
      <c r="Q23" s="4">
        <f t="shared" si="6"/>
        <v>4.1000000000000009E-2</v>
      </c>
      <c r="R23" s="4">
        <f t="shared" si="6"/>
        <v>4.1000000000000009E-2</v>
      </c>
      <c r="S23" s="4">
        <f t="shared" si="6"/>
        <v>4.1000000000000009E-2</v>
      </c>
      <c r="T23" s="4">
        <f t="shared" si="7"/>
        <v>4.1000000000000009E-2</v>
      </c>
      <c r="U23" s="4">
        <f t="shared" si="7"/>
        <v>4.1000000000000009E-2</v>
      </c>
      <c r="V23" s="4">
        <f t="shared" si="7"/>
        <v>4.1000000000000009E-2</v>
      </c>
      <c r="W23" s="4">
        <f t="shared" si="7"/>
        <v>4.1000000000000009E-2</v>
      </c>
      <c r="X23" s="4">
        <f t="shared" si="7"/>
        <v>4.1000000000000009E-2</v>
      </c>
      <c r="Y23" s="4">
        <f t="shared" si="7"/>
        <v>4.1000000000000009E-2</v>
      </c>
      <c r="Z23" s="4">
        <f t="shared" si="7"/>
        <v>4.1000000000000009E-2</v>
      </c>
      <c r="AA23" s="4">
        <f t="shared" si="7"/>
        <v>4.1000000000000009E-2</v>
      </c>
      <c r="AB23" s="4">
        <f t="shared" si="7"/>
        <v>4.1000000000000009E-2</v>
      </c>
      <c r="AC23" s="4">
        <f t="shared" si="7"/>
        <v>4.1000000000000009E-2</v>
      </c>
      <c r="AD23" s="4">
        <f t="shared" si="8"/>
        <v>4.1000000000000009E-2</v>
      </c>
      <c r="AE23" s="4">
        <f t="shared" si="8"/>
        <v>4.1000000000000009E-2</v>
      </c>
      <c r="AF23" s="4">
        <f t="shared" si="8"/>
        <v>4.1000000000000009E-2</v>
      </c>
      <c r="AG23" s="4">
        <f t="shared" si="8"/>
        <v>4.1000000000000009E-2</v>
      </c>
      <c r="AH23" s="4">
        <f t="shared" si="8"/>
        <v>4.1000000000000009E-2</v>
      </c>
      <c r="AI23" s="4">
        <f t="shared" si="8"/>
        <v>4.1000000000000009E-2</v>
      </c>
      <c r="AJ23" s="4">
        <f t="shared" si="8"/>
        <v>4.1000000000000009E-2</v>
      </c>
      <c r="AK23" s="4">
        <f t="shared" si="8"/>
        <v>4.1000000000000009E-2</v>
      </c>
      <c r="AL23" s="4">
        <f t="shared" si="8"/>
        <v>4.1000000000000009E-2</v>
      </c>
      <c r="AM23" s="4">
        <f t="shared" si="8"/>
        <v>4.1000000000000009E-2</v>
      </c>
      <c r="AN23" s="4">
        <f t="shared" si="9"/>
        <v>4.1000000000000009E-2</v>
      </c>
      <c r="AO23" s="4">
        <f t="shared" si="9"/>
        <v>4.1000000000000009E-2</v>
      </c>
      <c r="AP23" s="4">
        <f t="shared" si="9"/>
        <v>4.1000000000000009E-2</v>
      </c>
      <c r="AQ23" s="4">
        <f t="shared" si="9"/>
        <v>4.1000000000000009E-2</v>
      </c>
      <c r="AR23" s="4">
        <f t="shared" si="9"/>
        <v>4.1000000000000009E-2</v>
      </c>
      <c r="AS23" s="4">
        <f t="shared" si="9"/>
        <v>4.1000000000000009E-2</v>
      </c>
      <c r="AT23" s="4">
        <f t="shared" si="9"/>
        <v>4.1000000000000009E-2</v>
      </c>
      <c r="AU23" s="4">
        <f t="shared" si="9"/>
        <v>4.1000000000000009E-2</v>
      </c>
      <c r="AV23" s="4">
        <f t="shared" si="9"/>
        <v>4.1000000000000009E-2</v>
      </c>
      <c r="AW23" s="4">
        <f t="shared" si="9"/>
        <v>4.1000000000000009E-2</v>
      </c>
      <c r="AX23" s="4">
        <f t="shared" si="10"/>
        <v>4.1000000000000009E-2</v>
      </c>
      <c r="AY23" s="4">
        <f t="shared" si="10"/>
        <v>4.1000000000000009E-2</v>
      </c>
      <c r="AZ23" s="4">
        <f t="shared" si="10"/>
        <v>4.1000000000000009E-2</v>
      </c>
      <c r="BA23" s="4">
        <f t="shared" si="10"/>
        <v>4.1000000000000009E-2</v>
      </c>
      <c r="BB23" s="4">
        <f t="shared" si="10"/>
        <v>4.1000000000000009E-2</v>
      </c>
      <c r="BC23" s="4">
        <f t="shared" si="10"/>
        <v>4.1000000000000009E-2</v>
      </c>
      <c r="BD23" s="4">
        <f t="shared" si="10"/>
        <v>4.1000000000000009E-2</v>
      </c>
      <c r="BE23" s="4">
        <f t="shared" si="10"/>
        <v>4.1000000000000009E-2</v>
      </c>
      <c r="BF23" s="4">
        <f t="shared" si="10"/>
        <v>4.1000000000000009E-2</v>
      </c>
      <c r="BG23" s="4">
        <f t="shared" si="10"/>
        <v>4.1000000000000009E-2</v>
      </c>
      <c r="BH23" s="4">
        <f t="shared" si="11"/>
        <v>4.1000000000000009E-2</v>
      </c>
      <c r="BI23" s="4">
        <f t="shared" si="11"/>
        <v>4.1000000000000009E-2</v>
      </c>
      <c r="BJ23" s="4">
        <f t="shared" si="11"/>
        <v>4.1000000000000009E-2</v>
      </c>
      <c r="BK23" s="4">
        <f t="shared" si="11"/>
        <v>4.1000000000000009E-2</v>
      </c>
      <c r="BL23" s="4">
        <f t="shared" si="11"/>
        <v>4.1000000000000009E-2</v>
      </c>
      <c r="BM23" s="4">
        <f t="shared" si="11"/>
        <v>4.1000000000000009E-2</v>
      </c>
      <c r="BN23" s="4">
        <f t="shared" si="11"/>
        <v>4.1000000000000009E-2</v>
      </c>
      <c r="BO23" s="4">
        <f t="shared" si="11"/>
        <v>4.1000000000000009E-2</v>
      </c>
      <c r="BP23" s="4">
        <f t="shared" si="11"/>
        <v>4.1000000000000009E-2</v>
      </c>
      <c r="BQ23" s="4">
        <f t="shared" si="11"/>
        <v>4.1000000000000009E-2</v>
      </c>
      <c r="BR23" s="4">
        <f t="shared" si="12"/>
        <v>4.1000000000000009E-2</v>
      </c>
      <c r="BS23" s="4">
        <f t="shared" si="12"/>
        <v>4.1000000000000009E-2</v>
      </c>
      <c r="BT23" s="4">
        <f t="shared" si="12"/>
        <v>4.1000000000000009E-2</v>
      </c>
      <c r="BU23" s="4">
        <f t="shared" si="12"/>
        <v>4.1000000000000009E-2</v>
      </c>
      <c r="BV23" s="4">
        <f t="shared" si="12"/>
        <v>4.1000000000000009E-2</v>
      </c>
      <c r="BW23" s="4">
        <f t="shared" si="12"/>
        <v>4.1000000000000009E-2</v>
      </c>
      <c r="BX23" s="4">
        <f t="shared" si="12"/>
        <v>4.1000000000000009E-2</v>
      </c>
      <c r="BY23" s="4">
        <f t="shared" si="12"/>
        <v>4.1000000000000009E-2</v>
      </c>
      <c r="BZ23" s="4">
        <f t="shared" si="12"/>
        <v>4.1000000000000009E-2</v>
      </c>
      <c r="CA23" s="4">
        <f t="shared" si="12"/>
        <v>4.1000000000000009E-2</v>
      </c>
      <c r="CB23" s="4">
        <f t="shared" si="13"/>
        <v>4.1000000000000009E-2</v>
      </c>
      <c r="CC23" s="4">
        <f t="shared" si="13"/>
        <v>4.1000000000000009E-2</v>
      </c>
      <c r="CD23" s="4">
        <f t="shared" si="13"/>
        <v>4.1000000000000009E-2</v>
      </c>
      <c r="CE23" s="4">
        <f t="shared" si="13"/>
        <v>4.1000000000000009E-2</v>
      </c>
      <c r="CF23" s="4">
        <f t="shared" si="13"/>
        <v>4.1000000000000009E-2</v>
      </c>
      <c r="CG23" s="4">
        <f t="shared" si="13"/>
        <v>4.1000000000000009E-2</v>
      </c>
      <c r="CH23" s="4">
        <f t="shared" si="13"/>
        <v>4.1000000000000009E-2</v>
      </c>
      <c r="CI23" s="4">
        <f t="shared" si="13"/>
        <v>4.1000000000000009E-2</v>
      </c>
      <c r="CJ23" s="4">
        <f t="shared" si="13"/>
        <v>4.1000000000000009E-2</v>
      </c>
      <c r="CK23" s="4">
        <f t="shared" si="13"/>
        <v>4.1000000000000009E-2</v>
      </c>
      <c r="CL23" s="4">
        <f t="shared" si="14"/>
        <v>4.1000000000000009E-2</v>
      </c>
      <c r="CM23" s="4">
        <f t="shared" si="14"/>
        <v>4.1000000000000009E-2</v>
      </c>
      <c r="CN23" s="4">
        <f t="shared" si="14"/>
        <v>4.1000000000000009E-2</v>
      </c>
      <c r="CO23" s="4">
        <f t="shared" si="14"/>
        <v>4.1000000000000009E-2</v>
      </c>
      <c r="CP23" s="4">
        <f t="shared" si="14"/>
        <v>4.1000000000000009E-2</v>
      </c>
      <c r="CQ23" s="4">
        <f t="shared" si="14"/>
        <v>4.1000000000000009E-2</v>
      </c>
      <c r="CR23" s="4">
        <f t="shared" si="14"/>
        <v>4.1000000000000009E-2</v>
      </c>
      <c r="CS23" s="4">
        <f t="shared" si="14"/>
        <v>4.1000000000000009E-2</v>
      </c>
      <c r="CT23" s="4">
        <f t="shared" si="14"/>
        <v>4.1000000000000009E-2</v>
      </c>
      <c r="CU23" s="4">
        <f t="shared" si="14"/>
        <v>4.1000000000000009E-2</v>
      </c>
      <c r="CV23" s="4">
        <f t="shared" si="15"/>
        <v>4.1000000000000009E-2</v>
      </c>
      <c r="CW23" s="4">
        <f t="shared" si="15"/>
        <v>4.1000000000000009E-2</v>
      </c>
      <c r="CX23" s="4">
        <f t="shared" si="15"/>
        <v>4.1000000000000009E-2</v>
      </c>
      <c r="CY23" s="4">
        <f t="shared" si="15"/>
        <v>4.1000000000000009E-2</v>
      </c>
      <c r="CZ23" s="4">
        <f t="shared" si="15"/>
        <v>4.1000000000000009E-2</v>
      </c>
      <c r="DA23" s="4">
        <f t="shared" si="15"/>
        <v>4.1000000000000009E-2</v>
      </c>
      <c r="DB23" s="4">
        <f t="shared" si="15"/>
        <v>4.1000000000000009E-2</v>
      </c>
      <c r="DC23" s="4">
        <f t="shared" si="15"/>
        <v>4.1000000000000009E-2</v>
      </c>
      <c r="DD23" s="4">
        <f t="shared" si="15"/>
        <v>4.1000000000000009E-2</v>
      </c>
      <c r="DE23" s="4">
        <f t="shared" si="15"/>
        <v>4.1000000000000009E-2</v>
      </c>
    </row>
    <row r="24" spans="1:109">
      <c r="A24" t="s">
        <v>48</v>
      </c>
      <c r="B24" t="s">
        <v>1</v>
      </c>
      <c r="C24">
        <v>2</v>
      </c>
      <c r="D24">
        <v>70</v>
      </c>
      <c r="H24">
        <v>7.5</v>
      </c>
      <c r="I24">
        <f>H24+H23</f>
        <v>12.5</v>
      </c>
      <c r="J24" s="4">
        <f t="shared" si="6"/>
        <v>0.41000000000000003</v>
      </c>
      <c r="K24" s="4">
        <f t="shared" si="6"/>
        <v>0.41000000000000003</v>
      </c>
      <c r="L24" s="4">
        <f t="shared" si="6"/>
        <v>0.20500000000000002</v>
      </c>
      <c r="M24" s="4">
        <f t="shared" si="6"/>
        <v>0.20500000000000002</v>
      </c>
      <c r="N24" s="4">
        <f t="shared" si="6"/>
        <v>4.1000000000000009E-2</v>
      </c>
      <c r="O24" s="4">
        <f t="shared" si="6"/>
        <v>4.1000000000000009E-2</v>
      </c>
      <c r="P24" s="4">
        <f t="shared" si="6"/>
        <v>4.1000000000000009E-2</v>
      </c>
      <c r="Q24" s="4">
        <f t="shared" si="6"/>
        <v>4.1000000000000009E-2</v>
      </c>
      <c r="R24" s="4">
        <f t="shared" si="6"/>
        <v>4.1000000000000009E-2</v>
      </c>
      <c r="S24" s="4">
        <f t="shared" si="6"/>
        <v>4.1000000000000009E-2</v>
      </c>
      <c r="T24" s="4">
        <f t="shared" si="7"/>
        <v>4.1000000000000009E-2</v>
      </c>
      <c r="U24" s="4">
        <f t="shared" si="7"/>
        <v>4.1000000000000009E-2</v>
      </c>
      <c r="V24" s="4">
        <f t="shared" si="7"/>
        <v>4.1000000000000009E-2</v>
      </c>
      <c r="W24" s="4">
        <f t="shared" si="7"/>
        <v>4.1000000000000009E-2</v>
      </c>
      <c r="X24" s="4">
        <f t="shared" si="7"/>
        <v>4.1000000000000009E-2</v>
      </c>
      <c r="Y24" s="4">
        <f t="shared" si="7"/>
        <v>4.1000000000000009E-2</v>
      </c>
      <c r="Z24" s="4">
        <f t="shared" si="7"/>
        <v>4.1000000000000009E-2</v>
      </c>
      <c r="AA24" s="4">
        <f t="shared" si="7"/>
        <v>4.1000000000000009E-2</v>
      </c>
      <c r="AB24" s="4">
        <f t="shared" si="7"/>
        <v>4.1000000000000009E-2</v>
      </c>
      <c r="AC24" s="4">
        <f t="shared" si="7"/>
        <v>4.1000000000000009E-2</v>
      </c>
      <c r="AD24" s="4">
        <f t="shared" si="8"/>
        <v>4.1000000000000009E-2</v>
      </c>
      <c r="AE24" s="4">
        <f t="shared" si="8"/>
        <v>4.1000000000000009E-2</v>
      </c>
      <c r="AF24" s="4">
        <f t="shared" si="8"/>
        <v>4.1000000000000009E-2</v>
      </c>
      <c r="AG24" s="4">
        <f t="shared" si="8"/>
        <v>4.1000000000000009E-2</v>
      </c>
      <c r="AH24" s="4">
        <f t="shared" si="8"/>
        <v>4.1000000000000009E-2</v>
      </c>
      <c r="AI24" s="4">
        <f t="shared" si="8"/>
        <v>4.1000000000000009E-2</v>
      </c>
      <c r="AJ24" s="4">
        <f t="shared" si="8"/>
        <v>4.1000000000000009E-2</v>
      </c>
      <c r="AK24" s="4">
        <f t="shared" si="8"/>
        <v>4.1000000000000009E-2</v>
      </c>
      <c r="AL24" s="4">
        <f t="shared" si="8"/>
        <v>4.1000000000000009E-2</v>
      </c>
      <c r="AM24" s="4">
        <f t="shared" si="8"/>
        <v>4.1000000000000009E-2</v>
      </c>
      <c r="AN24" s="4">
        <f t="shared" si="9"/>
        <v>4.1000000000000009E-2</v>
      </c>
      <c r="AO24" s="4">
        <f t="shared" si="9"/>
        <v>4.1000000000000009E-2</v>
      </c>
      <c r="AP24" s="4">
        <f t="shared" si="9"/>
        <v>4.1000000000000009E-2</v>
      </c>
      <c r="AQ24" s="4">
        <f t="shared" si="9"/>
        <v>4.1000000000000009E-2</v>
      </c>
      <c r="AR24" s="4">
        <f t="shared" si="9"/>
        <v>4.1000000000000009E-2</v>
      </c>
      <c r="AS24" s="4">
        <f t="shared" si="9"/>
        <v>4.1000000000000009E-2</v>
      </c>
      <c r="AT24" s="4">
        <f t="shared" si="9"/>
        <v>4.1000000000000009E-2</v>
      </c>
      <c r="AU24" s="4">
        <f t="shared" si="9"/>
        <v>4.1000000000000009E-2</v>
      </c>
      <c r="AV24" s="4">
        <f t="shared" si="9"/>
        <v>4.1000000000000009E-2</v>
      </c>
      <c r="AW24" s="4">
        <f t="shared" si="9"/>
        <v>4.1000000000000009E-2</v>
      </c>
      <c r="AX24" s="4">
        <f t="shared" si="10"/>
        <v>4.1000000000000009E-2</v>
      </c>
      <c r="AY24" s="4">
        <f t="shared" si="10"/>
        <v>4.1000000000000009E-2</v>
      </c>
      <c r="AZ24" s="4">
        <f t="shared" si="10"/>
        <v>4.1000000000000009E-2</v>
      </c>
      <c r="BA24" s="4">
        <f t="shared" si="10"/>
        <v>4.1000000000000009E-2</v>
      </c>
      <c r="BB24" s="4">
        <f t="shared" si="10"/>
        <v>4.1000000000000009E-2</v>
      </c>
      <c r="BC24" s="4">
        <f t="shared" si="10"/>
        <v>4.1000000000000009E-2</v>
      </c>
      <c r="BD24" s="4">
        <f t="shared" si="10"/>
        <v>4.1000000000000009E-2</v>
      </c>
      <c r="BE24" s="4">
        <f t="shared" si="10"/>
        <v>4.1000000000000009E-2</v>
      </c>
      <c r="BF24" s="4">
        <f t="shared" si="10"/>
        <v>4.1000000000000009E-2</v>
      </c>
      <c r="BG24" s="4">
        <f t="shared" si="10"/>
        <v>4.1000000000000009E-2</v>
      </c>
      <c r="BH24" s="4">
        <f t="shared" si="11"/>
        <v>4.1000000000000009E-2</v>
      </c>
      <c r="BI24" s="4">
        <f t="shared" si="11"/>
        <v>4.1000000000000009E-2</v>
      </c>
      <c r="BJ24" s="4">
        <f t="shared" si="11"/>
        <v>4.1000000000000009E-2</v>
      </c>
      <c r="BK24" s="4">
        <f t="shared" si="11"/>
        <v>4.1000000000000009E-2</v>
      </c>
      <c r="BL24" s="4">
        <f t="shared" si="11"/>
        <v>4.1000000000000009E-2</v>
      </c>
      <c r="BM24" s="4">
        <f t="shared" si="11"/>
        <v>4.1000000000000009E-2</v>
      </c>
      <c r="BN24" s="4">
        <f t="shared" si="11"/>
        <v>4.1000000000000009E-2</v>
      </c>
      <c r="BO24" s="4">
        <f t="shared" si="11"/>
        <v>4.1000000000000009E-2</v>
      </c>
      <c r="BP24" s="4">
        <f t="shared" si="11"/>
        <v>4.1000000000000009E-2</v>
      </c>
      <c r="BQ24" s="4">
        <f t="shared" si="11"/>
        <v>4.1000000000000009E-2</v>
      </c>
      <c r="BR24" s="4">
        <f t="shared" si="12"/>
        <v>4.1000000000000009E-2</v>
      </c>
      <c r="BS24" s="4">
        <f t="shared" si="12"/>
        <v>4.1000000000000009E-2</v>
      </c>
      <c r="BT24" s="4">
        <f t="shared" si="12"/>
        <v>4.1000000000000009E-2</v>
      </c>
      <c r="BU24" s="4">
        <f t="shared" si="12"/>
        <v>4.1000000000000009E-2</v>
      </c>
      <c r="BV24" s="4">
        <f t="shared" si="12"/>
        <v>4.1000000000000009E-2</v>
      </c>
      <c r="BW24" s="4">
        <f t="shared" si="12"/>
        <v>4.1000000000000009E-2</v>
      </c>
      <c r="BX24" s="4">
        <f t="shared" si="12"/>
        <v>4.1000000000000009E-2</v>
      </c>
      <c r="BY24" s="4">
        <f t="shared" si="12"/>
        <v>4.1000000000000009E-2</v>
      </c>
      <c r="BZ24" s="4">
        <f t="shared" si="12"/>
        <v>4.1000000000000009E-2</v>
      </c>
      <c r="CA24" s="4">
        <f t="shared" si="12"/>
        <v>4.1000000000000009E-2</v>
      </c>
      <c r="CB24" s="4">
        <f t="shared" si="13"/>
        <v>4.1000000000000009E-2</v>
      </c>
      <c r="CC24" s="4">
        <f t="shared" si="13"/>
        <v>4.1000000000000009E-2</v>
      </c>
      <c r="CD24" s="4">
        <f t="shared" si="13"/>
        <v>4.1000000000000009E-2</v>
      </c>
      <c r="CE24" s="4">
        <f t="shared" si="13"/>
        <v>4.1000000000000009E-2</v>
      </c>
      <c r="CF24" s="4">
        <f t="shared" si="13"/>
        <v>4.1000000000000009E-2</v>
      </c>
      <c r="CG24" s="4">
        <f t="shared" si="13"/>
        <v>4.1000000000000009E-2</v>
      </c>
      <c r="CH24" s="4">
        <f t="shared" si="13"/>
        <v>4.1000000000000009E-2</v>
      </c>
      <c r="CI24" s="4">
        <f t="shared" si="13"/>
        <v>4.1000000000000009E-2</v>
      </c>
      <c r="CJ24" s="4">
        <f t="shared" si="13"/>
        <v>4.1000000000000009E-2</v>
      </c>
      <c r="CK24" s="4">
        <f t="shared" si="13"/>
        <v>4.1000000000000009E-2</v>
      </c>
      <c r="CL24" s="4">
        <f t="shared" si="14"/>
        <v>4.1000000000000009E-2</v>
      </c>
      <c r="CM24" s="4">
        <f t="shared" si="14"/>
        <v>4.1000000000000009E-2</v>
      </c>
      <c r="CN24" s="4">
        <f t="shared" si="14"/>
        <v>4.1000000000000009E-2</v>
      </c>
      <c r="CO24" s="4">
        <f t="shared" si="14"/>
        <v>4.1000000000000009E-2</v>
      </c>
      <c r="CP24" s="4">
        <f t="shared" si="14"/>
        <v>4.1000000000000009E-2</v>
      </c>
      <c r="CQ24" s="4">
        <f t="shared" si="14"/>
        <v>4.1000000000000009E-2</v>
      </c>
      <c r="CR24" s="4">
        <f t="shared" si="14"/>
        <v>4.1000000000000009E-2</v>
      </c>
      <c r="CS24" s="4">
        <f t="shared" si="14"/>
        <v>4.1000000000000009E-2</v>
      </c>
      <c r="CT24" s="4">
        <f t="shared" si="14"/>
        <v>4.1000000000000009E-2</v>
      </c>
      <c r="CU24" s="4">
        <f t="shared" si="14"/>
        <v>4.1000000000000009E-2</v>
      </c>
      <c r="CV24" s="4">
        <f t="shared" si="15"/>
        <v>4.1000000000000009E-2</v>
      </c>
      <c r="CW24" s="4">
        <f t="shared" si="15"/>
        <v>4.1000000000000009E-2</v>
      </c>
      <c r="CX24" s="4">
        <f t="shared" si="15"/>
        <v>4.1000000000000009E-2</v>
      </c>
      <c r="CY24" s="4">
        <f t="shared" si="15"/>
        <v>4.1000000000000009E-2</v>
      </c>
      <c r="CZ24" s="4">
        <f t="shared" si="15"/>
        <v>4.1000000000000009E-2</v>
      </c>
      <c r="DA24" s="4">
        <f t="shared" si="15"/>
        <v>4.1000000000000009E-2</v>
      </c>
      <c r="DB24" s="4">
        <f t="shared" si="15"/>
        <v>4.1000000000000009E-2</v>
      </c>
      <c r="DC24" s="4">
        <f t="shared" si="15"/>
        <v>4.1000000000000009E-2</v>
      </c>
      <c r="DD24" s="4">
        <f t="shared" si="15"/>
        <v>4.1000000000000009E-2</v>
      </c>
      <c r="DE24" s="4">
        <f t="shared" si="15"/>
        <v>4.1000000000000009E-2</v>
      </c>
    </row>
    <row r="25" spans="1:109">
      <c r="A25" t="s">
        <v>49</v>
      </c>
      <c r="B25" t="s">
        <v>1</v>
      </c>
      <c r="C25">
        <v>3</v>
      </c>
      <c r="D25">
        <v>90</v>
      </c>
      <c r="H25">
        <v>12.5</v>
      </c>
      <c r="I25">
        <f>H25+H24+H23</f>
        <v>25</v>
      </c>
      <c r="J25" s="4">
        <f t="shared" si="6"/>
        <v>0.41000000000000003</v>
      </c>
      <c r="K25" s="4">
        <f t="shared" si="6"/>
        <v>0.41000000000000003</v>
      </c>
      <c r="L25" s="4">
        <f t="shared" si="6"/>
        <v>0.20500000000000002</v>
      </c>
      <c r="M25" s="4">
        <f t="shared" si="6"/>
        <v>0.20500000000000002</v>
      </c>
      <c r="N25" s="4">
        <f t="shared" si="6"/>
        <v>0.20500000000000002</v>
      </c>
      <c r="O25" s="4">
        <f t="shared" si="6"/>
        <v>4.1000000000000009E-2</v>
      </c>
      <c r="P25" s="4">
        <f t="shared" si="6"/>
        <v>4.1000000000000009E-2</v>
      </c>
      <c r="Q25" s="4">
        <f t="shared" si="6"/>
        <v>4.1000000000000009E-2</v>
      </c>
      <c r="R25" s="4">
        <f t="shared" si="6"/>
        <v>4.1000000000000009E-2</v>
      </c>
      <c r="S25" s="4">
        <f t="shared" si="6"/>
        <v>4.1000000000000009E-2</v>
      </c>
      <c r="T25" s="4">
        <f t="shared" si="7"/>
        <v>4.1000000000000009E-2</v>
      </c>
      <c r="U25" s="4">
        <f t="shared" si="7"/>
        <v>4.1000000000000009E-2</v>
      </c>
      <c r="V25" s="4">
        <f t="shared" si="7"/>
        <v>4.1000000000000009E-2</v>
      </c>
      <c r="W25" s="4">
        <f t="shared" si="7"/>
        <v>4.1000000000000009E-2</v>
      </c>
      <c r="X25" s="4">
        <f t="shared" si="7"/>
        <v>4.1000000000000009E-2</v>
      </c>
      <c r="Y25" s="4">
        <f t="shared" si="7"/>
        <v>4.1000000000000009E-2</v>
      </c>
      <c r="Z25" s="4">
        <f t="shared" si="7"/>
        <v>4.1000000000000009E-2</v>
      </c>
      <c r="AA25" s="4">
        <f t="shared" si="7"/>
        <v>4.1000000000000009E-2</v>
      </c>
      <c r="AB25" s="4">
        <f t="shared" si="7"/>
        <v>4.1000000000000009E-2</v>
      </c>
      <c r="AC25" s="4">
        <f t="shared" si="7"/>
        <v>4.1000000000000009E-2</v>
      </c>
      <c r="AD25" s="4">
        <f t="shared" si="8"/>
        <v>4.1000000000000009E-2</v>
      </c>
      <c r="AE25" s="4">
        <f t="shared" si="8"/>
        <v>4.1000000000000009E-2</v>
      </c>
      <c r="AF25" s="4">
        <f t="shared" si="8"/>
        <v>4.1000000000000009E-2</v>
      </c>
      <c r="AG25" s="4">
        <f t="shared" si="8"/>
        <v>4.1000000000000009E-2</v>
      </c>
      <c r="AH25" s="4">
        <f t="shared" si="8"/>
        <v>4.1000000000000009E-2</v>
      </c>
      <c r="AI25" s="4">
        <f t="shared" si="8"/>
        <v>4.1000000000000009E-2</v>
      </c>
      <c r="AJ25" s="4">
        <f t="shared" si="8"/>
        <v>4.1000000000000009E-2</v>
      </c>
      <c r="AK25" s="4">
        <f t="shared" si="8"/>
        <v>4.1000000000000009E-2</v>
      </c>
      <c r="AL25" s="4">
        <f t="shared" si="8"/>
        <v>4.1000000000000009E-2</v>
      </c>
      <c r="AM25" s="4">
        <f t="shared" si="8"/>
        <v>4.1000000000000009E-2</v>
      </c>
      <c r="AN25" s="4">
        <f t="shared" si="9"/>
        <v>4.1000000000000009E-2</v>
      </c>
      <c r="AO25" s="4">
        <f t="shared" si="9"/>
        <v>4.1000000000000009E-2</v>
      </c>
      <c r="AP25" s="4">
        <f t="shared" si="9"/>
        <v>4.1000000000000009E-2</v>
      </c>
      <c r="AQ25" s="4">
        <f t="shared" si="9"/>
        <v>4.1000000000000009E-2</v>
      </c>
      <c r="AR25" s="4">
        <f t="shared" si="9"/>
        <v>4.1000000000000009E-2</v>
      </c>
      <c r="AS25" s="4">
        <f t="shared" si="9"/>
        <v>4.1000000000000009E-2</v>
      </c>
      <c r="AT25" s="4">
        <f t="shared" si="9"/>
        <v>4.1000000000000009E-2</v>
      </c>
      <c r="AU25" s="4">
        <f t="shared" si="9"/>
        <v>4.1000000000000009E-2</v>
      </c>
      <c r="AV25" s="4">
        <f t="shared" si="9"/>
        <v>4.1000000000000009E-2</v>
      </c>
      <c r="AW25" s="4">
        <f t="shared" si="9"/>
        <v>4.1000000000000009E-2</v>
      </c>
      <c r="AX25" s="4">
        <f t="shared" si="10"/>
        <v>4.1000000000000009E-2</v>
      </c>
      <c r="AY25" s="4">
        <f t="shared" si="10"/>
        <v>4.1000000000000009E-2</v>
      </c>
      <c r="AZ25" s="4">
        <f t="shared" si="10"/>
        <v>4.1000000000000009E-2</v>
      </c>
      <c r="BA25" s="4">
        <f t="shared" si="10"/>
        <v>4.1000000000000009E-2</v>
      </c>
      <c r="BB25" s="4">
        <f t="shared" si="10"/>
        <v>4.1000000000000009E-2</v>
      </c>
      <c r="BC25" s="4">
        <f t="shared" si="10"/>
        <v>4.1000000000000009E-2</v>
      </c>
      <c r="BD25" s="4">
        <f t="shared" si="10"/>
        <v>4.1000000000000009E-2</v>
      </c>
      <c r="BE25" s="4">
        <f t="shared" si="10"/>
        <v>4.1000000000000009E-2</v>
      </c>
      <c r="BF25" s="4">
        <f t="shared" si="10"/>
        <v>4.1000000000000009E-2</v>
      </c>
      <c r="BG25" s="4">
        <f t="shared" si="10"/>
        <v>4.1000000000000009E-2</v>
      </c>
      <c r="BH25" s="4">
        <f t="shared" si="11"/>
        <v>4.1000000000000009E-2</v>
      </c>
      <c r="BI25" s="4">
        <f t="shared" si="11"/>
        <v>4.1000000000000009E-2</v>
      </c>
      <c r="BJ25" s="4">
        <f t="shared" si="11"/>
        <v>4.1000000000000009E-2</v>
      </c>
      <c r="BK25" s="4">
        <f t="shared" si="11"/>
        <v>4.1000000000000009E-2</v>
      </c>
      <c r="BL25" s="4">
        <f t="shared" si="11"/>
        <v>4.1000000000000009E-2</v>
      </c>
      <c r="BM25" s="4">
        <f t="shared" si="11"/>
        <v>4.1000000000000009E-2</v>
      </c>
      <c r="BN25" s="4">
        <f t="shared" si="11"/>
        <v>4.1000000000000009E-2</v>
      </c>
      <c r="BO25" s="4">
        <f t="shared" si="11"/>
        <v>4.1000000000000009E-2</v>
      </c>
      <c r="BP25" s="4">
        <f t="shared" si="11"/>
        <v>4.1000000000000009E-2</v>
      </c>
      <c r="BQ25" s="4">
        <f t="shared" si="11"/>
        <v>4.1000000000000009E-2</v>
      </c>
      <c r="BR25" s="4">
        <f t="shared" si="12"/>
        <v>4.1000000000000009E-2</v>
      </c>
      <c r="BS25" s="4">
        <f t="shared" si="12"/>
        <v>4.1000000000000009E-2</v>
      </c>
      <c r="BT25" s="4">
        <f t="shared" si="12"/>
        <v>4.1000000000000009E-2</v>
      </c>
      <c r="BU25" s="4">
        <f t="shared" si="12"/>
        <v>4.1000000000000009E-2</v>
      </c>
      <c r="BV25" s="4">
        <f t="shared" si="12"/>
        <v>4.1000000000000009E-2</v>
      </c>
      <c r="BW25" s="4">
        <f t="shared" si="12"/>
        <v>4.1000000000000009E-2</v>
      </c>
      <c r="BX25" s="4">
        <f t="shared" si="12"/>
        <v>4.1000000000000009E-2</v>
      </c>
      <c r="BY25" s="4">
        <f t="shared" si="12"/>
        <v>4.1000000000000009E-2</v>
      </c>
      <c r="BZ25" s="4">
        <f t="shared" si="12"/>
        <v>4.1000000000000009E-2</v>
      </c>
      <c r="CA25" s="4">
        <f t="shared" si="12"/>
        <v>4.1000000000000009E-2</v>
      </c>
      <c r="CB25" s="4">
        <f t="shared" si="13"/>
        <v>4.1000000000000009E-2</v>
      </c>
      <c r="CC25" s="4">
        <f t="shared" si="13"/>
        <v>4.1000000000000009E-2</v>
      </c>
      <c r="CD25" s="4">
        <f t="shared" si="13"/>
        <v>4.1000000000000009E-2</v>
      </c>
      <c r="CE25" s="4">
        <f t="shared" si="13"/>
        <v>4.1000000000000009E-2</v>
      </c>
      <c r="CF25" s="4">
        <f t="shared" si="13"/>
        <v>4.1000000000000009E-2</v>
      </c>
      <c r="CG25" s="4">
        <f t="shared" si="13"/>
        <v>4.1000000000000009E-2</v>
      </c>
      <c r="CH25" s="4">
        <f t="shared" si="13"/>
        <v>4.1000000000000009E-2</v>
      </c>
      <c r="CI25" s="4">
        <f t="shared" si="13"/>
        <v>4.1000000000000009E-2</v>
      </c>
      <c r="CJ25" s="4">
        <f t="shared" si="13"/>
        <v>4.1000000000000009E-2</v>
      </c>
      <c r="CK25" s="4">
        <f t="shared" si="13"/>
        <v>4.1000000000000009E-2</v>
      </c>
      <c r="CL25" s="4">
        <f t="shared" si="14"/>
        <v>4.1000000000000009E-2</v>
      </c>
      <c r="CM25" s="4">
        <f t="shared" si="14"/>
        <v>4.1000000000000009E-2</v>
      </c>
      <c r="CN25" s="4">
        <f t="shared" si="14"/>
        <v>4.1000000000000009E-2</v>
      </c>
      <c r="CO25" s="4">
        <f t="shared" si="14"/>
        <v>4.1000000000000009E-2</v>
      </c>
      <c r="CP25" s="4">
        <f t="shared" si="14"/>
        <v>4.1000000000000009E-2</v>
      </c>
      <c r="CQ25" s="4">
        <f t="shared" si="14"/>
        <v>4.1000000000000009E-2</v>
      </c>
      <c r="CR25" s="4">
        <f t="shared" si="14"/>
        <v>4.1000000000000009E-2</v>
      </c>
      <c r="CS25" s="4">
        <f t="shared" si="14"/>
        <v>4.1000000000000009E-2</v>
      </c>
      <c r="CT25" s="4">
        <f t="shared" si="14"/>
        <v>4.1000000000000009E-2</v>
      </c>
      <c r="CU25" s="4">
        <f t="shared" si="14"/>
        <v>4.1000000000000009E-2</v>
      </c>
      <c r="CV25" s="4">
        <f t="shared" si="15"/>
        <v>4.1000000000000009E-2</v>
      </c>
      <c r="CW25" s="4">
        <f t="shared" si="15"/>
        <v>4.1000000000000009E-2</v>
      </c>
      <c r="CX25" s="4">
        <f t="shared" si="15"/>
        <v>4.1000000000000009E-2</v>
      </c>
      <c r="CY25" s="4">
        <f t="shared" si="15"/>
        <v>4.1000000000000009E-2</v>
      </c>
      <c r="CZ25" s="4">
        <f t="shared" si="15"/>
        <v>4.1000000000000009E-2</v>
      </c>
      <c r="DA25" s="4">
        <f t="shared" si="15"/>
        <v>4.1000000000000009E-2</v>
      </c>
      <c r="DB25" s="4">
        <f t="shared" si="15"/>
        <v>4.1000000000000009E-2</v>
      </c>
      <c r="DC25" s="4">
        <f t="shared" si="15"/>
        <v>4.1000000000000009E-2</v>
      </c>
      <c r="DD25" s="4">
        <f t="shared" si="15"/>
        <v>4.1000000000000009E-2</v>
      </c>
      <c r="DE25" s="4">
        <f t="shared" si="15"/>
        <v>4.1000000000000009E-2</v>
      </c>
    </row>
    <row r="26" spans="1:109">
      <c r="A26" t="s">
        <v>50</v>
      </c>
      <c r="B26" t="s">
        <v>1</v>
      </c>
      <c r="C26">
        <v>4</v>
      </c>
      <c r="D26">
        <v>110</v>
      </c>
      <c r="H26">
        <v>17.5</v>
      </c>
      <c r="I26">
        <f>H26+H25+H24+H23</f>
        <v>42.5</v>
      </c>
      <c r="J26" s="4">
        <f t="shared" si="6"/>
        <v>0.41000000000000003</v>
      </c>
      <c r="K26" s="4">
        <f t="shared" si="6"/>
        <v>0.41000000000000003</v>
      </c>
      <c r="L26" s="4">
        <f t="shared" si="6"/>
        <v>0.41000000000000003</v>
      </c>
      <c r="M26" s="4">
        <f t="shared" si="6"/>
        <v>0.20500000000000002</v>
      </c>
      <c r="N26" s="4">
        <f t="shared" si="6"/>
        <v>0.20500000000000002</v>
      </c>
      <c r="O26" s="4">
        <f t="shared" si="6"/>
        <v>0.20500000000000002</v>
      </c>
      <c r="P26" s="4">
        <f t="shared" si="6"/>
        <v>4.1000000000000009E-2</v>
      </c>
      <c r="Q26" s="4">
        <f t="shared" si="6"/>
        <v>4.1000000000000009E-2</v>
      </c>
      <c r="R26" s="4">
        <f t="shared" si="6"/>
        <v>4.1000000000000009E-2</v>
      </c>
      <c r="S26" s="4">
        <f t="shared" si="6"/>
        <v>4.1000000000000009E-2</v>
      </c>
      <c r="T26" s="4">
        <f t="shared" si="7"/>
        <v>4.1000000000000009E-2</v>
      </c>
      <c r="U26" s="4">
        <f t="shared" si="7"/>
        <v>4.1000000000000009E-2</v>
      </c>
      <c r="V26" s="4">
        <f t="shared" si="7"/>
        <v>4.1000000000000009E-2</v>
      </c>
      <c r="W26" s="4">
        <f t="shared" si="7"/>
        <v>4.1000000000000009E-2</v>
      </c>
      <c r="X26" s="4">
        <f t="shared" si="7"/>
        <v>4.1000000000000009E-2</v>
      </c>
      <c r="Y26" s="4">
        <f t="shared" si="7"/>
        <v>4.1000000000000009E-2</v>
      </c>
      <c r="Z26" s="4">
        <f t="shared" si="7"/>
        <v>4.1000000000000009E-2</v>
      </c>
      <c r="AA26" s="4">
        <f t="shared" si="7"/>
        <v>4.1000000000000009E-2</v>
      </c>
      <c r="AB26" s="4">
        <f t="shared" si="7"/>
        <v>4.1000000000000009E-2</v>
      </c>
      <c r="AC26" s="4">
        <f t="shared" si="7"/>
        <v>4.1000000000000009E-2</v>
      </c>
      <c r="AD26" s="4">
        <f t="shared" si="8"/>
        <v>4.1000000000000009E-2</v>
      </c>
      <c r="AE26" s="4">
        <f t="shared" si="8"/>
        <v>4.1000000000000009E-2</v>
      </c>
      <c r="AF26" s="4">
        <f t="shared" si="8"/>
        <v>4.1000000000000009E-2</v>
      </c>
      <c r="AG26" s="4">
        <f t="shared" si="8"/>
        <v>4.1000000000000009E-2</v>
      </c>
      <c r="AH26" s="4">
        <f t="shared" si="8"/>
        <v>4.1000000000000009E-2</v>
      </c>
      <c r="AI26" s="4">
        <f t="shared" si="8"/>
        <v>4.1000000000000009E-2</v>
      </c>
      <c r="AJ26" s="4">
        <f t="shared" si="8"/>
        <v>4.1000000000000009E-2</v>
      </c>
      <c r="AK26" s="4">
        <f t="shared" si="8"/>
        <v>4.1000000000000009E-2</v>
      </c>
      <c r="AL26" s="4">
        <f t="shared" si="8"/>
        <v>4.1000000000000009E-2</v>
      </c>
      <c r="AM26" s="4">
        <f t="shared" si="8"/>
        <v>4.1000000000000009E-2</v>
      </c>
      <c r="AN26" s="4">
        <f t="shared" si="9"/>
        <v>4.1000000000000009E-2</v>
      </c>
      <c r="AO26" s="4">
        <f t="shared" si="9"/>
        <v>4.1000000000000009E-2</v>
      </c>
      <c r="AP26" s="4">
        <f t="shared" si="9"/>
        <v>4.1000000000000009E-2</v>
      </c>
      <c r="AQ26" s="4">
        <f t="shared" si="9"/>
        <v>4.1000000000000009E-2</v>
      </c>
      <c r="AR26" s="4">
        <f t="shared" si="9"/>
        <v>4.1000000000000009E-2</v>
      </c>
      <c r="AS26" s="4">
        <f t="shared" si="9"/>
        <v>4.1000000000000009E-2</v>
      </c>
      <c r="AT26" s="4">
        <f t="shared" si="9"/>
        <v>4.1000000000000009E-2</v>
      </c>
      <c r="AU26" s="4">
        <f t="shared" si="9"/>
        <v>4.1000000000000009E-2</v>
      </c>
      <c r="AV26" s="4">
        <f t="shared" si="9"/>
        <v>4.1000000000000009E-2</v>
      </c>
      <c r="AW26" s="4">
        <f t="shared" si="9"/>
        <v>4.1000000000000009E-2</v>
      </c>
      <c r="AX26" s="4">
        <f t="shared" si="10"/>
        <v>4.1000000000000009E-2</v>
      </c>
      <c r="AY26" s="4">
        <f t="shared" si="10"/>
        <v>4.1000000000000009E-2</v>
      </c>
      <c r="AZ26" s="4">
        <f t="shared" si="10"/>
        <v>4.1000000000000009E-2</v>
      </c>
      <c r="BA26" s="4">
        <f t="shared" si="10"/>
        <v>4.1000000000000009E-2</v>
      </c>
      <c r="BB26" s="4">
        <f t="shared" si="10"/>
        <v>4.1000000000000009E-2</v>
      </c>
      <c r="BC26" s="4">
        <f t="shared" si="10"/>
        <v>4.1000000000000009E-2</v>
      </c>
      <c r="BD26" s="4">
        <f t="shared" si="10"/>
        <v>4.1000000000000009E-2</v>
      </c>
      <c r="BE26" s="4">
        <f t="shared" si="10"/>
        <v>4.1000000000000009E-2</v>
      </c>
      <c r="BF26" s="4">
        <f t="shared" si="10"/>
        <v>4.1000000000000009E-2</v>
      </c>
      <c r="BG26" s="4">
        <f t="shared" si="10"/>
        <v>4.1000000000000009E-2</v>
      </c>
      <c r="BH26" s="4">
        <f t="shared" si="11"/>
        <v>4.1000000000000009E-2</v>
      </c>
      <c r="BI26" s="4">
        <f t="shared" si="11"/>
        <v>4.1000000000000009E-2</v>
      </c>
      <c r="BJ26" s="4">
        <f t="shared" si="11"/>
        <v>4.1000000000000009E-2</v>
      </c>
      <c r="BK26" s="4">
        <f t="shared" si="11"/>
        <v>4.1000000000000009E-2</v>
      </c>
      <c r="BL26" s="4">
        <f t="shared" si="11"/>
        <v>4.1000000000000009E-2</v>
      </c>
      <c r="BM26" s="4">
        <f t="shared" si="11"/>
        <v>4.1000000000000009E-2</v>
      </c>
      <c r="BN26" s="4">
        <f t="shared" si="11"/>
        <v>4.1000000000000009E-2</v>
      </c>
      <c r="BO26" s="4">
        <f t="shared" si="11"/>
        <v>4.1000000000000009E-2</v>
      </c>
      <c r="BP26" s="4">
        <f t="shared" si="11"/>
        <v>4.1000000000000009E-2</v>
      </c>
      <c r="BQ26" s="4">
        <f t="shared" si="11"/>
        <v>4.1000000000000009E-2</v>
      </c>
      <c r="BR26" s="4">
        <f t="shared" si="12"/>
        <v>4.1000000000000009E-2</v>
      </c>
      <c r="BS26" s="4">
        <f t="shared" si="12"/>
        <v>4.1000000000000009E-2</v>
      </c>
      <c r="BT26" s="4">
        <f t="shared" si="12"/>
        <v>4.1000000000000009E-2</v>
      </c>
      <c r="BU26" s="4">
        <f t="shared" si="12"/>
        <v>4.1000000000000009E-2</v>
      </c>
      <c r="BV26" s="4">
        <f t="shared" si="12"/>
        <v>4.1000000000000009E-2</v>
      </c>
      <c r="BW26" s="4">
        <f t="shared" si="12"/>
        <v>4.1000000000000009E-2</v>
      </c>
      <c r="BX26" s="4">
        <f t="shared" si="12"/>
        <v>4.1000000000000009E-2</v>
      </c>
      <c r="BY26" s="4">
        <f t="shared" si="12"/>
        <v>4.1000000000000009E-2</v>
      </c>
      <c r="BZ26" s="4">
        <f t="shared" si="12"/>
        <v>4.1000000000000009E-2</v>
      </c>
      <c r="CA26" s="4">
        <f t="shared" si="12"/>
        <v>4.1000000000000009E-2</v>
      </c>
      <c r="CB26" s="4">
        <f t="shared" si="13"/>
        <v>4.1000000000000009E-2</v>
      </c>
      <c r="CC26" s="4">
        <f t="shared" si="13"/>
        <v>4.1000000000000009E-2</v>
      </c>
      <c r="CD26" s="4">
        <f t="shared" si="13"/>
        <v>4.1000000000000009E-2</v>
      </c>
      <c r="CE26" s="4">
        <f t="shared" si="13"/>
        <v>4.1000000000000009E-2</v>
      </c>
      <c r="CF26" s="4">
        <f t="shared" si="13"/>
        <v>4.1000000000000009E-2</v>
      </c>
      <c r="CG26" s="4">
        <f t="shared" si="13"/>
        <v>4.1000000000000009E-2</v>
      </c>
      <c r="CH26" s="4">
        <f t="shared" si="13"/>
        <v>4.1000000000000009E-2</v>
      </c>
      <c r="CI26" s="4">
        <f t="shared" si="13"/>
        <v>4.1000000000000009E-2</v>
      </c>
      <c r="CJ26" s="4">
        <f t="shared" si="13"/>
        <v>4.1000000000000009E-2</v>
      </c>
      <c r="CK26" s="4">
        <f t="shared" si="13"/>
        <v>4.1000000000000009E-2</v>
      </c>
      <c r="CL26" s="4">
        <f t="shared" si="14"/>
        <v>4.1000000000000009E-2</v>
      </c>
      <c r="CM26" s="4">
        <f t="shared" si="14"/>
        <v>4.1000000000000009E-2</v>
      </c>
      <c r="CN26" s="4">
        <f t="shared" si="14"/>
        <v>4.1000000000000009E-2</v>
      </c>
      <c r="CO26" s="4">
        <f t="shared" si="14"/>
        <v>4.1000000000000009E-2</v>
      </c>
      <c r="CP26" s="4">
        <f t="shared" si="14"/>
        <v>4.1000000000000009E-2</v>
      </c>
      <c r="CQ26" s="4">
        <f t="shared" si="14"/>
        <v>4.1000000000000009E-2</v>
      </c>
      <c r="CR26" s="4">
        <f t="shared" si="14"/>
        <v>4.1000000000000009E-2</v>
      </c>
      <c r="CS26" s="4">
        <f t="shared" si="14"/>
        <v>4.1000000000000009E-2</v>
      </c>
      <c r="CT26" s="4">
        <f t="shared" si="14"/>
        <v>4.1000000000000009E-2</v>
      </c>
      <c r="CU26" s="4">
        <f t="shared" si="14"/>
        <v>4.1000000000000009E-2</v>
      </c>
      <c r="CV26" s="4">
        <f t="shared" si="15"/>
        <v>4.1000000000000009E-2</v>
      </c>
      <c r="CW26" s="4">
        <f t="shared" si="15"/>
        <v>4.1000000000000009E-2</v>
      </c>
      <c r="CX26" s="4">
        <f t="shared" si="15"/>
        <v>4.1000000000000009E-2</v>
      </c>
      <c r="CY26" s="4">
        <f t="shared" si="15"/>
        <v>4.1000000000000009E-2</v>
      </c>
      <c r="CZ26" s="4">
        <f t="shared" si="15"/>
        <v>4.1000000000000009E-2</v>
      </c>
      <c r="DA26" s="4">
        <f t="shared" si="15"/>
        <v>4.1000000000000009E-2</v>
      </c>
      <c r="DB26" s="4">
        <f t="shared" si="15"/>
        <v>4.1000000000000009E-2</v>
      </c>
      <c r="DC26" s="4">
        <f t="shared" si="15"/>
        <v>4.1000000000000009E-2</v>
      </c>
      <c r="DD26" s="4">
        <f t="shared" si="15"/>
        <v>4.1000000000000009E-2</v>
      </c>
      <c r="DE26" s="4">
        <f t="shared" si="15"/>
        <v>4.1000000000000009E-2</v>
      </c>
    </row>
    <row r="27" spans="1:109">
      <c r="A27" t="s">
        <v>51</v>
      </c>
      <c r="B27" t="s">
        <v>1</v>
      </c>
      <c r="C27">
        <v>5</v>
      </c>
      <c r="D27">
        <v>130</v>
      </c>
      <c r="H27">
        <v>25</v>
      </c>
      <c r="I27">
        <f>H27+H26+H25+H24+H23</f>
        <v>67.5</v>
      </c>
      <c r="J27" s="4">
        <f t="shared" si="6"/>
        <v>0.41000000000000003</v>
      </c>
      <c r="K27" s="4">
        <f t="shared" si="6"/>
        <v>0.41000000000000003</v>
      </c>
      <c r="L27" s="4">
        <f t="shared" si="6"/>
        <v>0.41000000000000003</v>
      </c>
      <c r="M27" s="4">
        <f t="shared" si="6"/>
        <v>0.20500000000000002</v>
      </c>
      <c r="N27" s="4">
        <f t="shared" si="6"/>
        <v>0.20500000000000002</v>
      </c>
      <c r="O27" s="4">
        <f t="shared" si="6"/>
        <v>0.20500000000000002</v>
      </c>
      <c r="P27" s="4">
        <f t="shared" si="6"/>
        <v>0.20500000000000002</v>
      </c>
      <c r="Q27" s="4">
        <f t="shared" si="6"/>
        <v>4.1000000000000009E-2</v>
      </c>
      <c r="R27" s="4">
        <f t="shared" si="6"/>
        <v>4.1000000000000009E-2</v>
      </c>
      <c r="S27" s="4">
        <f t="shared" si="6"/>
        <v>4.1000000000000009E-2</v>
      </c>
      <c r="T27" s="4">
        <f t="shared" si="7"/>
        <v>4.1000000000000009E-2</v>
      </c>
      <c r="U27" s="4">
        <f t="shared" si="7"/>
        <v>4.1000000000000009E-2</v>
      </c>
      <c r="V27" s="4">
        <f t="shared" si="7"/>
        <v>4.1000000000000009E-2</v>
      </c>
      <c r="W27" s="4">
        <f t="shared" si="7"/>
        <v>4.1000000000000009E-2</v>
      </c>
      <c r="X27" s="4">
        <f t="shared" si="7"/>
        <v>4.1000000000000009E-2</v>
      </c>
      <c r="Y27" s="4">
        <f t="shared" si="7"/>
        <v>4.1000000000000009E-2</v>
      </c>
      <c r="Z27" s="4">
        <f t="shared" si="7"/>
        <v>4.1000000000000009E-2</v>
      </c>
      <c r="AA27" s="4">
        <f t="shared" si="7"/>
        <v>4.1000000000000009E-2</v>
      </c>
      <c r="AB27" s="4">
        <f t="shared" si="7"/>
        <v>4.1000000000000009E-2</v>
      </c>
      <c r="AC27" s="4">
        <f t="shared" si="7"/>
        <v>4.1000000000000009E-2</v>
      </c>
      <c r="AD27" s="4">
        <f t="shared" si="8"/>
        <v>4.1000000000000009E-2</v>
      </c>
      <c r="AE27" s="4">
        <f t="shared" si="8"/>
        <v>4.1000000000000009E-2</v>
      </c>
      <c r="AF27" s="4">
        <f t="shared" si="8"/>
        <v>4.1000000000000009E-2</v>
      </c>
      <c r="AG27" s="4">
        <f t="shared" si="8"/>
        <v>4.1000000000000009E-2</v>
      </c>
      <c r="AH27" s="4">
        <f t="shared" si="8"/>
        <v>4.1000000000000009E-2</v>
      </c>
      <c r="AI27" s="4">
        <f t="shared" si="8"/>
        <v>4.1000000000000009E-2</v>
      </c>
      <c r="AJ27" s="4">
        <f t="shared" si="8"/>
        <v>4.1000000000000009E-2</v>
      </c>
      <c r="AK27" s="4">
        <f t="shared" si="8"/>
        <v>4.1000000000000009E-2</v>
      </c>
      <c r="AL27" s="4">
        <f t="shared" si="8"/>
        <v>4.1000000000000009E-2</v>
      </c>
      <c r="AM27" s="4">
        <f t="shared" si="8"/>
        <v>4.1000000000000009E-2</v>
      </c>
      <c r="AN27" s="4">
        <f t="shared" si="9"/>
        <v>4.1000000000000009E-2</v>
      </c>
      <c r="AO27" s="4">
        <f t="shared" si="9"/>
        <v>4.1000000000000009E-2</v>
      </c>
      <c r="AP27" s="4">
        <f t="shared" si="9"/>
        <v>4.1000000000000009E-2</v>
      </c>
      <c r="AQ27" s="4">
        <f t="shared" si="9"/>
        <v>4.1000000000000009E-2</v>
      </c>
      <c r="AR27" s="4">
        <f t="shared" si="9"/>
        <v>4.1000000000000009E-2</v>
      </c>
      <c r="AS27" s="4">
        <f t="shared" si="9"/>
        <v>4.1000000000000009E-2</v>
      </c>
      <c r="AT27" s="4">
        <f t="shared" si="9"/>
        <v>4.1000000000000009E-2</v>
      </c>
      <c r="AU27" s="4">
        <f t="shared" si="9"/>
        <v>4.1000000000000009E-2</v>
      </c>
      <c r="AV27" s="4">
        <f t="shared" si="9"/>
        <v>4.1000000000000009E-2</v>
      </c>
      <c r="AW27" s="4">
        <f t="shared" si="9"/>
        <v>4.1000000000000009E-2</v>
      </c>
      <c r="AX27" s="4">
        <f t="shared" si="10"/>
        <v>4.1000000000000009E-2</v>
      </c>
      <c r="AY27" s="4">
        <f t="shared" si="10"/>
        <v>4.1000000000000009E-2</v>
      </c>
      <c r="AZ27" s="4">
        <f t="shared" si="10"/>
        <v>4.1000000000000009E-2</v>
      </c>
      <c r="BA27" s="4">
        <f t="shared" si="10"/>
        <v>4.1000000000000009E-2</v>
      </c>
      <c r="BB27" s="4">
        <f t="shared" si="10"/>
        <v>4.1000000000000009E-2</v>
      </c>
      <c r="BC27" s="4">
        <f t="shared" si="10"/>
        <v>4.1000000000000009E-2</v>
      </c>
      <c r="BD27" s="4">
        <f t="shared" si="10"/>
        <v>4.1000000000000009E-2</v>
      </c>
      <c r="BE27" s="4">
        <f t="shared" si="10"/>
        <v>4.1000000000000009E-2</v>
      </c>
      <c r="BF27" s="4">
        <f t="shared" si="10"/>
        <v>4.1000000000000009E-2</v>
      </c>
      <c r="BG27" s="4">
        <f t="shared" si="10"/>
        <v>4.1000000000000009E-2</v>
      </c>
      <c r="BH27" s="4">
        <f t="shared" si="11"/>
        <v>4.1000000000000009E-2</v>
      </c>
      <c r="BI27" s="4">
        <f t="shared" si="11"/>
        <v>4.1000000000000009E-2</v>
      </c>
      <c r="BJ27" s="4">
        <f t="shared" si="11"/>
        <v>4.1000000000000009E-2</v>
      </c>
      <c r="BK27" s="4">
        <f t="shared" si="11"/>
        <v>4.1000000000000009E-2</v>
      </c>
      <c r="BL27" s="4">
        <f t="shared" si="11"/>
        <v>4.1000000000000009E-2</v>
      </c>
      <c r="BM27" s="4">
        <f t="shared" si="11"/>
        <v>4.1000000000000009E-2</v>
      </c>
      <c r="BN27" s="4">
        <f t="shared" si="11"/>
        <v>4.1000000000000009E-2</v>
      </c>
      <c r="BO27" s="4">
        <f t="shared" si="11"/>
        <v>4.1000000000000009E-2</v>
      </c>
      <c r="BP27" s="4">
        <f t="shared" si="11"/>
        <v>4.1000000000000009E-2</v>
      </c>
      <c r="BQ27" s="4">
        <f t="shared" si="11"/>
        <v>4.1000000000000009E-2</v>
      </c>
      <c r="BR27" s="4">
        <f t="shared" si="12"/>
        <v>4.1000000000000009E-2</v>
      </c>
      <c r="BS27" s="4">
        <f t="shared" si="12"/>
        <v>4.1000000000000009E-2</v>
      </c>
      <c r="BT27" s="4">
        <f t="shared" si="12"/>
        <v>4.1000000000000009E-2</v>
      </c>
      <c r="BU27" s="4">
        <f t="shared" si="12"/>
        <v>4.1000000000000009E-2</v>
      </c>
      <c r="BV27" s="4">
        <f t="shared" si="12"/>
        <v>4.1000000000000009E-2</v>
      </c>
      <c r="BW27" s="4">
        <f t="shared" si="12"/>
        <v>4.1000000000000009E-2</v>
      </c>
      <c r="BX27" s="4">
        <f t="shared" si="12"/>
        <v>4.1000000000000009E-2</v>
      </c>
      <c r="BY27" s="4">
        <f t="shared" si="12"/>
        <v>4.1000000000000009E-2</v>
      </c>
      <c r="BZ27" s="4">
        <f t="shared" si="12"/>
        <v>4.1000000000000009E-2</v>
      </c>
      <c r="CA27" s="4">
        <f t="shared" si="12"/>
        <v>4.1000000000000009E-2</v>
      </c>
      <c r="CB27" s="4">
        <f t="shared" si="13"/>
        <v>4.1000000000000009E-2</v>
      </c>
      <c r="CC27" s="4">
        <f t="shared" si="13"/>
        <v>4.1000000000000009E-2</v>
      </c>
      <c r="CD27" s="4">
        <f t="shared" si="13"/>
        <v>4.1000000000000009E-2</v>
      </c>
      <c r="CE27" s="4">
        <f t="shared" si="13"/>
        <v>4.1000000000000009E-2</v>
      </c>
      <c r="CF27" s="4">
        <f t="shared" si="13"/>
        <v>4.1000000000000009E-2</v>
      </c>
      <c r="CG27" s="4">
        <f t="shared" si="13"/>
        <v>4.1000000000000009E-2</v>
      </c>
      <c r="CH27" s="4">
        <f t="shared" si="13"/>
        <v>4.1000000000000009E-2</v>
      </c>
      <c r="CI27" s="4">
        <f t="shared" si="13"/>
        <v>4.1000000000000009E-2</v>
      </c>
      <c r="CJ27" s="4">
        <f t="shared" si="13"/>
        <v>4.1000000000000009E-2</v>
      </c>
      <c r="CK27" s="4">
        <f t="shared" si="13"/>
        <v>4.1000000000000009E-2</v>
      </c>
      <c r="CL27" s="4">
        <f t="shared" si="14"/>
        <v>4.1000000000000009E-2</v>
      </c>
      <c r="CM27" s="4">
        <f t="shared" si="14"/>
        <v>4.1000000000000009E-2</v>
      </c>
      <c r="CN27" s="4">
        <f t="shared" si="14"/>
        <v>4.1000000000000009E-2</v>
      </c>
      <c r="CO27" s="4">
        <f t="shared" si="14"/>
        <v>4.1000000000000009E-2</v>
      </c>
      <c r="CP27" s="4">
        <f t="shared" si="14"/>
        <v>4.1000000000000009E-2</v>
      </c>
      <c r="CQ27" s="4">
        <f t="shared" si="14"/>
        <v>4.1000000000000009E-2</v>
      </c>
      <c r="CR27" s="4">
        <f t="shared" si="14"/>
        <v>4.1000000000000009E-2</v>
      </c>
      <c r="CS27" s="4">
        <f t="shared" si="14"/>
        <v>4.1000000000000009E-2</v>
      </c>
      <c r="CT27" s="4">
        <f t="shared" si="14"/>
        <v>4.1000000000000009E-2</v>
      </c>
      <c r="CU27" s="4">
        <f t="shared" si="14"/>
        <v>4.1000000000000009E-2</v>
      </c>
      <c r="CV27" s="4">
        <f t="shared" si="15"/>
        <v>4.1000000000000009E-2</v>
      </c>
      <c r="CW27" s="4">
        <f t="shared" si="15"/>
        <v>4.1000000000000009E-2</v>
      </c>
      <c r="CX27" s="4">
        <f t="shared" si="15"/>
        <v>4.1000000000000009E-2</v>
      </c>
      <c r="CY27" s="4">
        <f t="shared" si="15"/>
        <v>4.1000000000000009E-2</v>
      </c>
      <c r="CZ27" s="4">
        <f t="shared" si="15"/>
        <v>4.1000000000000009E-2</v>
      </c>
      <c r="DA27" s="4">
        <f t="shared" si="15"/>
        <v>4.1000000000000009E-2</v>
      </c>
      <c r="DB27" s="4">
        <f t="shared" si="15"/>
        <v>4.1000000000000009E-2</v>
      </c>
      <c r="DC27" s="4">
        <f t="shared" si="15"/>
        <v>4.1000000000000009E-2</v>
      </c>
      <c r="DD27" s="4">
        <f t="shared" si="15"/>
        <v>4.1000000000000009E-2</v>
      </c>
      <c r="DE27" s="4">
        <f t="shared" si="15"/>
        <v>4.1000000000000009E-2</v>
      </c>
    </row>
    <row r="28" spans="1:109">
      <c r="A28" t="s">
        <v>52</v>
      </c>
      <c r="B28" t="s">
        <v>2</v>
      </c>
      <c r="C28">
        <v>1</v>
      </c>
      <c r="D28">
        <v>80</v>
      </c>
      <c r="E28" s="1">
        <v>0.2</v>
      </c>
      <c r="H28">
        <v>12.5</v>
      </c>
      <c r="I28">
        <f>H28</f>
        <v>12.5</v>
      </c>
      <c r="J28" s="4">
        <f t="shared" si="6"/>
        <v>0.41000000000000003</v>
      </c>
      <c r="K28" s="4">
        <f t="shared" si="6"/>
        <v>0.41000000000000003</v>
      </c>
      <c r="L28" s="4">
        <f t="shared" si="6"/>
        <v>0.20500000000000002</v>
      </c>
      <c r="M28" s="4">
        <f t="shared" si="6"/>
        <v>0.20500000000000002</v>
      </c>
      <c r="N28" s="4">
        <f t="shared" si="6"/>
        <v>4.1000000000000009E-2</v>
      </c>
      <c r="O28" s="4">
        <f t="shared" si="6"/>
        <v>4.1000000000000009E-2</v>
      </c>
      <c r="P28" s="4">
        <f t="shared" si="6"/>
        <v>4.1000000000000009E-2</v>
      </c>
      <c r="Q28" s="4">
        <f t="shared" si="6"/>
        <v>4.1000000000000009E-2</v>
      </c>
      <c r="R28" s="4">
        <f t="shared" si="6"/>
        <v>4.1000000000000009E-2</v>
      </c>
      <c r="S28" s="4">
        <f t="shared" si="6"/>
        <v>4.1000000000000009E-2</v>
      </c>
      <c r="T28" s="4">
        <f t="shared" si="7"/>
        <v>4.1000000000000009E-2</v>
      </c>
      <c r="U28" s="4">
        <f t="shared" si="7"/>
        <v>4.1000000000000009E-2</v>
      </c>
      <c r="V28" s="4">
        <f t="shared" si="7"/>
        <v>4.1000000000000009E-2</v>
      </c>
      <c r="W28" s="4">
        <f t="shared" si="7"/>
        <v>4.1000000000000009E-2</v>
      </c>
      <c r="X28" s="4">
        <f t="shared" si="7"/>
        <v>4.1000000000000009E-2</v>
      </c>
      <c r="Y28" s="4">
        <f t="shared" si="7"/>
        <v>4.1000000000000009E-2</v>
      </c>
      <c r="Z28" s="4">
        <f t="shared" si="7"/>
        <v>4.1000000000000009E-2</v>
      </c>
      <c r="AA28" s="4">
        <f t="shared" si="7"/>
        <v>4.1000000000000009E-2</v>
      </c>
      <c r="AB28" s="4">
        <f t="shared" si="7"/>
        <v>4.1000000000000009E-2</v>
      </c>
      <c r="AC28" s="4">
        <f t="shared" si="7"/>
        <v>4.1000000000000009E-2</v>
      </c>
      <c r="AD28" s="4">
        <f t="shared" si="8"/>
        <v>4.1000000000000009E-2</v>
      </c>
      <c r="AE28" s="4">
        <f t="shared" si="8"/>
        <v>4.1000000000000009E-2</v>
      </c>
      <c r="AF28" s="4">
        <f t="shared" si="8"/>
        <v>4.1000000000000009E-2</v>
      </c>
      <c r="AG28" s="4">
        <f t="shared" si="8"/>
        <v>4.1000000000000009E-2</v>
      </c>
      <c r="AH28" s="4">
        <f t="shared" si="8"/>
        <v>4.1000000000000009E-2</v>
      </c>
      <c r="AI28" s="4">
        <f t="shared" si="8"/>
        <v>4.1000000000000009E-2</v>
      </c>
      <c r="AJ28" s="4">
        <f t="shared" si="8"/>
        <v>4.1000000000000009E-2</v>
      </c>
      <c r="AK28" s="4">
        <f t="shared" si="8"/>
        <v>4.1000000000000009E-2</v>
      </c>
      <c r="AL28" s="4">
        <f t="shared" si="8"/>
        <v>4.1000000000000009E-2</v>
      </c>
      <c r="AM28" s="4">
        <f t="shared" si="8"/>
        <v>4.1000000000000009E-2</v>
      </c>
      <c r="AN28" s="4">
        <f t="shared" si="9"/>
        <v>4.1000000000000009E-2</v>
      </c>
      <c r="AO28" s="4">
        <f t="shared" si="9"/>
        <v>4.1000000000000009E-2</v>
      </c>
      <c r="AP28" s="4">
        <f t="shared" si="9"/>
        <v>4.1000000000000009E-2</v>
      </c>
      <c r="AQ28" s="4">
        <f t="shared" si="9"/>
        <v>4.1000000000000009E-2</v>
      </c>
      <c r="AR28" s="4">
        <f t="shared" si="9"/>
        <v>4.1000000000000009E-2</v>
      </c>
      <c r="AS28" s="4">
        <f t="shared" si="9"/>
        <v>4.1000000000000009E-2</v>
      </c>
      <c r="AT28" s="4">
        <f t="shared" si="9"/>
        <v>4.1000000000000009E-2</v>
      </c>
      <c r="AU28" s="4">
        <f t="shared" si="9"/>
        <v>4.1000000000000009E-2</v>
      </c>
      <c r="AV28" s="4">
        <f t="shared" si="9"/>
        <v>4.1000000000000009E-2</v>
      </c>
      <c r="AW28" s="4">
        <f t="shared" si="9"/>
        <v>4.1000000000000009E-2</v>
      </c>
      <c r="AX28" s="4">
        <f t="shared" si="10"/>
        <v>4.1000000000000009E-2</v>
      </c>
      <c r="AY28" s="4">
        <f t="shared" si="10"/>
        <v>4.1000000000000009E-2</v>
      </c>
      <c r="AZ28" s="4">
        <f t="shared" si="10"/>
        <v>4.1000000000000009E-2</v>
      </c>
      <c r="BA28" s="4">
        <f t="shared" si="10"/>
        <v>4.1000000000000009E-2</v>
      </c>
      <c r="BB28" s="4">
        <f t="shared" si="10"/>
        <v>4.1000000000000009E-2</v>
      </c>
      <c r="BC28" s="4">
        <f t="shared" si="10"/>
        <v>4.1000000000000009E-2</v>
      </c>
      <c r="BD28" s="4">
        <f t="shared" si="10"/>
        <v>4.1000000000000009E-2</v>
      </c>
      <c r="BE28" s="4">
        <f t="shared" si="10"/>
        <v>4.1000000000000009E-2</v>
      </c>
      <c r="BF28" s="4">
        <f t="shared" si="10"/>
        <v>4.1000000000000009E-2</v>
      </c>
      <c r="BG28" s="4">
        <f t="shared" si="10"/>
        <v>4.1000000000000009E-2</v>
      </c>
      <c r="BH28" s="4">
        <f t="shared" si="11"/>
        <v>4.1000000000000009E-2</v>
      </c>
      <c r="BI28" s="4">
        <f t="shared" si="11"/>
        <v>4.1000000000000009E-2</v>
      </c>
      <c r="BJ28" s="4">
        <f t="shared" si="11"/>
        <v>4.1000000000000009E-2</v>
      </c>
      <c r="BK28" s="4">
        <f t="shared" si="11"/>
        <v>4.1000000000000009E-2</v>
      </c>
      <c r="BL28" s="4">
        <f t="shared" si="11"/>
        <v>4.1000000000000009E-2</v>
      </c>
      <c r="BM28" s="4">
        <f t="shared" si="11"/>
        <v>4.1000000000000009E-2</v>
      </c>
      <c r="BN28" s="4">
        <f t="shared" si="11"/>
        <v>4.1000000000000009E-2</v>
      </c>
      <c r="BO28" s="4">
        <f t="shared" si="11"/>
        <v>4.1000000000000009E-2</v>
      </c>
      <c r="BP28" s="4">
        <f t="shared" si="11"/>
        <v>4.1000000000000009E-2</v>
      </c>
      <c r="BQ28" s="4">
        <f t="shared" si="11"/>
        <v>4.1000000000000009E-2</v>
      </c>
      <c r="BR28" s="4">
        <f t="shared" si="12"/>
        <v>4.1000000000000009E-2</v>
      </c>
      <c r="BS28" s="4">
        <f t="shared" si="12"/>
        <v>4.1000000000000009E-2</v>
      </c>
      <c r="BT28" s="4">
        <f t="shared" si="12"/>
        <v>4.1000000000000009E-2</v>
      </c>
      <c r="BU28" s="4">
        <f t="shared" si="12"/>
        <v>4.1000000000000009E-2</v>
      </c>
      <c r="BV28" s="4">
        <f t="shared" si="12"/>
        <v>4.1000000000000009E-2</v>
      </c>
      <c r="BW28" s="4">
        <f t="shared" si="12"/>
        <v>4.1000000000000009E-2</v>
      </c>
      <c r="BX28" s="4">
        <f t="shared" si="12"/>
        <v>4.1000000000000009E-2</v>
      </c>
      <c r="BY28" s="4">
        <f t="shared" si="12"/>
        <v>4.1000000000000009E-2</v>
      </c>
      <c r="BZ28" s="4">
        <f t="shared" si="12"/>
        <v>4.1000000000000009E-2</v>
      </c>
      <c r="CA28" s="4">
        <f t="shared" si="12"/>
        <v>4.1000000000000009E-2</v>
      </c>
      <c r="CB28" s="4">
        <f t="shared" si="13"/>
        <v>4.1000000000000009E-2</v>
      </c>
      <c r="CC28" s="4">
        <f t="shared" si="13"/>
        <v>4.1000000000000009E-2</v>
      </c>
      <c r="CD28" s="4">
        <f t="shared" si="13"/>
        <v>4.1000000000000009E-2</v>
      </c>
      <c r="CE28" s="4">
        <f t="shared" si="13"/>
        <v>4.1000000000000009E-2</v>
      </c>
      <c r="CF28" s="4">
        <f t="shared" si="13"/>
        <v>4.1000000000000009E-2</v>
      </c>
      <c r="CG28" s="4">
        <f t="shared" si="13"/>
        <v>4.1000000000000009E-2</v>
      </c>
      <c r="CH28" s="4">
        <f t="shared" si="13"/>
        <v>4.1000000000000009E-2</v>
      </c>
      <c r="CI28" s="4">
        <f t="shared" si="13"/>
        <v>4.1000000000000009E-2</v>
      </c>
      <c r="CJ28" s="4">
        <f t="shared" si="13"/>
        <v>4.1000000000000009E-2</v>
      </c>
      <c r="CK28" s="4">
        <f t="shared" si="13"/>
        <v>4.1000000000000009E-2</v>
      </c>
      <c r="CL28" s="4">
        <f t="shared" si="14"/>
        <v>4.1000000000000009E-2</v>
      </c>
      <c r="CM28" s="4">
        <f t="shared" si="14"/>
        <v>4.1000000000000009E-2</v>
      </c>
      <c r="CN28" s="4">
        <f t="shared" si="14"/>
        <v>4.1000000000000009E-2</v>
      </c>
      <c r="CO28" s="4">
        <f t="shared" si="14"/>
        <v>4.1000000000000009E-2</v>
      </c>
      <c r="CP28" s="4">
        <f t="shared" si="14"/>
        <v>4.1000000000000009E-2</v>
      </c>
      <c r="CQ28" s="4">
        <f t="shared" si="14"/>
        <v>4.1000000000000009E-2</v>
      </c>
      <c r="CR28" s="4">
        <f t="shared" si="14"/>
        <v>4.1000000000000009E-2</v>
      </c>
      <c r="CS28" s="4">
        <f t="shared" si="14"/>
        <v>4.1000000000000009E-2</v>
      </c>
      <c r="CT28" s="4">
        <f t="shared" si="14"/>
        <v>4.1000000000000009E-2</v>
      </c>
      <c r="CU28" s="4">
        <f t="shared" si="14"/>
        <v>4.1000000000000009E-2</v>
      </c>
      <c r="CV28" s="4">
        <f t="shared" si="15"/>
        <v>4.1000000000000009E-2</v>
      </c>
      <c r="CW28" s="4">
        <f t="shared" si="15"/>
        <v>4.1000000000000009E-2</v>
      </c>
      <c r="CX28" s="4">
        <f t="shared" si="15"/>
        <v>4.1000000000000009E-2</v>
      </c>
      <c r="CY28" s="4">
        <f t="shared" si="15"/>
        <v>4.1000000000000009E-2</v>
      </c>
      <c r="CZ28" s="4">
        <f t="shared" si="15"/>
        <v>4.1000000000000009E-2</v>
      </c>
      <c r="DA28" s="4">
        <f t="shared" si="15"/>
        <v>4.1000000000000009E-2</v>
      </c>
      <c r="DB28" s="4">
        <f t="shared" si="15"/>
        <v>4.1000000000000009E-2</v>
      </c>
      <c r="DC28" s="4">
        <f t="shared" si="15"/>
        <v>4.1000000000000009E-2</v>
      </c>
      <c r="DD28" s="4">
        <f t="shared" si="15"/>
        <v>4.1000000000000009E-2</v>
      </c>
      <c r="DE28" s="4">
        <f t="shared" si="15"/>
        <v>4.1000000000000009E-2</v>
      </c>
    </row>
    <row r="29" spans="1:109">
      <c r="A29" t="s">
        <v>53</v>
      </c>
      <c r="B29" t="s">
        <v>2</v>
      </c>
      <c r="C29">
        <v>2</v>
      </c>
      <c r="D29">
        <v>100</v>
      </c>
      <c r="E29" s="1">
        <v>0.3</v>
      </c>
      <c r="H29">
        <f>6*2.5</f>
        <v>15</v>
      </c>
      <c r="I29">
        <f>H29+H28</f>
        <v>27.5</v>
      </c>
      <c r="J29" s="4">
        <f t="shared" si="6"/>
        <v>0.41000000000000003</v>
      </c>
      <c r="K29" s="4">
        <f t="shared" si="6"/>
        <v>0.41000000000000003</v>
      </c>
      <c r="L29" s="4">
        <f t="shared" si="6"/>
        <v>0.41000000000000003</v>
      </c>
      <c r="M29" s="4">
        <f t="shared" si="6"/>
        <v>0.20500000000000002</v>
      </c>
      <c r="N29" s="4">
        <f t="shared" si="6"/>
        <v>0.20500000000000002</v>
      </c>
      <c r="O29" s="4">
        <f t="shared" si="6"/>
        <v>4.1000000000000009E-2</v>
      </c>
      <c r="P29" s="4">
        <f t="shared" si="6"/>
        <v>4.1000000000000009E-2</v>
      </c>
      <c r="Q29" s="4">
        <f t="shared" si="6"/>
        <v>4.1000000000000009E-2</v>
      </c>
      <c r="R29" s="4">
        <f t="shared" si="6"/>
        <v>4.1000000000000009E-2</v>
      </c>
      <c r="S29" s="4">
        <f t="shared" si="6"/>
        <v>4.1000000000000009E-2</v>
      </c>
      <c r="T29" s="4">
        <f t="shared" si="7"/>
        <v>4.1000000000000009E-2</v>
      </c>
      <c r="U29" s="4">
        <f t="shared" si="7"/>
        <v>4.1000000000000009E-2</v>
      </c>
      <c r="V29" s="4">
        <f t="shared" si="7"/>
        <v>4.1000000000000009E-2</v>
      </c>
      <c r="W29" s="4">
        <f t="shared" si="7"/>
        <v>4.1000000000000009E-2</v>
      </c>
      <c r="X29" s="4">
        <f t="shared" si="7"/>
        <v>4.1000000000000009E-2</v>
      </c>
      <c r="Y29" s="4">
        <f t="shared" si="7"/>
        <v>4.1000000000000009E-2</v>
      </c>
      <c r="Z29" s="4">
        <f t="shared" si="7"/>
        <v>4.1000000000000009E-2</v>
      </c>
      <c r="AA29" s="4">
        <f t="shared" si="7"/>
        <v>4.1000000000000009E-2</v>
      </c>
      <c r="AB29" s="4">
        <f t="shared" si="7"/>
        <v>4.1000000000000009E-2</v>
      </c>
      <c r="AC29" s="4">
        <f t="shared" si="7"/>
        <v>4.1000000000000009E-2</v>
      </c>
      <c r="AD29" s="4">
        <f t="shared" si="8"/>
        <v>4.1000000000000009E-2</v>
      </c>
      <c r="AE29" s="4">
        <f t="shared" si="8"/>
        <v>4.1000000000000009E-2</v>
      </c>
      <c r="AF29" s="4">
        <f t="shared" si="8"/>
        <v>4.1000000000000009E-2</v>
      </c>
      <c r="AG29" s="4">
        <f t="shared" si="8"/>
        <v>4.1000000000000009E-2</v>
      </c>
      <c r="AH29" s="4">
        <f t="shared" si="8"/>
        <v>4.1000000000000009E-2</v>
      </c>
      <c r="AI29" s="4">
        <f t="shared" si="8"/>
        <v>4.1000000000000009E-2</v>
      </c>
      <c r="AJ29" s="4">
        <f t="shared" si="8"/>
        <v>4.1000000000000009E-2</v>
      </c>
      <c r="AK29" s="4">
        <f t="shared" si="8"/>
        <v>4.1000000000000009E-2</v>
      </c>
      <c r="AL29" s="4">
        <f t="shared" si="8"/>
        <v>4.1000000000000009E-2</v>
      </c>
      <c r="AM29" s="4">
        <f t="shared" si="8"/>
        <v>4.1000000000000009E-2</v>
      </c>
      <c r="AN29" s="4">
        <f t="shared" si="9"/>
        <v>4.1000000000000009E-2</v>
      </c>
      <c r="AO29" s="4">
        <f t="shared" si="9"/>
        <v>4.1000000000000009E-2</v>
      </c>
      <c r="AP29" s="4">
        <f t="shared" si="9"/>
        <v>4.1000000000000009E-2</v>
      </c>
      <c r="AQ29" s="4">
        <f t="shared" si="9"/>
        <v>4.1000000000000009E-2</v>
      </c>
      <c r="AR29" s="4">
        <f t="shared" si="9"/>
        <v>4.1000000000000009E-2</v>
      </c>
      <c r="AS29" s="4">
        <f t="shared" si="9"/>
        <v>4.1000000000000009E-2</v>
      </c>
      <c r="AT29" s="4">
        <f t="shared" si="9"/>
        <v>4.1000000000000009E-2</v>
      </c>
      <c r="AU29" s="4">
        <f t="shared" si="9"/>
        <v>4.1000000000000009E-2</v>
      </c>
      <c r="AV29" s="4">
        <f t="shared" si="9"/>
        <v>4.1000000000000009E-2</v>
      </c>
      <c r="AW29" s="4">
        <f t="shared" si="9"/>
        <v>4.1000000000000009E-2</v>
      </c>
      <c r="AX29" s="4">
        <f t="shared" si="10"/>
        <v>4.1000000000000009E-2</v>
      </c>
      <c r="AY29" s="4">
        <f t="shared" si="10"/>
        <v>4.1000000000000009E-2</v>
      </c>
      <c r="AZ29" s="4">
        <f t="shared" si="10"/>
        <v>4.1000000000000009E-2</v>
      </c>
      <c r="BA29" s="4">
        <f t="shared" si="10"/>
        <v>4.1000000000000009E-2</v>
      </c>
      <c r="BB29" s="4">
        <f t="shared" si="10"/>
        <v>4.1000000000000009E-2</v>
      </c>
      <c r="BC29" s="4">
        <f t="shared" si="10"/>
        <v>4.1000000000000009E-2</v>
      </c>
      <c r="BD29" s="4">
        <f t="shared" si="10"/>
        <v>4.1000000000000009E-2</v>
      </c>
      <c r="BE29" s="4">
        <f t="shared" si="10"/>
        <v>4.1000000000000009E-2</v>
      </c>
      <c r="BF29" s="4">
        <f t="shared" si="10"/>
        <v>4.1000000000000009E-2</v>
      </c>
      <c r="BG29" s="4">
        <f t="shared" si="10"/>
        <v>4.1000000000000009E-2</v>
      </c>
      <c r="BH29" s="4">
        <f t="shared" si="11"/>
        <v>4.1000000000000009E-2</v>
      </c>
      <c r="BI29" s="4">
        <f t="shared" si="11"/>
        <v>4.1000000000000009E-2</v>
      </c>
      <c r="BJ29" s="4">
        <f t="shared" si="11"/>
        <v>4.1000000000000009E-2</v>
      </c>
      <c r="BK29" s="4">
        <f t="shared" si="11"/>
        <v>4.1000000000000009E-2</v>
      </c>
      <c r="BL29" s="4">
        <f t="shared" si="11"/>
        <v>4.1000000000000009E-2</v>
      </c>
      <c r="BM29" s="4">
        <f t="shared" si="11"/>
        <v>4.1000000000000009E-2</v>
      </c>
      <c r="BN29" s="4">
        <f t="shared" si="11"/>
        <v>4.1000000000000009E-2</v>
      </c>
      <c r="BO29" s="4">
        <f t="shared" si="11"/>
        <v>4.1000000000000009E-2</v>
      </c>
      <c r="BP29" s="4">
        <f t="shared" si="11"/>
        <v>4.1000000000000009E-2</v>
      </c>
      <c r="BQ29" s="4">
        <f t="shared" si="11"/>
        <v>4.1000000000000009E-2</v>
      </c>
      <c r="BR29" s="4">
        <f t="shared" si="12"/>
        <v>4.1000000000000009E-2</v>
      </c>
      <c r="BS29" s="4">
        <f t="shared" si="12"/>
        <v>4.1000000000000009E-2</v>
      </c>
      <c r="BT29" s="4">
        <f t="shared" si="12"/>
        <v>4.1000000000000009E-2</v>
      </c>
      <c r="BU29" s="4">
        <f t="shared" si="12"/>
        <v>4.1000000000000009E-2</v>
      </c>
      <c r="BV29" s="4">
        <f t="shared" si="12"/>
        <v>4.1000000000000009E-2</v>
      </c>
      <c r="BW29" s="4">
        <f t="shared" si="12"/>
        <v>4.1000000000000009E-2</v>
      </c>
      <c r="BX29" s="4">
        <f t="shared" si="12"/>
        <v>4.1000000000000009E-2</v>
      </c>
      <c r="BY29" s="4">
        <f t="shared" si="12"/>
        <v>4.1000000000000009E-2</v>
      </c>
      <c r="BZ29" s="4">
        <f t="shared" si="12"/>
        <v>4.1000000000000009E-2</v>
      </c>
      <c r="CA29" s="4">
        <f t="shared" si="12"/>
        <v>4.1000000000000009E-2</v>
      </c>
      <c r="CB29" s="4">
        <f t="shared" si="13"/>
        <v>4.1000000000000009E-2</v>
      </c>
      <c r="CC29" s="4">
        <f t="shared" si="13"/>
        <v>4.1000000000000009E-2</v>
      </c>
      <c r="CD29" s="4">
        <f t="shared" si="13"/>
        <v>4.1000000000000009E-2</v>
      </c>
      <c r="CE29" s="4">
        <f t="shared" si="13"/>
        <v>4.1000000000000009E-2</v>
      </c>
      <c r="CF29" s="4">
        <f t="shared" si="13"/>
        <v>4.1000000000000009E-2</v>
      </c>
      <c r="CG29" s="4">
        <f t="shared" si="13"/>
        <v>4.1000000000000009E-2</v>
      </c>
      <c r="CH29" s="4">
        <f t="shared" si="13"/>
        <v>4.1000000000000009E-2</v>
      </c>
      <c r="CI29" s="4">
        <f t="shared" si="13"/>
        <v>4.1000000000000009E-2</v>
      </c>
      <c r="CJ29" s="4">
        <f t="shared" si="13"/>
        <v>4.1000000000000009E-2</v>
      </c>
      <c r="CK29" s="4">
        <f t="shared" si="13"/>
        <v>4.1000000000000009E-2</v>
      </c>
      <c r="CL29" s="4">
        <f t="shared" si="14"/>
        <v>4.1000000000000009E-2</v>
      </c>
      <c r="CM29" s="4">
        <f t="shared" si="14"/>
        <v>4.1000000000000009E-2</v>
      </c>
      <c r="CN29" s="4">
        <f t="shared" si="14"/>
        <v>4.1000000000000009E-2</v>
      </c>
      <c r="CO29" s="4">
        <f t="shared" si="14"/>
        <v>4.1000000000000009E-2</v>
      </c>
      <c r="CP29" s="4">
        <f t="shared" si="14"/>
        <v>4.1000000000000009E-2</v>
      </c>
      <c r="CQ29" s="4">
        <f t="shared" si="14"/>
        <v>4.1000000000000009E-2</v>
      </c>
      <c r="CR29" s="4">
        <f t="shared" si="14"/>
        <v>4.1000000000000009E-2</v>
      </c>
      <c r="CS29" s="4">
        <f t="shared" si="14"/>
        <v>4.1000000000000009E-2</v>
      </c>
      <c r="CT29" s="4">
        <f t="shared" si="14"/>
        <v>4.1000000000000009E-2</v>
      </c>
      <c r="CU29" s="4">
        <f t="shared" si="14"/>
        <v>4.1000000000000009E-2</v>
      </c>
      <c r="CV29" s="4">
        <f t="shared" si="15"/>
        <v>4.1000000000000009E-2</v>
      </c>
      <c r="CW29" s="4">
        <f t="shared" si="15"/>
        <v>4.1000000000000009E-2</v>
      </c>
      <c r="CX29" s="4">
        <f t="shared" si="15"/>
        <v>4.1000000000000009E-2</v>
      </c>
      <c r="CY29" s="4">
        <f t="shared" si="15"/>
        <v>4.1000000000000009E-2</v>
      </c>
      <c r="CZ29" s="4">
        <f t="shared" si="15"/>
        <v>4.1000000000000009E-2</v>
      </c>
      <c r="DA29" s="4">
        <f t="shared" si="15"/>
        <v>4.1000000000000009E-2</v>
      </c>
      <c r="DB29" s="4">
        <f t="shared" si="15"/>
        <v>4.1000000000000009E-2</v>
      </c>
      <c r="DC29" s="4">
        <f t="shared" si="15"/>
        <v>4.1000000000000009E-2</v>
      </c>
      <c r="DD29" s="4">
        <f t="shared" si="15"/>
        <v>4.1000000000000009E-2</v>
      </c>
      <c r="DE29" s="4">
        <f t="shared" si="15"/>
        <v>4.1000000000000009E-2</v>
      </c>
    </row>
    <row r="30" spans="1:109">
      <c r="A30" t="s">
        <v>54</v>
      </c>
      <c r="B30" t="s">
        <v>2</v>
      </c>
      <c r="C30">
        <v>3</v>
      </c>
      <c r="D30">
        <v>120</v>
      </c>
      <c r="E30" s="1">
        <v>0.4</v>
      </c>
      <c r="H30">
        <v>25</v>
      </c>
      <c r="I30">
        <f>H30+H29+H28</f>
        <v>52.5</v>
      </c>
      <c r="J30" s="4">
        <f t="shared" si="6"/>
        <v>0.41000000000000003</v>
      </c>
      <c r="K30" s="4">
        <f t="shared" si="6"/>
        <v>0.41000000000000003</v>
      </c>
      <c r="L30" s="4">
        <f t="shared" si="6"/>
        <v>0.41000000000000003</v>
      </c>
      <c r="M30" s="4">
        <f t="shared" si="6"/>
        <v>0.20500000000000002</v>
      </c>
      <c r="N30" s="4">
        <f t="shared" si="6"/>
        <v>0.20500000000000002</v>
      </c>
      <c r="O30" s="4">
        <f t="shared" si="6"/>
        <v>0.20500000000000002</v>
      </c>
      <c r="P30" s="4">
        <f t="shared" si="6"/>
        <v>4.1000000000000009E-2</v>
      </c>
      <c r="Q30" s="4">
        <f t="shared" si="6"/>
        <v>4.1000000000000009E-2</v>
      </c>
      <c r="R30" s="4">
        <f t="shared" si="6"/>
        <v>4.1000000000000009E-2</v>
      </c>
      <c r="S30" s="4">
        <f t="shared" si="6"/>
        <v>4.1000000000000009E-2</v>
      </c>
      <c r="T30" s="4">
        <f t="shared" si="7"/>
        <v>4.1000000000000009E-2</v>
      </c>
      <c r="U30" s="4">
        <f t="shared" si="7"/>
        <v>4.1000000000000009E-2</v>
      </c>
      <c r="V30" s="4">
        <f t="shared" si="7"/>
        <v>4.1000000000000009E-2</v>
      </c>
      <c r="W30" s="4">
        <f t="shared" si="7"/>
        <v>4.1000000000000009E-2</v>
      </c>
      <c r="X30" s="4">
        <f t="shared" si="7"/>
        <v>4.1000000000000009E-2</v>
      </c>
      <c r="Y30" s="4">
        <f t="shared" si="7"/>
        <v>4.1000000000000009E-2</v>
      </c>
      <c r="Z30" s="4">
        <f t="shared" si="7"/>
        <v>4.1000000000000009E-2</v>
      </c>
      <c r="AA30" s="4">
        <f t="shared" si="7"/>
        <v>4.1000000000000009E-2</v>
      </c>
      <c r="AB30" s="4">
        <f t="shared" si="7"/>
        <v>4.1000000000000009E-2</v>
      </c>
      <c r="AC30" s="4">
        <f t="shared" si="7"/>
        <v>4.1000000000000009E-2</v>
      </c>
      <c r="AD30" s="4">
        <f t="shared" si="8"/>
        <v>4.1000000000000009E-2</v>
      </c>
      <c r="AE30" s="4">
        <f t="shared" si="8"/>
        <v>4.1000000000000009E-2</v>
      </c>
      <c r="AF30" s="4">
        <f t="shared" si="8"/>
        <v>4.1000000000000009E-2</v>
      </c>
      <c r="AG30" s="4">
        <f t="shared" si="8"/>
        <v>4.1000000000000009E-2</v>
      </c>
      <c r="AH30" s="4">
        <f t="shared" si="8"/>
        <v>4.1000000000000009E-2</v>
      </c>
      <c r="AI30" s="4">
        <f t="shared" si="8"/>
        <v>4.1000000000000009E-2</v>
      </c>
      <c r="AJ30" s="4">
        <f t="shared" si="8"/>
        <v>4.1000000000000009E-2</v>
      </c>
      <c r="AK30" s="4">
        <f t="shared" si="8"/>
        <v>4.1000000000000009E-2</v>
      </c>
      <c r="AL30" s="4">
        <f t="shared" si="8"/>
        <v>4.1000000000000009E-2</v>
      </c>
      <c r="AM30" s="4">
        <f t="shared" si="8"/>
        <v>4.1000000000000009E-2</v>
      </c>
      <c r="AN30" s="4">
        <f t="shared" si="9"/>
        <v>4.1000000000000009E-2</v>
      </c>
      <c r="AO30" s="4">
        <f t="shared" si="9"/>
        <v>4.1000000000000009E-2</v>
      </c>
      <c r="AP30" s="4">
        <f t="shared" si="9"/>
        <v>4.1000000000000009E-2</v>
      </c>
      <c r="AQ30" s="4">
        <f t="shared" si="9"/>
        <v>4.1000000000000009E-2</v>
      </c>
      <c r="AR30" s="4">
        <f t="shared" si="9"/>
        <v>4.1000000000000009E-2</v>
      </c>
      <c r="AS30" s="4">
        <f t="shared" si="9"/>
        <v>4.1000000000000009E-2</v>
      </c>
      <c r="AT30" s="4">
        <f t="shared" si="9"/>
        <v>4.1000000000000009E-2</v>
      </c>
      <c r="AU30" s="4">
        <f t="shared" si="9"/>
        <v>4.1000000000000009E-2</v>
      </c>
      <c r="AV30" s="4">
        <f t="shared" si="9"/>
        <v>4.1000000000000009E-2</v>
      </c>
      <c r="AW30" s="4">
        <f t="shared" si="9"/>
        <v>4.1000000000000009E-2</v>
      </c>
      <c r="AX30" s="4">
        <f t="shared" si="10"/>
        <v>4.1000000000000009E-2</v>
      </c>
      <c r="AY30" s="4">
        <f t="shared" si="10"/>
        <v>4.1000000000000009E-2</v>
      </c>
      <c r="AZ30" s="4">
        <f t="shared" si="10"/>
        <v>4.1000000000000009E-2</v>
      </c>
      <c r="BA30" s="4">
        <f t="shared" si="10"/>
        <v>4.1000000000000009E-2</v>
      </c>
      <c r="BB30" s="4">
        <f t="shared" si="10"/>
        <v>4.1000000000000009E-2</v>
      </c>
      <c r="BC30" s="4">
        <f t="shared" si="10"/>
        <v>4.1000000000000009E-2</v>
      </c>
      <c r="BD30" s="4">
        <f t="shared" si="10"/>
        <v>4.1000000000000009E-2</v>
      </c>
      <c r="BE30" s="4">
        <f t="shared" si="10"/>
        <v>4.1000000000000009E-2</v>
      </c>
      <c r="BF30" s="4">
        <f t="shared" si="10"/>
        <v>4.1000000000000009E-2</v>
      </c>
      <c r="BG30" s="4">
        <f t="shared" si="10"/>
        <v>4.1000000000000009E-2</v>
      </c>
      <c r="BH30" s="4">
        <f t="shared" si="11"/>
        <v>4.1000000000000009E-2</v>
      </c>
      <c r="BI30" s="4">
        <f t="shared" si="11"/>
        <v>4.1000000000000009E-2</v>
      </c>
      <c r="BJ30" s="4">
        <f t="shared" si="11"/>
        <v>4.1000000000000009E-2</v>
      </c>
      <c r="BK30" s="4">
        <f t="shared" si="11"/>
        <v>4.1000000000000009E-2</v>
      </c>
      <c r="BL30" s="4">
        <f t="shared" si="11"/>
        <v>4.1000000000000009E-2</v>
      </c>
      <c r="BM30" s="4">
        <f t="shared" si="11"/>
        <v>4.1000000000000009E-2</v>
      </c>
      <c r="BN30" s="4">
        <f t="shared" si="11"/>
        <v>4.1000000000000009E-2</v>
      </c>
      <c r="BO30" s="4">
        <f t="shared" si="11"/>
        <v>4.1000000000000009E-2</v>
      </c>
      <c r="BP30" s="4">
        <f t="shared" si="11"/>
        <v>4.1000000000000009E-2</v>
      </c>
      <c r="BQ30" s="4">
        <f t="shared" si="11"/>
        <v>4.1000000000000009E-2</v>
      </c>
      <c r="BR30" s="4">
        <f t="shared" si="12"/>
        <v>4.1000000000000009E-2</v>
      </c>
      <c r="BS30" s="4">
        <f t="shared" si="12"/>
        <v>4.1000000000000009E-2</v>
      </c>
      <c r="BT30" s="4">
        <f t="shared" si="12"/>
        <v>4.1000000000000009E-2</v>
      </c>
      <c r="BU30" s="4">
        <f t="shared" si="12"/>
        <v>4.1000000000000009E-2</v>
      </c>
      <c r="BV30" s="4">
        <f t="shared" si="12"/>
        <v>4.1000000000000009E-2</v>
      </c>
      <c r="BW30" s="4">
        <f t="shared" si="12"/>
        <v>4.1000000000000009E-2</v>
      </c>
      <c r="BX30" s="4">
        <f t="shared" si="12"/>
        <v>4.1000000000000009E-2</v>
      </c>
      <c r="BY30" s="4">
        <f t="shared" si="12"/>
        <v>4.1000000000000009E-2</v>
      </c>
      <c r="BZ30" s="4">
        <f t="shared" si="12"/>
        <v>4.1000000000000009E-2</v>
      </c>
      <c r="CA30" s="4">
        <f t="shared" si="12"/>
        <v>4.1000000000000009E-2</v>
      </c>
      <c r="CB30" s="4">
        <f t="shared" si="13"/>
        <v>4.1000000000000009E-2</v>
      </c>
      <c r="CC30" s="4">
        <f t="shared" si="13"/>
        <v>4.1000000000000009E-2</v>
      </c>
      <c r="CD30" s="4">
        <f t="shared" si="13"/>
        <v>4.1000000000000009E-2</v>
      </c>
      <c r="CE30" s="4">
        <f t="shared" si="13"/>
        <v>4.1000000000000009E-2</v>
      </c>
      <c r="CF30" s="4">
        <f t="shared" si="13"/>
        <v>4.1000000000000009E-2</v>
      </c>
      <c r="CG30" s="4">
        <f t="shared" si="13"/>
        <v>4.1000000000000009E-2</v>
      </c>
      <c r="CH30" s="4">
        <f t="shared" si="13"/>
        <v>4.1000000000000009E-2</v>
      </c>
      <c r="CI30" s="4">
        <f t="shared" si="13"/>
        <v>4.1000000000000009E-2</v>
      </c>
      <c r="CJ30" s="4">
        <f t="shared" si="13"/>
        <v>4.1000000000000009E-2</v>
      </c>
      <c r="CK30" s="4">
        <f t="shared" si="13"/>
        <v>4.1000000000000009E-2</v>
      </c>
      <c r="CL30" s="4">
        <f t="shared" si="14"/>
        <v>4.1000000000000009E-2</v>
      </c>
      <c r="CM30" s="4">
        <f t="shared" si="14"/>
        <v>4.1000000000000009E-2</v>
      </c>
      <c r="CN30" s="4">
        <f t="shared" si="14"/>
        <v>4.1000000000000009E-2</v>
      </c>
      <c r="CO30" s="4">
        <f t="shared" si="14"/>
        <v>4.1000000000000009E-2</v>
      </c>
      <c r="CP30" s="4">
        <f t="shared" si="14"/>
        <v>4.1000000000000009E-2</v>
      </c>
      <c r="CQ30" s="4">
        <f t="shared" si="14"/>
        <v>4.1000000000000009E-2</v>
      </c>
      <c r="CR30" s="4">
        <f t="shared" si="14"/>
        <v>4.1000000000000009E-2</v>
      </c>
      <c r="CS30" s="4">
        <f t="shared" si="14"/>
        <v>4.1000000000000009E-2</v>
      </c>
      <c r="CT30" s="4">
        <f t="shared" si="14"/>
        <v>4.1000000000000009E-2</v>
      </c>
      <c r="CU30" s="4">
        <f t="shared" si="14"/>
        <v>4.1000000000000009E-2</v>
      </c>
      <c r="CV30" s="4">
        <f t="shared" si="15"/>
        <v>4.1000000000000009E-2</v>
      </c>
      <c r="CW30" s="4">
        <f t="shared" si="15"/>
        <v>4.1000000000000009E-2</v>
      </c>
      <c r="CX30" s="4">
        <f t="shared" si="15"/>
        <v>4.1000000000000009E-2</v>
      </c>
      <c r="CY30" s="4">
        <f t="shared" si="15"/>
        <v>4.1000000000000009E-2</v>
      </c>
      <c r="CZ30" s="4">
        <f t="shared" si="15"/>
        <v>4.1000000000000009E-2</v>
      </c>
      <c r="DA30" s="4">
        <f t="shared" si="15"/>
        <v>4.1000000000000009E-2</v>
      </c>
      <c r="DB30" s="4">
        <f t="shared" si="15"/>
        <v>4.1000000000000009E-2</v>
      </c>
      <c r="DC30" s="4">
        <f t="shared" si="15"/>
        <v>4.1000000000000009E-2</v>
      </c>
      <c r="DD30" s="4">
        <f t="shared" si="15"/>
        <v>4.1000000000000009E-2</v>
      </c>
      <c r="DE30" s="4">
        <f t="shared" si="15"/>
        <v>4.1000000000000009E-2</v>
      </c>
    </row>
    <row r="31" spans="1:109">
      <c r="A31" t="s">
        <v>55</v>
      </c>
      <c r="B31" t="s">
        <v>2</v>
      </c>
      <c r="C31">
        <v>4</v>
      </c>
      <c r="D31">
        <v>140</v>
      </c>
      <c r="E31" s="1">
        <v>0.5</v>
      </c>
      <c r="H31">
        <f>5*5+5*2.5</f>
        <v>37.5</v>
      </c>
      <c r="I31">
        <f>H31+H30+H29+H28</f>
        <v>90</v>
      </c>
      <c r="J31" s="4">
        <f t="shared" si="6"/>
        <v>0.41000000000000003</v>
      </c>
      <c r="K31" s="4">
        <f t="shared" si="6"/>
        <v>0.41000000000000003</v>
      </c>
      <c r="L31" s="4">
        <f t="shared" si="6"/>
        <v>0.41000000000000003</v>
      </c>
      <c r="M31" s="4">
        <f t="shared" si="6"/>
        <v>0.20500000000000002</v>
      </c>
      <c r="N31" s="4">
        <f t="shared" si="6"/>
        <v>0.20500000000000002</v>
      </c>
      <c r="O31" s="4">
        <f t="shared" si="6"/>
        <v>0.20500000000000002</v>
      </c>
      <c r="P31" s="4">
        <f t="shared" si="6"/>
        <v>0.20500000000000002</v>
      </c>
      <c r="Q31" s="4">
        <f t="shared" si="6"/>
        <v>4.1000000000000009E-2</v>
      </c>
      <c r="R31" s="4">
        <f t="shared" si="6"/>
        <v>4.1000000000000009E-2</v>
      </c>
      <c r="S31" s="4">
        <f t="shared" si="6"/>
        <v>4.1000000000000009E-2</v>
      </c>
      <c r="T31" s="4">
        <f t="shared" si="7"/>
        <v>4.1000000000000009E-2</v>
      </c>
      <c r="U31" s="4">
        <f t="shared" si="7"/>
        <v>4.1000000000000009E-2</v>
      </c>
      <c r="V31" s="4">
        <f t="shared" si="7"/>
        <v>4.1000000000000009E-2</v>
      </c>
      <c r="W31" s="4">
        <f t="shared" si="7"/>
        <v>4.1000000000000009E-2</v>
      </c>
      <c r="X31" s="4">
        <f t="shared" si="7"/>
        <v>4.1000000000000009E-2</v>
      </c>
      <c r="Y31" s="4">
        <f t="shared" si="7"/>
        <v>4.1000000000000009E-2</v>
      </c>
      <c r="Z31" s="4">
        <f t="shared" si="7"/>
        <v>4.1000000000000009E-2</v>
      </c>
      <c r="AA31" s="4">
        <f t="shared" si="7"/>
        <v>4.1000000000000009E-2</v>
      </c>
      <c r="AB31" s="4">
        <f t="shared" si="7"/>
        <v>4.1000000000000009E-2</v>
      </c>
      <c r="AC31" s="4">
        <f t="shared" si="7"/>
        <v>4.1000000000000009E-2</v>
      </c>
      <c r="AD31" s="4">
        <f t="shared" si="8"/>
        <v>4.1000000000000009E-2</v>
      </c>
      <c r="AE31" s="4">
        <f t="shared" si="8"/>
        <v>4.1000000000000009E-2</v>
      </c>
      <c r="AF31" s="4">
        <f t="shared" si="8"/>
        <v>4.1000000000000009E-2</v>
      </c>
      <c r="AG31" s="4">
        <f t="shared" si="8"/>
        <v>4.1000000000000009E-2</v>
      </c>
      <c r="AH31" s="4">
        <f t="shared" si="8"/>
        <v>4.1000000000000009E-2</v>
      </c>
      <c r="AI31" s="4">
        <f t="shared" si="8"/>
        <v>4.1000000000000009E-2</v>
      </c>
      <c r="AJ31" s="4">
        <f t="shared" si="8"/>
        <v>4.1000000000000009E-2</v>
      </c>
      <c r="AK31" s="4">
        <f t="shared" si="8"/>
        <v>4.1000000000000009E-2</v>
      </c>
      <c r="AL31" s="4">
        <f t="shared" si="8"/>
        <v>4.1000000000000009E-2</v>
      </c>
      <c r="AM31" s="4">
        <f t="shared" si="8"/>
        <v>4.1000000000000009E-2</v>
      </c>
      <c r="AN31" s="4">
        <f t="shared" si="9"/>
        <v>4.1000000000000009E-2</v>
      </c>
      <c r="AO31" s="4">
        <f t="shared" si="9"/>
        <v>4.1000000000000009E-2</v>
      </c>
      <c r="AP31" s="4">
        <f t="shared" si="9"/>
        <v>4.1000000000000009E-2</v>
      </c>
      <c r="AQ31" s="4">
        <f t="shared" si="9"/>
        <v>4.1000000000000009E-2</v>
      </c>
      <c r="AR31" s="4">
        <f t="shared" si="9"/>
        <v>4.1000000000000009E-2</v>
      </c>
      <c r="AS31" s="4">
        <f t="shared" si="9"/>
        <v>4.1000000000000009E-2</v>
      </c>
      <c r="AT31" s="4">
        <f t="shared" si="9"/>
        <v>4.1000000000000009E-2</v>
      </c>
      <c r="AU31" s="4">
        <f t="shared" si="9"/>
        <v>4.1000000000000009E-2</v>
      </c>
      <c r="AV31" s="4">
        <f t="shared" si="9"/>
        <v>4.1000000000000009E-2</v>
      </c>
      <c r="AW31" s="4">
        <f t="shared" si="9"/>
        <v>4.1000000000000009E-2</v>
      </c>
      <c r="AX31" s="4">
        <f t="shared" si="10"/>
        <v>4.1000000000000009E-2</v>
      </c>
      <c r="AY31" s="4">
        <f t="shared" si="10"/>
        <v>4.1000000000000009E-2</v>
      </c>
      <c r="AZ31" s="4">
        <f t="shared" si="10"/>
        <v>4.1000000000000009E-2</v>
      </c>
      <c r="BA31" s="4">
        <f t="shared" si="10"/>
        <v>4.1000000000000009E-2</v>
      </c>
      <c r="BB31" s="4">
        <f t="shared" si="10"/>
        <v>4.1000000000000009E-2</v>
      </c>
      <c r="BC31" s="4">
        <f t="shared" si="10"/>
        <v>4.1000000000000009E-2</v>
      </c>
      <c r="BD31" s="4">
        <f t="shared" si="10"/>
        <v>4.1000000000000009E-2</v>
      </c>
      <c r="BE31" s="4">
        <f t="shared" si="10"/>
        <v>4.1000000000000009E-2</v>
      </c>
      <c r="BF31" s="4">
        <f t="shared" si="10"/>
        <v>4.1000000000000009E-2</v>
      </c>
      <c r="BG31" s="4">
        <f t="shared" si="10"/>
        <v>4.1000000000000009E-2</v>
      </c>
      <c r="BH31" s="4">
        <f t="shared" si="11"/>
        <v>4.1000000000000009E-2</v>
      </c>
      <c r="BI31" s="4">
        <f t="shared" si="11"/>
        <v>4.1000000000000009E-2</v>
      </c>
      <c r="BJ31" s="4">
        <f t="shared" si="11"/>
        <v>4.1000000000000009E-2</v>
      </c>
      <c r="BK31" s="4">
        <f t="shared" si="11"/>
        <v>4.1000000000000009E-2</v>
      </c>
      <c r="BL31" s="4">
        <f t="shared" si="11"/>
        <v>4.1000000000000009E-2</v>
      </c>
      <c r="BM31" s="4">
        <f t="shared" si="11"/>
        <v>4.1000000000000009E-2</v>
      </c>
      <c r="BN31" s="4">
        <f t="shared" si="11"/>
        <v>4.1000000000000009E-2</v>
      </c>
      <c r="BO31" s="4">
        <f t="shared" si="11"/>
        <v>4.1000000000000009E-2</v>
      </c>
      <c r="BP31" s="4">
        <f t="shared" si="11"/>
        <v>4.1000000000000009E-2</v>
      </c>
      <c r="BQ31" s="4">
        <f t="shared" si="11"/>
        <v>4.1000000000000009E-2</v>
      </c>
      <c r="BR31" s="4">
        <f t="shared" si="12"/>
        <v>4.1000000000000009E-2</v>
      </c>
      <c r="BS31" s="4">
        <f t="shared" si="12"/>
        <v>4.1000000000000009E-2</v>
      </c>
      <c r="BT31" s="4">
        <f t="shared" si="12"/>
        <v>4.1000000000000009E-2</v>
      </c>
      <c r="BU31" s="4">
        <f t="shared" si="12"/>
        <v>4.1000000000000009E-2</v>
      </c>
      <c r="BV31" s="4">
        <f t="shared" si="12"/>
        <v>4.1000000000000009E-2</v>
      </c>
      <c r="BW31" s="4">
        <f t="shared" si="12"/>
        <v>4.1000000000000009E-2</v>
      </c>
      <c r="BX31" s="4">
        <f t="shared" si="12"/>
        <v>4.1000000000000009E-2</v>
      </c>
      <c r="BY31" s="4">
        <f t="shared" si="12"/>
        <v>4.1000000000000009E-2</v>
      </c>
      <c r="BZ31" s="4">
        <f t="shared" si="12"/>
        <v>4.1000000000000009E-2</v>
      </c>
      <c r="CA31" s="4">
        <f t="shared" si="12"/>
        <v>4.1000000000000009E-2</v>
      </c>
      <c r="CB31" s="4">
        <f t="shared" si="13"/>
        <v>4.1000000000000009E-2</v>
      </c>
      <c r="CC31" s="4">
        <f t="shared" si="13"/>
        <v>4.1000000000000009E-2</v>
      </c>
      <c r="CD31" s="4">
        <f t="shared" si="13"/>
        <v>4.1000000000000009E-2</v>
      </c>
      <c r="CE31" s="4">
        <f t="shared" si="13"/>
        <v>4.1000000000000009E-2</v>
      </c>
      <c r="CF31" s="4">
        <f t="shared" si="13"/>
        <v>4.1000000000000009E-2</v>
      </c>
      <c r="CG31" s="4">
        <f t="shared" si="13"/>
        <v>4.1000000000000009E-2</v>
      </c>
      <c r="CH31" s="4">
        <f t="shared" si="13"/>
        <v>4.1000000000000009E-2</v>
      </c>
      <c r="CI31" s="4">
        <f t="shared" si="13"/>
        <v>4.1000000000000009E-2</v>
      </c>
      <c r="CJ31" s="4">
        <f t="shared" si="13"/>
        <v>4.1000000000000009E-2</v>
      </c>
      <c r="CK31" s="4">
        <f t="shared" si="13"/>
        <v>4.1000000000000009E-2</v>
      </c>
      <c r="CL31" s="4">
        <f t="shared" si="14"/>
        <v>4.1000000000000009E-2</v>
      </c>
      <c r="CM31" s="4">
        <f t="shared" si="14"/>
        <v>4.1000000000000009E-2</v>
      </c>
      <c r="CN31" s="4">
        <f t="shared" si="14"/>
        <v>4.1000000000000009E-2</v>
      </c>
      <c r="CO31" s="4">
        <f t="shared" si="14"/>
        <v>4.1000000000000009E-2</v>
      </c>
      <c r="CP31" s="4">
        <f t="shared" si="14"/>
        <v>4.1000000000000009E-2</v>
      </c>
      <c r="CQ31" s="4">
        <f t="shared" si="14"/>
        <v>4.1000000000000009E-2</v>
      </c>
      <c r="CR31" s="4">
        <f t="shared" si="14"/>
        <v>4.1000000000000009E-2</v>
      </c>
      <c r="CS31" s="4">
        <f t="shared" si="14"/>
        <v>4.1000000000000009E-2</v>
      </c>
      <c r="CT31" s="4">
        <f t="shared" si="14"/>
        <v>4.1000000000000009E-2</v>
      </c>
      <c r="CU31" s="4">
        <f t="shared" si="14"/>
        <v>4.1000000000000009E-2</v>
      </c>
      <c r="CV31" s="4">
        <f t="shared" si="15"/>
        <v>4.1000000000000009E-2</v>
      </c>
      <c r="CW31" s="4">
        <f t="shared" si="15"/>
        <v>4.1000000000000009E-2</v>
      </c>
      <c r="CX31" s="4">
        <f t="shared" si="15"/>
        <v>4.1000000000000009E-2</v>
      </c>
      <c r="CY31" s="4">
        <f t="shared" si="15"/>
        <v>4.1000000000000009E-2</v>
      </c>
      <c r="CZ31" s="4">
        <f t="shared" si="15"/>
        <v>4.1000000000000009E-2</v>
      </c>
      <c r="DA31" s="4">
        <f t="shared" si="15"/>
        <v>4.1000000000000009E-2</v>
      </c>
      <c r="DB31" s="4">
        <f t="shared" si="15"/>
        <v>4.1000000000000009E-2</v>
      </c>
      <c r="DC31" s="4">
        <f t="shared" si="15"/>
        <v>4.1000000000000009E-2</v>
      </c>
      <c r="DD31" s="4">
        <f t="shared" si="15"/>
        <v>4.1000000000000009E-2</v>
      </c>
      <c r="DE31" s="4">
        <f t="shared" si="15"/>
        <v>4.1000000000000009E-2</v>
      </c>
    </row>
    <row r="32" spans="1:109">
      <c r="A32" t="s">
        <v>56</v>
      </c>
      <c r="B32" t="s">
        <v>2</v>
      </c>
      <c r="C32">
        <v>5</v>
      </c>
      <c r="D32">
        <v>160</v>
      </c>
      <c r="E32" s="1">
        <v>0.6</v>
      </c>
      <c r="H32">
        <v>75</v>
      </c>
      <c r="I32">
        <f>H32+H31+H30+H29+H28</f>
        <v>165</v>
      </c>
      <c r="J32" s="4">
        <f t="shared" ref="J32:S41" si="16">IF($D32-$Q$9*(J$21-1)&gt;$D32*0.7,0.5*(1+$F32-$U$4),IF($D32-$Q$9*(J$21-1)&gt;$D32*0.3,0.25*(1+$F32-$U$4),0.05*(1+$F32-$U$4)))</f>
        <v>0.41000000000000003</v>
      </c>
      <c r="K32" s="4">
        <f t="shared" si="16"/>
        <v>0.41000000000000003</v>
      </c>
      <c r="L32" s="4">
        <f t="shared" si="16"/>
        <v>0.41000000000000003</v>
      </c>
      <c r="M32" s="4">
        <f t="shared" si="16"/>
        <v>0.41000000000000003</v>
      </c>
      <c r="N32" s="4">
        <f t="shared" si="16"/>
        <v>0.20500000000000002</v>
      </c>
      <c r="O32" s="4">
        <f t="shared" si="16"/>
        <v>0.20500000000000002</v>
      </c>
      <c r="P32" s="4">
        <f t="shared" si="16"/>
        <v>0.20500000000000002</v>
      </c>
      <c r="Q32" s="4">
        <f t="shared" si="16"/>
        <v>0.20500000000000002</v>
      </c>
      <c r="R32" s="4">
        <f t="shared" si="16"/>
        <v>4.1000000000000009E-2</v>
      </c>
      <c r="S32" s="4">
        <f t="shared" si="16"/>
        <v>4.1000000000000009E-2</v>
      </c>
      <c r="T32" s="4">
        <f t="shared" ref="T32:AC41" si="17">IF($D32-$Q$9*(T$21-1)&gt;$D32*0.7,0.5*(1+$F32-$U$4),IF($D32-$Q$9*(T$21-1)&gt;$D32*0.3,0.25*(1+$F32-$U$4),0.05*(1+$F32-$U$4)))</f>
        <v>4.1000000000000009E-2</v>
      </c>
      <c r="U32" s="4">
        <f t="shared" si="17"/>
        <v>4.1000000000000009E-2</v>
      </c>
      <c r="V32" s="4">
        <f t="shared" si="17"/>
        <v>4.1000000000000009E-2</v>
      </c>
      <c r="W32" s="4">
        <f t="shared" si="17"/>
        <v>4.1000000000000009E-2</v>
      </c>
      <c r="X32" s="4">
        <f t="shared" si="17"/>
        <v>4.1000000000000009E-2</v>
      </c>
      <c r="Y32" s="4">
        <f t="shared" si="17"/>
        <v>4.1000000000000009E-2</v>
      </c>
      <c r="Z32" s="4">
        <f t="shared" si="17"/>
        <v>4.1000000000000009E-2</v>
      </c>
      <c r="AA32" s="4">
        <f t="shared" si="17"/>
        <v>4.1000000000000009E-2</v>
      </c>
      <c r="AB32" s="4">
        <f t="shared" si="17"/>
        <v>4.1000000000000009E-2</v>
      </c>
      <c r="AC32" s="4">
        <f t="shared" si="17"/>
        <v>4.1000000000000009E-2</v>
      </c>
      <c r="AD32" s="4">
        <f t="shared" ref="AD32:AM41" si="18">IF($D32-$Q$9*(AD$21-1)&gt;$D32*0.7,0.5*(1+$F32-$U$4),IF($D32-$Q$9*(AD$21-1)&gt;$D32*0.3,0.25*(1+$F32-$U$4),0.05*(1+$F32-$U$4)))</f>
        <v>4.1000000000000009E-2</v>
      </c>
      <c r="AE32" s="4">
        <f t="shared" si="18"/>
        <v>4.1000000000000009E-2</v>
      </c>
      <c r="AF32" s="4">
        <f t="shared" si="18"/>
        <v>4.1000000000000009E-2</v>
      </c>
      <c r="AG32" s="4">
        <f t="shared" si="18"/>
        <v>4.1000000000000009E-2</v>
      </c>
      <c r="AH32" s="4">
        <f t="shared" si="18"/>
        <v>4.1000000000000009E-2</v>
      </c>
      <c r="AI32" s="4">
        <f t="shared" si="18"/>
        <v>4.1000000000000009E-2</v>
      </c>
      <c r="AJ32" s="4">
        <f t="shared" si="18"/>
        <v>4.1000000000000009E-2</v>
      </c>
      <c r="AK32" s="4">
        <f t="shared" si="18"/>
        <v>4.1000000000000009E-2</v>
      </c>
      <c r="AL32" s="4">
        <f t="shared" si="18"/>
        <v>4.1000000000000009E-2</v>
      </c>
      <c r="AM32" s="4">
        <f t="shared" si="18"/>
        <v>4.1000000000000009E-2</v>
      </c>
      <c r="AN32" s="4">
        <f t="shared" ref="AN32:AW41" si="19">IF($D32-$Q$9*(AN$21-1)&gt;$D32*0.7,0.5*(1+$F32-$U$4),IF($D32-$Q$9*(AN$21-1)&gt;$D32*0.3,0.25*(1+$F32-$U$4),0.05*(1+$F32-$U$4)))</f>
        <v>4.1000000000000009E-2</v>
      </c>
      <c r="AO32" s="4">
        <f t="shared" si="19"/>
        <v>4.1000000000000009E-2</v>
      </c>
      <c r="AP32" s="4">
        <f t="shared" si="19"/>
        <v>4.1000000000000009E-2</v>
      </c>
      <c r="AQ32" s="4">
        <f t="shared" si="19"/>
        <v>4.1000000000000009E-2</v>
      </c>
      <c r="AR32" s="4">
        <f t="shared" si="19"/>
        <v>4.1000000000000009E-2</v>
      </c>
      <c r="AS32" s="4">
        <f t="shared" si="19"/>
        <v>4.1000000000000009E-2</v>
      </c>
      <c r="AT32" s="4">
        <f t="shared" si="19"/>
        <v>4.1000000000000009E-2</v>
      </c>
      <c r="AU32" s="4">
        <f t="shared" si="19"/>
        <v>4.1000000000000009E-2</v>
      </c>
      <c r="AV32" s="4">
        <f t="shared" si="19"/>
        <v>4.1000000000000009E-2</v>
      </c>
      <c r="AW32" s="4">
        <f t="shared" si="19"/>
        <v>4.1000000000000009E-2</v>
      </c>
      <c r="AX32" s="4">
        <f t="shared" ref="AX32:BG41" si="20">IF($D32-$Q$9*(AX$21-1)&gt;$D32*0.7,0.5*(1+$F32-$U$4),IF($D32-$Q$9*(AX$21-1)&gt;$D32*0.3,0.25*(1+$F32-$U$4),0.05*(1+$F32-$U$4)))</f>
        <v>4.1000000000000009E-2</v>
      </c>
      <c r="AY32" s="4">
        <f t="shared" si="20"/>
        <v>4.1000000000000009E-2</v>
      </c>
      <c r="AZ32" s="4">
        <f t="shared" si="20"/>
        <v>4.1000000000000009E-2</v>
      </c>
      <c r="BA32" s="4">
        <f t="shared" si="20"/>
        <v>4.1000000000000009E-2</v>
      </c>
      <c r="BB32" s="4">
        <f t="shared" si="20"/>
        <v>4.1000000000000009E-2</v>
      </c>
      <c r="BC32" s="4">
        <f t="shared" si="20"/>
        <v>4.1000000000000009E-2</v>
      </c>
      <c r="BD32" s="4">
        <f t="shared" si="20"/>
        <v>4.1000000000000009E-2</v>
      </c>
      <c r="BE32" s="4">
        <f t="shared" si="20"/>
        <v>4.1000000000000009E-2</v>
      </c>
      <c r="BF32" s="4">
        <f t="shared" si="20"/>
        <v>4.1000000000000009E-2</v>
      </c>
      <c r="BG32" s="4">
        <f t="shared" si="20"/>
        <v>4.1000000000000009E-2</v>
      </c>
      <c r="BH32" s="4">
        <f t="shared" ref="BH32:BQ41" si="21">IF($D32-$Q$9*(BH$21-1)&gt;$D32*0.7,0.5*(1+$F32-$U$4),IF($D32-$Q$9*(BH$21-1)&gt;$D32*0.3,0.25*(1+$F32-$U$4),0.05*(1+$F32-$U$4)))</f>
        <v>4.1000000000000009E-2</v>
      </c>
      <c r="BI32" s="4">
        <f t="shared" si="21"/>
        <v>4.1000000000000009E-2</v>
      </c>
      <c r="BJ32" s="4">
        <f t="shared" si="21"/>
        <v>4.1000000000000009E-2</v>
      </c>
      <c r="BK32" s="4">
        <f t="shared" si="21"/>
        <v>4.1000000000000009E-2</v>
      </c>
      <c r="BL32" s="4">
        <f t="shared" si="21"/>
        <v>4.1000000000000009E-2</v>
      </c>
      <c r="BM32" s="4">
        <f t="shared" si="21"/>
        <v>4.1000000000000009E-2</v>
      </c>
      <c r="BN32" s="4">
        <f t="shared" si="21"/>
        <v>4.1000000000000009E-2</v>
      </c>
      <c r="BO32" s="4">
        <f t="shared" si="21"/>
        <v>4.1000000000000009E-2</v>
      </c>
      <c r="BP32" s="4">
        <f t="shared" si="21"/>
        <v>4.1000000000000009E-2</v>
      </c>
      <c r="BQ32" s="4">
        <f t="shared" si="21"/>
        <v>4.1000000000000009E-2</v>
      </c>
      <c r="BR32" s="4">
        <f t="shared" ref="BR32:CA41" si="22">IF($D32-$Q$9*(BR$21-1)&gt;$D32*0.7,0.5*(1+$F32-$U$4),IF($D32-$Q$9*(BR$21-1)&gt;$D32*0.3,0.25*(1+$F32-$U$4),0.05*(1+$F32-$U$4)))</f>
        <v>4.1000000000000009E-2</v>
      </c>
      <c r="BS32" s="4">
        <f t="shared" si="22"/>
        <v>4.1000000000000009E-2</v>
      </c>
      <c r="BT32" s="4">
        <f t="shared" si="22"/>
        <v>4.1000000000000009E-2</v>
      </c>
      <c r="BU32" s="4">
        <f t="shared" si="22"/>
        <v>4.1000000000000009E-2</v>
      </c>
      <c r="BV32" s="4">
        <f t="shared" si="22"/>
        <v>4.1000000000000009E-2</v>
      </c>
      <c r="BW32" s="4">
        <f t="shared" si="22"/>
        <v>4.1000000000000009E-2</v>
      </c>
      <c r="BX32" s="4">
        <f t="shared" si="22"/>
        <v>4.1000000000000009E-2</v>
      </c>
      <c r="BY32" s="4">
        <f t="shared" si="22"/>
        <v>4.1000000000000009E-2</v>
      </c>
      <c r="BZ32" s="4">
        <f t="shared" si="22"/>
        <v>4.1000000000000009E-2</v>
      </c>
      <c r="CA32" s="4">
        <f t="shared" si="22"/>
        <v>4.1000000000000009E-2</v>
      </c>
      <c r="CB32" s="4">
        <f t="shared" ref="CB32:CK41" si="23">IF($D32-$Q$9*(CB$21-1)&gt;$D32*0.7,0.5*(1+$F32-$U$4),IF($D32-$Q$9*(CB$21-1)&gt;$D32*0.3,0.25*(1+$F32-$U$4),0.05*(1+$F32-$U$4)))</f>
        <v>4.1000000000000009E-2</v>
      </c>
      <c r="CC32" s="4">
        <f t="shared" si="23"/>
        <v>4.1000000000000009E-2</v>
      </c>
      <c r="CD32" s="4">
        <f t="shared" si="23"/>
        <v>4.1000000000000009E-2</v>
      </c>
      <c r="CE32" s="4">
        <f t="shared" si="23"/>
        <v>4.1000000000000009E-2</v>
      </c>
      <c r="CF32" s="4">
        <f t="shared" si="23"/>
        <v>4.1000000000000009E-2</v>
      </c>
      <c r="CG32" s="4">
        <f t="shared" si="23"/>
        <v>4.1000000000000009E-2</v>
      </c>
      <c r="CH32" s="4">
        <f t="shared" si="23"/>
        <v>4.1000000000000009E-2</v>
      </c>
      <c r="CI32" s="4">
        <f t="shared" si="23"/>
        <v>4.1000000000000009E-2</v>
      </c>
      <c r="CJ32" s="4">
        <f t="shared" si="23"/>
        <v>4.1000000000000009E-2</v>
      </c>
      <c r="CK32" s="4">
        <f t="shared" si="23"/>
        <v>4.1000000000000009E-2</v>
      </c>
      <c r="CL32" s="4">
        <f t="shared" ref="CL32:CU41" si="24">IF($D32-$Q$9*(CL$21-1)&gt;$D32*0.7,0.5*(1+$F32-$U$4),IF($D32-$Q$9*(CL$21-1)&gt;$D32*0.3,0.25*(1+$F32-$U$4),0.05*(1+$F32-$U$4)))</f>
        <v>4.1000000000000009E-2</v>
      </c>
      <c r="CM32" s="4">
        <f t="shared" si="24"/>
        <v>4.1000000000000009E-2</v>
      </c>
      <c r="CN32" s="4">
        <f t="shared" si="24"/>
        <v>4.1000000000000009E-2</v>
      </c>
      <c r="CO32" s="4">
        <f t="shared" si="24"/>
        <v>4.1000000000000009E-2</v>
      </c>
      <c r="CP32" s="4">
        <f t="shared" si="24"/>
        <v>4.1000000000000009E-2</v>
      </c>
      <c r="CQ32" s="4">
        <f t="shared" si="24"/>
        <v>4.1000000000000009E-2</v>
      </c>
      <c r="CR32" s="4">
        <f t="shared" si="24"/>
        <v>4.1000000000000009E-2</v>
      </c>
      <c r="CS32" s="4">
        <f t="shared" si="24"/>
        <v>4.1000000000000009E-2</v>
      </c>
      <c r="CT32" s="4">
        <f t="shared" si="24"/>
        <v>4.1000000000000009E-2</v>
      </c>
      <c r="CU32" s="4">
        <f t="shared" si="24"/>
        <v>4.1000000000000009E-2</v>
      </c>
      <c r="CV32" s="4">
        <f t="shared" ref="CV32:DE41" si="25">IF($D32-$Q$9*(CV$21-1)&gt;$D32*0.7,0.5*(1+$F32-$U$4),IF($D32-$Q$9*(CV$21-1)&gt;$D32*0.3,0.25*(1+$F32-$U$4),0.05*(1+$F32-$U$4)))</f>
        <v>4.1000000000000009E-2</v>
      </c>
      <c r="CW32" s="4">
        <f t="shared" si="25"/>
        <v>4.1000000000000009E-2</v>
      </c>
      <c r="CX32" s="4">
        <f t="shared" si="25"/>
        <v>4.1000000000000009E-2</v>
      </c>
      <c r="CY32" s="4">
        <f t="shared" si="25"/>
        <v>4.1000000000000009E-2</v>
      </c>
      <c r="CZ32" s="4">
        <f t="shared" si="25"/>
        <v>4.1000000000000009E-2</v>
      </c>
      <c r="DA32" s="4">
        <f t="shared" si="25"/>
        <v>4.1000000000000009E-2</v>
      </c>
      <c r="DB32" s="4">
        <f t="shared" si="25"/>
        <v>4.1000000000000009E-2</v>
      </c>
      <c r="DC32" s="4">
        <f t="shared" si="25"/>
        <v>4.1000000000000009E-2</v>
      </c>
      <c r="DD32" s="4">
        <f t="shared" si="25"/>
        <v>4.1000000000000009E-2</v>
      </c>
      <c r="DE32" s="4">
        <f t="shared" si="25"/>
        <v>4.1000000000000009E-2</v>
      </c>
    </row>
    <row r="33" spans="1:109">
      <c r="A33" t="s">
        <v>57</v>
      </c>
      <c r="B33" t="s">
        <v>3</v>
      </c>
      <c r="C33">
        <v>1</v>
      </c>
      <c r="D33">
        <v>80</v>
      </c>
      <c r="F33" s="1">
        <v>0.1</v>
      </c>
      <c r="H33">
        <f>15+7.5</f>
        <v>22.5</v>
      </c>
      <c r="I33">
        <f>H33</f>
        <v>22.5</v>
      </c>
      <c r="J33" s="4">
        <f t="shared" si="16"/>
        <v>0.46000000000000008</v>
      </c>
      <c r="K33" s="4">
        <f t="shared" si="16"/>
        <v>0.46000000000000008</v>
      </c>
      <c r="L33" s="4">
        <f t="shared" si="16"/>
        <v>0.23000000000000004</v>
      </c>
      <c r="M33" s="4">
        <f t="shared" si="16"/>
        <v>0.23000000000000004</v>
      </c>
      <c r="N33" s="4">
        <f t="shared" si="16"/>
        <v>4.6000000000000013E-2</v>
      </c>
      <c r="O33" s="4">
        <f t="shared" si="16"/>
        <v>4.6000000000000013E-2</v>
      </c>
      <c r="P33" s="4">
        <f t="shared" si="16"/>
        <v>4.6000000000000013E-2</v>
      </c>
      <c r="Q33" s="4">
        <f t="shared" si="16"/>
        <v>4.6000000000000013E-2</v>
      </c>
      <c r="R33" s="4">
        <f t="shared" si="16"/>
        <v>4.6000000000000013E-2</v>
      </c>
      <c r="S33" s="4">
        <f t="shared" si="16"/>
        <v>4.6000000000000013E-2</v>
      </c>
      <c r="T33" s="4">
        <f t="shared" si="17"/>
        <v>4.6000000000000013E-2</v>
      </c>
      <c r="U33" s="4">
        <f t="shared" si="17"/>
        <v>4.6000000000000013E-2</v>
      </c>
      <c r="V33" s="4">
        <f t="shared" si="17"/>
        <v>4.6000000000000013E-2</v>
      </c>
      <c r="W33" s="4">
        <f t="shared" si="17"/>
        <v>4.6000000000000013E-2</v>
      </c>
      <c r="X33" s="4">
        <f t="shared" si="17"/>
        <v>4.6000000000000013E-2</v>
      </c>
      <c r="Y33" s="4">
        <f t="shared" si="17"/>
        <v>4.6000000000000013E-2</v>
      </c>
      <c r="Z33" s="4">
        <f t="shared" si="17"/>
        <v>4.6000000000000013E-2</v>
      </c>
      <c r="AA33" s="4">
        <f t="shared" si="17"/>
        <v>4.6000000000000013E-2</v>
      </c>
      <c r="AB33" s="4">
        <f t="shared" si="17"/>
        <v>4.6000000000000013E-2</v>
      </c>
      <c r="AC33" s="4">
        <f t="shared" si="17"/>
        <v>4.6000000000000013E-2</v>
      </c>
      <c r="AD33" s="4">
        <f t="shared" si="18"/>
        <v>4.6000000000000013E-2</v>
      </c>
      <c r="AE33" s="4">
        <f t="shared" si="18"/>
        <v>4.6000000000000013E-2</v>
      </c>
      <c r="AF33" s="4">
        <f t="shared" si="18"/>
        <v>4.6000000000000013E-2</v>
      </c>
      <c r="AG33" s="4">
        <f t="shared" si="18"/>
        <v>4.6000000000000013E-2</v>
      </c>
      <c r="AH33" s="4">
        <f t="shared" si="18"/>
        <v>4.6000000000000013E-2</v>
      </c>
      <c r="AI33" s="4">
        <f t="shared" si="18"/>
        <v>4.6000000000000013E-2</v>
      </c>
      <c r="AJ33" s="4">
        <f t="shared" si="18"/>
        <v>4.6000000000000013E-2</v>
      </c>
      <c r="AK33" s="4">
        <f t="shared" si="18"/>
        <v>4.6000000000000013E-2</v>
      </c>
      <c r="AL33" s="4">
        <f t="shared" si="18"/>
        <v>4.6000000000000013E-2</v>
      </c>
      <c r="AM33" s="4">
        <f t="shared" si="18"/>
        <v>4.6000000000000013E-2</v>
      </c>
      <c r="AN33" s="4">
        <f t="shared" si="19"/>
        <v>4.6000000000000013E-2</v>
      </c>
      <c r="AO33" s="4">
        <f t="shared" si="19"/>
        <v>4.6000000000000013E-2</v>
      </c>
      <c r="AP33" s="4">
        <f t="shared" si="19"/>
        <v>4.6000000000000013E-2</v>
      </c>
      <c r="AQ33" s="4">
        <f t="shared" si="19"/>
        <v>4.6000000000000013E-2</v>
      </c>
      <c r="AR33" s="4">
        <f t="shared" si="19"/>
        <v>4.6000000000000013E-2</v>
      </c>
      <c r="AS33" s="4">
        <f t="shared" si="19"/>
        <v>4.6000000000000013E-2</v>
      </c>
      <c r="AT33" s="4">
        <f t="shared" si="19"/>
        <v>4.6000000000000013E-2</v>
      </c>
      <c r="AU33" s="4">
        <f t="shared" si="19"/>
        <v>4.6000000000000013E-2</v>
      </c>
      <c r="AV33" s="4">
        <f t="shared" si="19"/>
        <v>4.6000000000000013E-2</v>
      </c>
      <c r="AW33" s="4">
        <f t="shared" si="19"/>
        <v>4.6000000000000013E-2</v>
      </c>
      <c r="AX33" s="4">
        <f t="shared" si="20"/>
        <v>4.6000000000000013E-2</v>
      </c>
      <c r="AY33" s="4">
        <f t="shared" si="20"/>
        <v>4.6000000000000013E-2</v>
      </c>
      <c r="AZ33" s="4">
        <f t="shared" si="20"/>
        <v>4.6000000000000013E-2</v>
      </c>
      <c r="BA33" s="4">
        <f t="shared" si="20"/>
        <v>4.6000000000000013E-2</v>
      </c>
      <c r="BB33" s="4">
        <f t="shared" si="20"/>
        <v>4.6000000000000013E-2</v>
      </c>
      <c r="BC33" s="4">
        <f t="shared" si="20"/>
        <v>4.6000000000000013E-2</v>
      </c>
      <c r="BD33" s="4">
        <f t="shared" si="20"/>
        <v>4.6000000000000013E-2</v>
      </c>
      <c r="BE33" s="4">
        <f t="shared" si="20"/>
        <v>4.6000000000000013E-2</v>
      </c>
      <c r="BF33" s="4">
        <f t="shared" si="20"/>
        <v>4.6000000000000013E-2</v>
      </c>
      <c r="BG33" s="4">
        <f t="shared" si="20"/>
        <v>4.6000000000000013E-2</v>
      </c>
      <c r="BH33" s="4">
        <f t="shared" si="21"/>
        <v>4.6000000000000013E-2</v>
      </c>
      <c r="BI33" s="4">
        <f t="shared" si="21"/>
        <v>4.6000000000000013E-2</v>
      </c>
      <c r="BJ33" s="4">
        <f t="shared" si="21"/>
        <v>4.6000000000000013E-2</v>
      </c>
      <c r="BK33" s="4">
        <f t="shared" si="21"/>
        <v>4.6000000000000013E-2</v>
      </c>
      <c r="BL33" s="4">
        <f t="shared" si="21"/>
        <v>4.6000000000000013E-2</v>
      </c>
      <c r="BM33" s="4">
        <f t="shared" si="21"/>
        <v>4.6000000000000013E-2</v>
      </c>
      <c r="BN33" s="4">
        <f t="shared" si="21"/>
        <v>4.6000000000000013E-2</v>
      </c>
      <c r="BO33" s="4">
        <f t="shared" si="21"/>
        <v>4.6000000000000013E-2</v>
      </c>
      <c r="BP33" s="4">
        <f t="shared" si="21"/>
        <v>4.6000000000000013E-2</v>
      </c>
      <c r="BQ33" s="4">
        <f t="shared" si="21"/>
        <v>4.6000000000000013E-2</v>
      </c>
      <c r="BR33" s="4">
        <f t="shared" si="22"/>
        <v>4.6000000000000013E-2</v>
      </c>
      <c r="BS33" s="4">
        <f t="shared" si="22"/>
        <v>4.6000000000000013E-2</v>
      </c>
      <c r="BT33" s="4">
        <f t="shared" si="22"/>
        <v>4.6000000000000013E-2</v>
      </c>
      <c r="BU33" s="4">
        <f t="shared" si="22"/>
        <v>4.6000000000000013E-2</v>
      </c>
      <c r="BV33" s="4">
        <f t="shared" si="22"/>
        <v>4.6000000000000013E-2</v>
      </c>
      <c r="BW33" s="4">
        <f t="shared" si="22"/>
        <v>4.6000000000000013E-2</v>
      </c>
      <c r="BX33" s="4">
        <f t="shared" si="22"/>
        <v>4.6000000000000013E-2</v>
      </c>
      <c r="BY33" s="4">
        <f t="shared" si="22"/>
        <v>4.6000000000000013E-2</v>
      </c>
      <c r="BZ33" s="4">
        <f t="shared" si="22"/>
        <v>4.6000000000000013E-2</v>
      </c>
      <c r="CA33" s="4">
        <f t="shared" si="22"/>
        <v>4.6000000000000013E-2</v>
      </c>
      <c r="CB33" s="4">
        <f t="shared" si="23"/>
        <v>4.6000000000000013E-2</v>
      </c>
      <c r="CC33" s="4">
        <f t="shared" si="23"/>
        <v>4.6000000000000013E-2</v>
      </c>
      <c r="CD33" s="4">
        <f t="shared" si="23"/>
        <v>4.6000000000000013E-2</v>
      </c>
      <c r="CE33" s="4">
        <f t="shared" si="23"/>
        <v>4.6000000000000013E-2</v>
      </c>
      <c r="CF33" s="4">
        <f t="shared" si="23"/>
        <v>4.6000000000000013E-2</v>
      </c>
      <c r="CG33" s="4">
        <f t="shared" si="23"/>
        <v>4.6000000000000013E-2</v>
      </c>
      <c r="CH33" s="4">
        <f t="shared" si="23"/>
        <v>4.6000000000000013E-2</v>
      </c>
      <c r="CI33" s="4">
        <f t="shared" si="23"/>
        <v>4.6000000000000013E-2</v>
      </c>
      <c r="CJ33" s="4">
        <f t="shared" si="23"/>
        <v>4.6000000000000013E-2</v>
      </c>
      <c r="CK33" s="4">
        <f t="shared" si="23"/>
        <v>4.6000000000000013E-2</v>
      </c>
      <c r="CL33" s="4">
        <f t="shared" si="24"/>
        <v>4.6000000000000013E-2</v>
      </c>
      <c r="CM33" s="4">
        <f t="shared" si="24"/>
        <v>4.6000000000000013E-2</v>
      </c>
      <c r="CN33" s="4">
        <f t="shared" si="24"/>
        <v>4.6000000000000013E-2</v>
      </c>
      <c r="CO33" s="4">
        <f t="shared" si="24"/>
        <v>4.6000000000000013E-2</v>
      </c>
      <c r="CP33" s="4">
        <f t="shared" si="24"/>
        <v>4.6000000000000013E-2</v>
      </c>
      <c r="CQ33" s="4">
        <f t="shared" si="24"/>
        <v>4.6000000000000013E-2</v>
      </c>
      <c r="CR33" s="4">
        <f t="shared" si="24"/>
        <v>4.6000000000000013E-2</v>
      </c>
      <c r="CS33" s="4">
        <f t="shared" si="24"/>
        <v>4.6000000000000013E-2</v>
      </c>
      <c r="CT33" s="4">
        <f t="shared" si="24"/>
        <v>4.6000000000000013E-2</v>
      </c>
      <c r="CU33" s="4">
        <f t="shared" si="24"/>
        <v>4.6000000000000013E-2</v>
      </c>
      <c r="CV33" s="4">
        <f t="shared" si="25"/>
        <v>4.6000000000000013E-2</v>
      </c>
      <c r="CW33" s="4">
        <f t="shared" si="25"/>
        <v>4.6000000000000013E-2</v>
      </c>
      <c r="CX33" s="4">
        <f t="shared" si="25"/>
        <v>4.6000000000000013E-2</v>
      </c>
      <c r="CY33" s="4">
        <f t="shared" si="25"/>
        <v>4.6000000000000013E-2</v>
      </c>
      <c r="CZ33" s="4">
        <f t="shared" si="25"/>
        <v>4.6000000000000013E-2</v>
      </c>
      <c r="DA33" s="4">
        <f t="shared" si="25"/>
        <v>4.6000000000000013E-2</v>
      </c>
      <c r="DB33" s="4">
        <f t="shared" si="25"/>
        <v>4.6000000000000013E-2</v>
      </c>
      <c r="DC33" s="4">
        <f t="shared" si="25"/>
        <v>4.6000000000000013E-2</v>
      </c>
      <c r="DD33" s="4">
        <f t="shared" si="25"/>
        <v>4.6000000000000013E-2</v>
      </c>
      <c r="DE33" s="4">
        <f t="shared" si="25"/>
        <v>4.6000000000000013E-2</v>
      </c>
    </row>
    <row r="34" spans="1:109">
      <c r="A34" t="s">
        <v>58</v>
      </c>
      <c r="B34" t="s">
        <v>3</v>
      </c>
      <c r="C34">
        <v>2</v>
      </c>
      <c r="D34">
        <v>100</v>
      </c>
      <c r="F34" s="1">
        <v>0.2</v>
      </c>
      <c r="H34">
        <v>20</v>
      </c>
      <c r="I34">
        <f>H34+H33</f>
        <v>42.5</v>
      </c>
      <c r="J34" s="4">
        <f t="shared" si="16"/>
        <v>0.51</v>
      </c>
      <c r="K34" s="4">
        <f t="shared" si="16"/>
        <v>0.51</v>
      </c>
      <c r="L34" s="4">
        <f t="shared" si="16"/>
        <v>0.51</v>
      </c>
      <c r="M34" s="4">
        <f t="shared" si="16"/>
        <v>0.255</v>
      </c>
      <c r="N34" s="4">
        <f t="shared" si="16"/>
        <v>0.255</v>
      </c>
      <c r="O34" s="4">
        <f t="shared" si="16"/>
        <v>5.1000000000000004E-2</v>
      </c>
      <c r="P34" s="4">
        <f t="shared" si="16"/>
        <v>5.1000000000000004E-2</v>
      </c>
      <c r="Q34" s="4">
        <f t="shared" si="16"/>
        <v>5.1000000000000004E-2</v>
      </c>
      <c r="R34" s="4">
        <f t="shared" si="16"/>
        <v>5.1000000000000004E-2</v>
      </c>
      <c r="S34" s="4">
        <f t="shared" si="16"/>
        <v>5.1000000000000004E-2</v>
      </c>
      <c r="T34" s="4">
        <f t="shared" si="17"/>
        <v>5.1000000000000004E-2</v>
      </c>
      <c r="U34" s="4">
        <f t="shared" si="17"/>
        <v>5.1000000000000004E-2</v>
      </c>
      <c r="V34" s="4">
        <f t="shared" si="17"/>
        <v>5.1000000000000004E-2</v>
      </c>
      <c r="W34" s="4">
        <f t="shared" si="17"/>
        <v>5.1000000000000004E-2</v>
      </c>
      <c r="X34" s="4">
        <f t="shared" si="17"/>
        <v>5.1000000000000004E-2</v>
      </c>
      <c r="Y34" s="4">
        <f t="shared" si="17"/>
        <v>5.1000000000000004E-2</v>
      </c>
      <c r="Z34" s="4">
        <f t="shared" si="17"/>
        <v>5.1000000000000004E-2</v>
      </c>
      <c r="AA34" s="4">
        <f t="shared" si="17"/>
        <v>5.1000000000000004E-2</v>
      </c>
      <c r="AB34" s="4">
        <f t="shared" si="17"/>
        <v>5.1000000000000004E-2</v>
      </c>
      <c r="AC34" s="4">
        <f t="shared" si="17"/>
        <v>5.1000000000000004E-2</v>
      </c>
      <c r="AD34" s="4">
        <f t="shared" si="18"/>
        <v>5.1000000000000004E-2</v>
      </c>
      <c r="AE34" s="4">
        <f t="shared" si="18"/>
        <v>5.1000000000000004E-2</v>
      </c>
      <c r="AF34" s="4">
        <f t="shared" si="18"/>
        <v>5.1000000000000004E-2</v>
      </c>
      <c r="AG34" s="4">
        <f t="shared" si="18"/>
        <v>5.1000000000000004E-2</v>
      </c>
      <c r="AH34" s="4">
        <f t="shared" si="18"/>
        <v>5.1000000000000004E-2</v>
      </c>
      <c r="AI34" s="4">
        <f t="shared" si="18"/>
        <v>5.1000000000000004E-2</v>
      </c>
      <c r="AJ34" s="4">
        <f t="shared" si="18"/>
        <v>5.1000000000000004E-2</v>
      </c>
      <c r="AK34" s="4">
        <f t="shared" si="18"/>
        <v>5.1000000000000004E-2</v>
      </c>
      <c r="AL34" s="4">
        <f t="shared" si="18"/>
        <v>5.1000000000000004E-2</v>
      </c>
      <c r="AM34" s="4">
        <f t="shared" si="18"/>
        <v>5.1000000000000004E-2</v>
      </c>
      <c r="AN34" s="4">
        <f t="shared" si="19"/>
        <v>5.1000000000000004E-2</v>
      </c>
      <c r="AO34" s="4">
        <f t="shared" si="19"/>
        <v>5.1000000000000004E-2</v>
      </c>
      <c r="AP34" s="4">
        <f t="shared" si="19"/>
        <v>5.1000000000000004E-2</v>
      </c>
      <c r="AQ34" s="4">
        <f t="shared" si="19"/>
        <v>5.1000000000000004E-2</v>
      </c>
      <c r="AR34" s="4">
        <f t="shared" si="19"/>
        <v>5.1000000000000004E-2</v>
      </c>
      <c r="AS34" s="4">
        <f t="shared" si="19"/>
        <v>5.1000000000000004E-2</v>
      </c>
      <c r="AT34" s="4">
        <f t="shared" si="19"/>
        <v>5.1000000000000004E-2</v>
      </c>
      <c r="AU34" s="4">
        <f t="shared" si="19"/>
        <v>5.1000000000000004E-2</v>
      </c>
      <c r="AV34" s="4">
        <f t="shared" si="19"/>
        <v>5.1000000000000004E-2</v>
      </c>
      <c r="AW34" s="4">
        <f t="shared" si="19"/>
        <v>5.1000000000000004E-2</v>
      </c>
      <c r="AX34" s="4">
        <f t="shared" si="20"/>
        <v>5.1000000000000004E-2</v>
      </c>
      <c r="AY34" s="4">
        <f t="shared" si="20"/>
        <v>5.1000000000000004E-2</v>
      </c>
      <c r="AZ34" s="4">
        <f t="shared" si="20"/>
        <v>5.1000000000000004E-2</v>
      </c>
      <c r="BA34" s="4">
        <f t="shared" si="20"/>
        <v>5.1000000000000004E-2</v>
      </c>
      <c r="BB34" s="4">
        <f t="shared" si="20"/>
        <v>5.1000000000000004E-2</v>
      </c>
      <c r="BC34" s="4">
        <f t="shared" si="20"/>
        <v>5.1000000000000004E-2</v>
      </c>
      <c r="BD34" s="4">
        <f t="shared" si="20"/>
        <v>5.1000000000000004E-2</v>
      </c>
      <c r="BE34" s="4">
        <f t="shared" si="20"/>
        <v>5.1000000000000004E-2</v>
      </c>
      <c r="BF34" s="4">
        <f t="shared" si="20"/>
        <v>5.1000000000000004E-2</v>
      </c>
      <c r="BG34" s="4">
        <f t="shared" si="20"/>
        <v>5.1000000000000004E-2</v>
      </c>
      <c r="BH34" s="4">
        <f t="shared" si="21"/>
        <v>5.1000000000000004E-2</v>
      </c>
      <c r="BI34" s="4">
        <f t="shared" si="21"/>
        <v>5.1000000000000004E-2</v>
      </c>
      <c r="BJ34" s="4">
        <f t="shared" si="21"/>
        <v>5.1000000000000004E-2</v>
      </c>
      <c r="BK34" s="4">
        <f t="shared" si="21"/>
        <v>5.1000000000000004E-2</v>
      </c>
      <c r="BL34" s="4">
        <f t="shared" si="21"/>
        <v>5.1000000000000004E-2</v>
      </c>
      <c r="BM34" s="4">
        <f t="shared" si="21"/>
        <v>5.1000000000000004E-2</v>
      </c>
      <c r="BN34" s="4">
        <f t="shared" si="21"/>
        <v>5.1000000000000004E-2</v>
      </c>
      <c r="BO34" s="4">
        <f t="shared" si="21"/>
        <v>5.1000000000000004E-2</v>
      </c>
      <c r="BP34" s="4">
        <f t="shared" si="21"/>
        <v>5.1000000000000004E-2</v>
      </c>
      <c r="BQ34" s="4">
        <f t="shared" si="21"/>
        <v>5.1000000000000004E-2</v>
      </c>
      <c r="BR34" s="4">
        <f t="shared" si="22"/>
        <v>5.1000000000000004E-2</v>
      </c>
      <c r="BS34" s="4">
        <f t="shared" si="22"/>
        <v>5.1000000000000004E-2</v>
      </c>
      <c r="BT34" s="4">
        <f t="shared" si="22"/>
        <v>5.1000000000000004E-2</v>
      </c>
      <c r="BU34" s="4">
        <f t="shared" si="22"/>
        <v>5.1000000000000004E-2</v>
      </c>
      <c r="BV34" s="4">
        <f t="shared" si="22"/>
        <v>5.1000000000000004E-2</v>
      </c>
      <c r="BW34" s="4">
        <f t="shared" si="22"/>
        <v>5.1000000000000004E-2</v>
      </c>
      <c r="BX34" s="4">
        <f t="shared" si="22"/>
        <v>5.1000000000000004E-2</v>
      </c>
      <c r="BY34" s="4">
        <f t="shared" si="22"/>
        <v>5.1000000000000004E-2</v>
      </c>
      <c r="BZ34" s="4">
        <f t="shared" si="22"/>
        <v>5.1000000000000004E-2</v>
      </c>
      <c r="CA34" s="4">
        <f t="shared" si="22"/>
        <v>5.1000000000000004E-2</v>
      </c>
      <c r="CB34" s="4">
        <f t="shared" si="23"/>
        <v>5.1000000000000004E-2</v>
      </c>
      <c r="CC34" s="4">
        <f t="shared" si="23"/>
        <v>5.1000000000000004E-2</v>
      </c>
      <c r="CD34" s="4">
        <f t="shared" si="23"/>
        <v>5.1000000000000004E-2</v>
      </c>
      <c r="CE34" s="4">
        <f t="shared" si="23"/>
        <v>5.1000000000000004E-2</v>
      </c>
      <c r="CF34" s="4">
        <f t="shared" si="23"/>
        <v>5.1000000000000004E-2</v>
      </c>
      <c r="CG34" s="4">
        <f t="shared" si="23"/>
        <v>5.1000000000000004E-2</v>
      </c>
      <c r="CH34" s="4">
        <f t="shared" si="23"/>
        <v>5.1000000000000004E-2</v>
      </c>
      <c r="CI34" s="4">
        <f t="shared" si="23"/>
        <v>5.1000000000000004E-2</v>
      </c>
      <c r="CJ34" s="4">
        <f t="shared" si="23"/>
        <v>5.1000000000000004E-2</v>
      </c>
      <c r="CK34" s="4">
        <f t="shared" si="23"/>
        <v>5.1000000000000004E-2</v>
      </c>
      <c r="CL34" s="4">
        <f t="shared" si="24"/>
        <v>5.1000000000000004E-2</v>
      </c>
      <c r="CM34" s="4">
        <f t="shared" si="24"/>
        <v>5.1000000000000004E-2</v>
      </c>
      <c r="CN34" s="4">
        <f t="shared" si="24"/>
        <v>5.1000000000000004E-2</v>
      </c>
      <c r="CO34" s="4">
        <f t="shared" si="24"/>
        <v>5.1000000000000004E-2</v>
      </c>
      <c r="CP34" s="4">
        <f t="shared" si="24"/>
        <v>5.1000000000000004E-2</v>
      </c>
      <c r="CQ34" s="4">
        <f t="shared" si="24"/>
        <v>5.1000000000000004E-2</v>
      </c>
      <c r="CR34" s="4">
        <f t="shared" si="24"/>
        <v>5.1000000000000004E-2</v>
      </c>
      <c r="CS34" s="4">
        <f t="shared" si="24"/>
        <v>5.1000000000000004E-2</v>
      </c>
      <c r="CT34" s="4">
        <f t="shared" si="24"/>
        <v>5.1000000000000004E-2</v>
      </c>
      <c r="CU34" s="4">
        <f t="shared" si="24"/>
        <v>5.1000000000000004E-2</v>
      </c>
      <c r="CV34" s="4">
        <f t="shared" si="25"/>
        <v>5.1000000000000004E-2</v>
      </c>
      <c r="CW34" s="4">
        <f t="shared" si="25"/>
        <v>5.1000000000000004E-2</v>
      </c>
      <c r="CX34" s="4">
        <f t="shared" si="25"/>
        <v>5.1000000000000004E-2</v>
      </c>
      <c r="CY34" s="4">
        <f t="shared" si="25"/>
        <v>5.1000000000000004E-2</v>
      </c>
      <c r="CZ34" s="4">
        <f t="shared" si="25"/>
        <v>5.1000000000000004E-2</v>
      </c>
      <c r="DA34" s="4">
        <f t="shared" si="25"/>
        <v>5.1000000000000004E-2</v>
      </c>
      <c r="DB34" s="4">
        <f t="shared" si="25"/>
        <v>5.1000000000000004E-2</v>
      </c>
      <c r="DC34" s="4">
        <f t="shared" si="25"/>
        <v>5.1000000000000004E-2</v>
      </c>
      <c r="DD34" s="4">
        <f t="shared" si="25"/>
        <v>5.1000000000000004E-2</v>
      </c>
      <c r="DE34" s="4">
        <f t="shared" si="25"/>
        <v>5.1000000000000004E-2</v>
      </c>
    </row>
    <row r="35" spans="1:109">
      <c r="A35" t="s">
        <v>59</v>
      </c>
      <c r="B35" t="s">
        <v>3</v>
      </c>
      <c r="C35">
        <v>3</v>
      </c>
      <c r="D35">
        <v>120</v>
      </c>
      <c r="F35" s="1">
        <v>0.3</v>
      </c>
      <c r="H35">
        <f>2.5*5+25</f>
        <v>37.5</v>
      </c>
      <c r="I35">
        <f>H35+H34+H33</f>
        <v>80</v>
      </c>
      <c r="J35" s="4">
        <f t="shared" si="16"/>
        <v>0.56000000000000005</v>
      </c>
      <c r="K35" s="4">
        <f t="shared" si="16"/>
        <v>0.56000000000000005</v>
      </c>
      <c r="L35" s="4">
        <f t="shared" si="16"/>
        <v>0.56000000000000005</v>
      </c>
      <c r="M35" s="4">
        <f t="shared" si="16"/>
        <v>0.28000000000000003</v>
      </c>
      <c r="N35" s="4">
        <f t="shared" si="16"/>
        <v>0.28000000000000003</v>
      </c>
      <c r="O35" s="4">
        <f t="shared" si="16"/>
        <v>0.28000000000000003</v>
      </c>
      <c r="P35" s="4">
        <f t="shared" si="16"/>
        <v>5.6000000000000008E-2</v>
      </c>
      <c r="Q35" s="4">
        <f t="shared" si="16"/>
        <v>5.6000000000000008E-2</v>
      </c>
      <c r="R35" s="4">
        <f t="shared" si="16"/>
        <v>5.6000000000000008E-2</v>
      </c>
      <c r="S35" s="4">
        <f t="shared" si="16"/>
        <v>5.6000000000000008E-2</v>
      </c>
      <c r="T35" s="4">
        <f t="shared" si="17"/>
        <v>5.6000000000000008E-2</v>
      </c>
      <c r="U35" s="4">
        <f t="shared" si="17"/>
        <v>5.6000000000000008E-2</v>
      </c>
      <c r="V35" s="4">
        <f t="shared" si="17"/>
        <v>5.6000000000000008E-2</v>
      </c>
      <c r="W35" s="4">
        <f t="shared" si="17"/>
        <v>5.6000000000000008E-2</v>
      </c>
      <c r="X35" s="4">
        <f t="shared" si="17"/>
        <v>5.6000000000000008E-2</v>
      </c>
      <c r="Y35" s="4">
        <f t="shared" si="17"/>
        <v>5.6000000000000008E-2</v>
      </c>
      <c r="Z35" s="4">
        <f t="shared" si="17"/>
        <v>5.6000000000000008E-2</v>
      </c>
      <c r="AA35" s="4">
        <f t="shared" si="17"/>
        <v>5.6000000000000008E-2</v>
      </c>
      <c r="AB35" s="4">
        <f t="shared" si="17"/>
        <v>5.6000000000000008E-2</v>
      </c>
      <c r="AC35" s="4">
        <f t="shared" si="17"/>
        <v>5.6000000000000008E-2</v>
      </c>
      <c r="AD35" s="4">
        <f t="shared" si="18"/>
        <v>5.6000000000000008E-2</v>
      </c>
      <c r="AE35" s="4">
        <f t="shared" si="18"/>
        <v>5.6000000000000008E-2</v>
      </c>
      <c r="AF35" s="4">
        <f t="shared" si="18"/>
        <v>5.6000000000000008E-2</v>
      </c>
      <c r="AG35" s="4">
        <f t="shared" si="18"/>
        <v>5.6000000000000008E-2</v>
      </c>
      <c r="AH35" s="4">
        <f t="shared" si="18"/>
        <v>5.6000000000000008E-2</v>
      </c>
      <c r="AI35" s="4">
        <f t="shared" si="18"/>
        <v>5.6000000000000008E-2</v>
      </c>
      <c r="AJ35" s="4">
        <f t="shared" si="18"/>
        <v>5.6000000000000008E-2</v>
      </c>
      <c r="AK35" s="4">
        <f t="shared" si="18"/>
        <v>5.6000000000000008E-2</v>
      </c>
      <c r="AL35" s="4">
        <f t="shared" si="18"/>
        <v>5.6000000000000008E-2</v>
      </c>
      <c r="AM35" s="4">
        <f t="shared" si="18"/>
        <v>5.6000000000000008E-2</v>
      </c>
      <c r="AN35" s="4">
        <f t="shared" si="19"/>
        <v>5.6000000000000008E-2</v>
      </c>
      <c r="AO35" s="4">
        <f t="shared" si="19"/>
        <v>5.6000000000000008E-2</v>
      </c>
      <c r="AP35" s="4">
        <f t="shared" si="19"/>
        <v>5.6000000000000008E-2</v>
      </c>
      <c r="AQ35" s="4">
        <f t="shared" si="19"/>
        <v>5.6000000000000008E-2</v>
      </c>
      <c r="AR35" s="4">
        <f t="shared" si="19"/>
        <v>5.6000000000000008E-2</v>
      </c>
      <c r="AS35" s="4">
        <f t="shared" si="19"/>
        <v>5.6000000000000008E-2</v>
      </c>
      <c r="AT35" s="4">
        <f t="shared" si="19"/>
        <v>5.6000000000000008E-2</v>
      </c>
      <c r="AU35" s="4">
        <f t="shared" si="19"/>
        <v>5.6000000000000008E-2</v>
      </c>
      <c r="AV35" s="4">
        <f t="shared" si="19"/>
        <v>5.6000000000000008E-2</v>
      </c>
      <c r="AW35" s="4">
        <f t="shared" si="19"/>
        <v>5.6000000000000008E-2</v>
      </c>
      <c r="AX35" s="4">
        <f t="shared" si="20"/>
        <v>5.6000000000000008E-2</v>
      </c>
      <c r="AY35" s="4">
        <f t="shared" si="20"/>
        <v>5.6000000000000008E-2</v>
      </c>
      <c r="AZ35" s="4">
        <f t="shared" si="20"/>
        <v>5.6000000000000008E-2</v>
      </c>
      <c r="BA35" s="4">
        <f t="shared" si="20"/>
        <v>5.6000000000000008E-2</v>
      </c>
      <c r="BB35" s="4">
        <f t="shared" si="20"/>
        <v>5.6000000000000008E-2</v>
      </c>
      <c r="BC35" s="4">
        <f t="shared" si="20"/>
        <v>5.6000000000000008E-2</v>
      </c>
      <c r="BD35" s="4">
        <f t="shared" si="20"/>
        <v>5.6000000000000008E-2</v>
      </c>
      <c r="BE35" s="4">
        <f t="shared" si="20"/>
        <v>5.6000000000000008E-2</v>
      </c>
      <c r="BF35" s="4">
        <f t="shared" si="20"/>
        <v>5.6000000000000008E-2</v>
      </c>
      <c r="BG35" s="4">
        <f t="shared" si="20"/>
        <v>5.6000000000000008E-2</v>
      </c>
      <c r="BH35" s="4">
        <f t="shared" si="21"/>
        <v>5.6000000000000008E-2</v>
      </c>
      <c r="BI35" s="4">
        <f t="shared" si="21"/>
        <v>5.6000000000000008E-2</v>
      </c>
      <c r="BJ35" s="4">
        <f t="shared" si="21"/>
        <v>5.6000000000000008E-2</v>
      </c>
      <c r="BK35" s="4">
        <f t="shared" si="21"/>
        <v>5.6000000000000008E-2</v>
      </c>
      <c r="BL35" s="4">
        <f t="shared" si="21"/>
        <v>5.6000000000000008E-2</v>
      </c>
      <c r="BM35" s="4">
        <f t="shared" si="21"/>
        <v>5.6000000000000008E-2</v>
      </c>
      <c r="BN35" s="4">
        <f t="shared" si="21"/>
        <v>5.6000000000000008E-2</v>
      </c>
      <c r="BO35" s="4">
        <f t="shared" si="21"/>
        <v>5.6000000000000008E-2</v>
      </c>
      <c r="BP35" s="4">
        <f t="shared" si="21"/>
        <v>5.6000000000000008E-2</v>
      </c>
      <c r="BQ35" s="4">
        <f t="shared" si="21"/>
        <v>5.6000000000000008E-2</v>
      </c>
      <c r="BR35" s="4">
        <f t="shared" si="22"/>
        <v>5.6000000000000008E-2</v>
      </c>
      <c r="BS35" s="4">
        <f t="shared" si="22"/>
        <v>5.6000000000000008E-2</v>
      </c>
      <c r="BT35" s="4">
        <f t="shared" si="22"/>
        <v>5.6000000000000008E-2</v>
      </c>
      <c r="BU35" s="4">
        <f t="shared" si="22"/>
        <v>5.6000000000000008E-2</v>
      </c>
      <c r="BV35" s="4">
        <f t="shared" si="22"/>
        <v>5.6000000000000008E-2</v>
      </c>
      <c r="BW35" s="4">
        <f t="shared" si="22"/>
        <v>5.6000000000000008E-2</v>
      </c>
      <c r="BX35" s="4">
        <f t="shared" si="22"/>
        <v>5.6000000000000008E-2</v>
      </c>
      <c r="BY35" s="4">
        <f t="shared" si="22"/>
        <v>5.6000000000000008E-2</v>
      </c>
      <c r="BZ35" s="4">
        <f t="shared" si="22"/>
        <v>5.6000000000000008E-2</v>
      </c>
      <c r="CA35" s="4">
        <f t="shared" si="22"/>
        <v>5.6000000000000008E-2</v>
      </c>
      <c r="CB35" s="4">
        <f t="shared" si="23"/>
        <v>5.6000000000000008E-2</v>
      </c>
      <c r="CC35" s="4">
        <f t="shared" si="23"/>
        <v>5.6000000000000008E-2</v>
      </c>
      <c r="CD35" s="4">
        <f t="shared" si="23"/>
        <v>5.6000000000000008E-2</v>
      </c>
      <c r="CE35" s="4">
        <f t="shared" si="23"/>
        <v>5.6000000000000008E-2</v>
      </c>
      <c r="CF35" s="4">
        <f t="shared" si="23"/>
        <v>5.6000000000000008E-2</v>
      </c>
      <c r="CG35" s="4">
        <f t="shared" si="23"/>
        <v>5.6000000000000008E-2</v>
      </c>
      <c r="CH35" s="4">
        <f t="shared" si="23"/>
        <v>5.6000000000000008E-2</v>
      </c>
      <c r="CI35" s="4">
        <f t="shared" si="23"/>
        <v>5.6000000000000008E-2</v>
      </c>
      <c r="CJ35" s="4">
        <f t="shared" si="23"/>
        <v>5.6000000000000008E-2</v>
      </c>
      <c r="CK35" s="4">
        <f t="shared" si="23"/>
        <v>5.6000000000000008E-2</v>
      </c>
      <c r="CL35" s="4">
        <f t="shared" si="24"/>
        <v>5.6000000000000008E-2</v>
      </c>
      <c r="CM35" s="4">
        <f t="shared" si="24"/>
        <v>5.6000000000000008E-2</v>
      </c>
      <c r="CN35" s="4">
        <f t="shared" si="24"/>
        <v>5.6000000000000008E-2</v>
      </c>
      <c r="CO35" s="4">
        <f t="shared" si="24"/>
        <v>5.6000000000000008E-2</v>
      </c>
      <c r="CP35" s="4">
        <f t="shared" si="24"/>
        <v>5.6000000000000008E-2</v>
      </c>
      <c r="CQ35" s="4">
        <f t="shared" si="24"/>
        <v>5.6000000000000008E-2</v>
      </c>
      <c r="CR35" s="4">
        <f t="shared" si="24"/>
        <v>5.6000000000000008E-2</v>
      </c>
      <c r="CS35" s="4">
        <f t="shared" si="24"/>
        <v>5.6000000000000008E-2</v>
      </c>
      <c r="CT35" s="4">
        <f t="shared" si="24"/>
        <v>5.6000000000000008E-2</v>
      </c>
      <c r="CU35" s="4">
        <f t="shared" si="24"/>
        <v>5.6000000000000008E-2</v>
      </c>
      <c r="CV35" s="4">
        <f t="shared" si="25"/>
        <v>5.6000000000000008E-2</v>
      </c>
      <c r="CW35" s="4">
        <f t="shared" si="25"/>
        <v>5.6000000000000008E-2</v>
      </c>
      <c r="CX35" s="4">
        <f t="shared" si="25"/>
        <v>5.6000000000000008E-2</v>
      </c>
      <c r="CY35" s="4">
        <f t="shared" si="25"/>
        <v>5.6000000000000008E-2</v>
      </c>
      <c r="CZ35" s="4">
        <f t="shared" si="25"/>
        <v>5.6000000000000008E-2</v>
      </c>
      <c r="DA35" s="4">
        <f t="shared" si="25"/>
        <v>5.6000000000000008E-2</v>
      </c>
      <c r="DB35" s="4">
        <f t="shared" si="25"/>
        <v>5.6000000000000008E-2</v>
      </c>
      <c r="DC35" s="4">
        <f t="shared" si="25"/>
        <v>5.6000000000000008E-2</v>
      </c>
      <c r="DD35" s="4">
        <f t="shared" si="25"/>
        <v>5.6000000000000008E-2</v>
      </c>
      <c r="DE35" s="4">
        <f t="shared" si="25"/>
        <v>5.6000000000000008E-2</v>
      </c>
    </row>
    <row r="36" spans="1:109">
      <c r="A36" t="s">
        <v>69</v>
      </c>
      <c r="B36" t="s">
        <v>3</v>
      </c>
      <c r="C36">
        <v>4</v>
      </c>
      <c r="D36">
        <v>140</v>
      </c>
      <c r="F36" s="1">
        <v>0.4</v>
      </c>
      <c r="H36">
        <v>75</v>
      </c>
      <c r="I36">
        <f>H36+H35+H34+H33</f>
        <v>155</v>
      </c>
      <c r="J36" s="4">
        <f t="shared" si="16"/>
        <v>0.61</v>
      </c>
      <c r="K36" s="4">
        <f t="shared" si="16"/>
        <v>0.61</v>
      </c>
      <c r="L36" s="4">
        <f t="shared" si="16"/>
        <v>0.61</v>
      </c>
      <c r="M36" s="4">
        <f t="shared" si="16"/>
        <v>0.30499999999999999</v>
      </c>
      <c r="N36" s="4">
        <f t="shared" si="16"/>
        <v>0.30499999999999999</v>
      </c>
      <c r="O36" s="4">
        <f t="shared" si="16"/>
        <v>0.30499999999999999</v>
      </c>
      <c r="P36" s="4">
        <f t="shared" si="16"/>
        <v>0.30499999999999999</v>
      </c>
      <c r="Q36" s="4">
        <f t="shared" si="16"/>
        <v>6.0999999999999999E-2</v>
      </c>
      <c r="R36" s="4">
        <f t="shared" si="16"/>
        <v>6.0999999999999999E-2</v>
      </c>
      <c r="S36" s="4">
        <f t="shared" si="16"/>
        <v>6.0999999999999999E-2</v>
      </c>
      <c r="T36" s="4">
        <f t="shared" si="17"/>
        <v>6.0999999999999999E-2</v>
      </c>
      <c r="U36" s="4">
        <f t="shared" si="17"/>
        <v>6.0999999999999999E-2</v>
      </c>
      <c r="V36" s="4">
        <f t="shared" si="17"/>
        <v>6.0999999999999999E-2</v>
      </c>
      <c r="W36" s="4">
        <f t="shared" si="17"/>
        <v>6.0999999999999999E-2</v>
      </c>
      <c r="X36" s="4">
        <f t="shared" si="17"/>
        <v>6.0999999999999999E-2</v>
      </c>
      <c r="Y36" s="4">
        <f t="shared" si="17"/>
        <v>6.0999999999999999E-2</v>
      </c>
      <c r="Z36" s="4">
        <f t="shared" si="17"/>
        <v>6.0999999999999999E-2</v>
      </c>
      <c r="AA36" s="4">
        <f t="shared" si="17"/>
        <v>6.0999999999999999E-2</v>
      </c>
      <c r="AB36" s="4">
        <f t="shared" si="17"/>
        <v>6.0999999999999999E-2</v>
      </c>
      <c r="AC36" s="4">
        <f t="shared" si="17"/>
        <v>6.0999999999999999E-2</v>
      </c>
      <c r="AD36" s="4">
        <f t="shared" si="18"/>
        <v>6.0999999999999999E-2</v>
      </c>
      <c r="AE36" s="4">
        <f t="shared" si="18"/>
        <v>6.0999999999999999E-2</v>
      </c>
      <c r="AF36" s="4">
        <f t="shared" si="18"/>
        <v>6.0999999999999999E-2</v>
      </c>
      <c r="AG36" s="4">
        <f t="shared" si="18"/>
        <v>6.0999999999999999E-2</v>
      </c>
      <c r="AH36" s="4">
        <f t="shared" si="18"/>
        <v>6.0999999999999999E-2</v>
      </c>
      <c r="AI36" s="4">
        <f t="shared" si="18"/>
        <v>6.0999999999999999E-2</v>
      </c>
      <c r="AJ36" s="4">
        <f t="shared" si="18"/>
        <v>6.0999999999999999E-2</v>
      </c>
      <c r="AK36" s="4">
        <f t="shared" si="18"/>
        <v>6.0999999999999999E-2</v>
      </c>
      <c r="AL36" s="4">
        <f t="shared" si="18"/>
        <v>6.0999999999999999E-2</v>
      </c>
      <c r="AM36" s="4">
        <f t="shared" si="18"/>
        <v>6.0999999999999999E-2</v>
      </c>
      <c r="AN36" s="4">
        <f t="shared" si="19"/>
        <v>6.0999999999999999E-2</v>
      </c>
      <c r="AO36" s="4">
        <f t="shared" si="19"/>
        <v>6.0999999999999999E-2</v>
      </c>
      <c r="AP36" s="4">
        <f t="shared" si="19"/>
        <v>6.0999999999999999E-2</v>
      </c>
      <c r="AQ36" s="4">
        <f t="shared" si="19"/>
        <v>6.0999999999999999E-2</v>
      </c>
      <c r="AR36" s="4">
        <f t="shared" si="19"/>
        <v>6.0999999999999999E-2</v>
      </c>
      <c r="AS36" s="4">
        <f t="shared" si="19"/>
        <v>6.0999999999999999E-2</v>
      </c>
      <c r="AT36" s="4">
        <f t="shared" si="19"/>
        <v>6.0999999999999999E-2</v>
      </c>
      <c r="AU36" s="4">
        <f t="shared" si="19"/>
        <v>6.0999999999999999E-2</v>
      </c>
      <c r="AV36" s="4">
        <f t="shared" si="19"/>
        <v>6.0999999999999999E-2</v>
      </c>
      <c r="AW36" s="4">
        <f t="shared" si="19"/>
        <v>6.0999999999999999E-2</v>
      </c>
      <c r="AX36" s="4">
        <f t="shared" si="20"/>
        <v>6.0999999999999999E-2</v>
      </c>
      <c r="AY36" s="4">
        <f t="shared" si="20"/>
        <v>6.0999999999999999E-2</v>
      </c>
      <c r="AZ36" s="4">
        <f t="shared" si="20"/>
        <v>6.0999999999999999E-2</v>
      </c>
      <c r="BA36" s="4">
        <f t="shared" si="20"/>
        <v>6.0999999999999999E-2</v>
      </c>
      <c r="BB36" s="4">
        <f t="shared" si="20"/>
        <v>6.0999999999999999E-2</v>
      </c>
      <c r="BC36" s="4">
        <f t="shared" si="20"/>
        <v>6.0999999999999999E-2</v>
      </c>
      <c r="BD36" s="4">
        <f t="shared" si="20"/>
        <v>6.0999999999999999E-2</v>
      </c>
      <c r="BE36" s="4">
        <f t="shared" si="20"/>
        <v>6.0999999999999999E-2</v>
      </c>
      <c r="BF36" s="4">
        <f t="shared" si="20"/>
        <v>6.0999999999999999E-2</v>
      </c>
      <c r="BG36" s="4">
        <f t="shared" si="20"/>
        <v>6.0999999999999999E-2</v>
      </c>
      <c r="BH36" s="4">
        <f t="shared" si="21"/>
        <v>6.0999999999999999E-2</v>
      </c>
      <c r="BI36" s="4">
        <f t="shared" si="21"/>
        <v>6.0999999999999999E-2</v>
      </c>
      <c r="BJ36" s="4">
        <f t="shared" si="21"/>
        <v>6.0999999999999999E-2</v>
      </c>
      <c r="BK36" s="4">
        <f t="shared" si="21"/>
        <v>6.0999999999999999E-2</v>
      </c>
      <c r="BL36" s="4">
        <f t="shared" si="21"/>
        <v>6.0999999999999999E-2</v>
      </c>
      <c r="BM36" s="4">
        <f t="shared" si="21"/>
        <v>6.0999999999999999E-2</v>
      </c>
      <c r="BN36" s="4">
        <f t="shared" si="21"/>
        <v>6.0999999999999999E-2</v>
      </c>
      <c r="BO36" s="4">
        <f t="shared" si="21"/>
        <v>6.0999999999999999E-2</v>
      </c>
      <c r="BP36" s="4">
        <f t="shared" si="21"/>
        <v>6.0999999999999999E-2</v>
      </c>
      <c r="BQ36" s="4">
        <f t="shared" si="21"/>
        <v>6.0999999999999999E-2</v>
      </c>
      <c r="BR36" s="4">
        <f t="shared" si="22"/>
        <v>6.0999999999999999E-2</v>
      </c>
      <c r="BS36" s="4">
        <f t="shared" si="22"/>
        <v>6.0999999999999999E-2</v>
      </c>
      <c r="BT36" s="4">
        <f t="shared" si="22"/>
        <v>6.0999999999999999E-2</v>
      </c>
      <c r="BU36" s="4">
        <f t="shared" si="22"/>
        <v>6.0999999999999999E-2</v>
      </c>
      <c r="BV36" s="4">
        <f t="shared" si="22"/>
        <v>6.0999999999999999E-2</v>
      </c>
      <c r="BW36" s="4">
        <f t="shared" si="22"/>
        <v>6.0999999999999999E-2</v>
      </c>
      <c r="BX36" s="4">
        <f t="shared" si="22"/>
        <v>6.0999999999999999E-2</v>
      </c>
      <c r="BY36" s="4">
        <f t="shared" si="22"/>
        <v>6.0999999999999999E-2</v>
      </c>
      <c r="BZ36" s="4">
        <f t="shared" si="22"/>
        <v>6.0999999999999999E-2</v>
      </c>
      <c r="CA36" s="4">
        <f t="shared" si="22"/>
        <v>6.0999999999999999E-2</v>
      </c>
      <c r="CB36" s="4">
        <f t="shared" si="23"/>
        <v>6.0999999999999999E-2</v>
      </c>
      <c r="CC36" s="4">
        <f t="shared" si="23"/>
        <v>6.0999999999999999E-2</v>
      </c>
      <c r="CD36" s="4">
        <f t="shared" si="23"/>
        <v>6.0999999999999999E-2</v>
      </c>
      <c r="CE36" s="4">
        <f t="shared" si="23"/>
        <v>6.0999999999999999E-2</v>
      </c>
      <c r="CF36" s="4">
        <f t="shared" si="23"/>
        <v>6.0999999999999999E-2</v>
      </c>
      <c r="CG36" s="4">
        <f t="shared" si="23"/>
        <v>6.0999999999999999E-2</v>
      </c>
      <c r="CH36" s="4">
        <f t="shared" si="23"/>
        <v>6.0999999999999999E-2</v>
      </c>
      <c r="CI36" s="4">
        <f t="shared" si="23"/>
        <v>6.0999999999999999E-2</v>
      </c>
      <c r="CJ36" s="4">
        <f t="shared" si="23"/>
        <v>6.0999999999999999E-2</v>
      </c>
      <c r="CK36" s="4">
        <f t="shared" si="23"/>
        <v>6.0999999999999999E-2</v>
      </c>
      <c r="CL36" s="4">
        <f t="shared" si="24"/>
        <v>6.0999999999999999E-2</v>
      </c>
      <c r="CM36" s="4">
        <f t="shared" si="24"/>
        <v>6.0999999999999999E-2</v>
      </c>
      <c r="CN36" s="4">
        <f t="shared" si="24"/>
        <v>6.0999999999999999E-2</v>
      </c>
      <c r="CO36" s="4">
        <f t="shared" si="24"/>
        <v>6.0999999999999999E-2</v>
      </c>
      <c r="CP36" s="4">
        <f t="shared" si="24"/>
        <v>6.0999999999999999E-2</v>
      </c>
      <c r="CQ36" s="4">
        <f t="shared" si="24"/>
        <v>6.0999999999999999E-2</v>
      </c>
      <c r="CR36" s="4">
        <f t="shared" si="24"/>
        <v>6.0999999999999999E-2</v>
      </c>
      <c r="CS36" s="4">
        <f t="shared" si="24"/>
        <v>6.0999999999999999E-2</v>
      </c>
      <c r="CT36" s="4">
        <f t="shared" si="24"/>
        <v>6.0999999999999999E-2</v>
      </c>
      <c r="CU36" s="4">
        <f t="shared" si="24"/>
        <v>6.0999999999999999E-2</v>
      </c>
      <c r="CV36" s="4">
        <f t="shared" si="25"/>
        <v>6.0999999999999999E-2</v>
      </c>
      <c r="CW36" s="4">
        <f t="shared" si="25"/>
        <v>6.0999999999999999E-2</v>
      </c>
      <c r="CX36" s="4">
        <f t="shared" si="25"/>
        <v>6.0999999999999999E-2</v>
      </c>
      <c r="CY36" s="4">
        <f t="shared" si="25"/>
        <v>6.0999999999999999E-2</v>
      </c>
      <c r="CZ36" s="4">
        <f t="shared" si="25"/>
        <v>6.0999999999999999E-2</v>
      </c>
      <c r="DA36" s="4">
        <f t="shared" si="25"/>
        <v>6.0999999999999999E-2</v>
      </c>
      <c r="DB36" s="4">
        <f t="shared" si="25"/>
        <v>6.0999999999999999E-2</v>
      </c>
      <c r="DC36" s="4">
        <f t="shared" si="25"/>
        <v>6.0999999999999999E-2</v>
      </c>
      <c r="DD36" s="4">
        <f t="shared" si="25"/>
        <v>6.0999999999999999E-2</v>
      </c>
      <c r="DE36" s="4">
        <f t="shared" si="25"/>
        <v>6.0999999999999999E-2</v>
      </c>
    </row>
    <row r="37" spans="1:109">
      <c r="A37" t="s">
        <v>70</v>
      </c>
      <c r="B37" t="s">
        <v>3</v>
      </c>
      <c r="C37">
        <v>5</v>
      </c>
      <c r="D37">
        <v>160</v>
      </c>
      <c r="F37" s="1">
        <v>0.5</v>
      </c>
      <c r="H37">
        <v>120</v>
      </c>
      <c r="I37">
        <f>H37+H36+H35+H34+H33</f>
        <v>275</v>
      </c>
      <c r="J37" s="4">
        <f t="shared" si="16"/>
        <v>0.66</v>
      </c>
      <c r="K37" s="4">
        <f t="shared" si="16"/>
        <v>0.66</v>
      </c>
      <c r="L37" s="4">
        <f t="shared" si="16"/>
        <v>0.66</v>
      </c>
      <c r="M37" s="4">
        <f t="shared" si="16"/>
        <v>0.66</v>
      </c>
      <c r="N37" s="4">
        <f t="shared" si="16"/>
        <v>0.33</v>
      </c>
      <c r="O37" s="4">
        <f t="shared" si="16"/>
        <v>0.33</v>
      </c>
      <c r="P37" s="4">
        <f t="shared" si="16"/>
        <v>0.33</v>
      </c>
      <c r="Q37" s="4">
        <f t="shared" si="16"/>
        <v>0.33</v>
      </c>
      <c r="R37" s="4">
        <f t="shared" si="16"/>
        <v>6.6000000000000003E-2</v>
      </c>
      <c r="S37" s="4">
        <f t="shared" si="16"/>
        <v>6.6000000000000003E-2</v>
      </c>
      <c r="T37" s="4">
        <f t="shared" si="17"/>
        <v>6.6000000000000003E-2</v>
      </c>
      <c r="U37" s="4">
        <f t="shared" si="17"/>
        <v>6.6000000000000003E-2</v>
      </c>
      <c r="V37" s="4">
        <f t="shared" si="17"/>
        <v>6.6000000000000003E-2</v>
      </c>
      <c r="W37" s="4">
        <f t="shared" si="17"/>
        <v>6.6000000000000003E-2</v>
      </c>
      <c r="X37" s="4">
        <f t="shared" si="17"/>
        <v>6.6000000000000003E-2</v>
      </c>
      <c r="Y37" s="4">
        <f t="shared" si="17"/>
        <v>6.6000000000000003E-2</v>
      </c>
      <c r="Z37" s="4">
        <f t="shared" si="17"/>
        <v>6.6000000000000003E-2</v>
      </c>
      <c r="AA37" s="4">
        <f t="shared" si="17"/>
        <v>6.6000000000000003E-2</v>
      </c>
      <c r="AB37" s="4">
        <f t="shared" si="17"/>
        <v>6.6000000000000003E-2</v>
      </c>
      <c r="AC37" s="4">
        <f t="shared" si="17"/>
        <v>6.6000000000000003E-2</v>
      </c>
      <c r="AD37" s="4">
        <f t="shared" si="18"/>
        <v>6.6000000000000003E-2</v>
      </c>
      <c r="AE37" s="4">
        <f t="shared" si="18"/>
        <v>6.6000000000000003E-2</v>
      </c>
      <c r="AF37" s="4">
        <f t="shared" si="18"/>
        <v>6.6000000000000003E-2</v>
      </c>
      <c r="AG37" s="4">
        <f t="shared" si="18"/>
        <v>6.6000000000000003E-2</v>
      </c>
      <c r="AH37" s="4">
        <f t="shared" si="18"/>
        <v>6.6000000000000003E-2</v>
      </c>
      <c r="AI37" s="4">
        <f t="shared" si="18"/>
        <v>6.6000000000000003E-2</v>
      </c>
      <c r="AJ37" s="4">
        <f t="shared" si="18"/>
        <v>6.6000000000000003E-2</v>
      </c>
      <c r="AK37" s="4">
        <f t="shared" si="18"/>
        <v>6.6000000000000003E-2</v>
      </c>
      <c r="AL37" s="4">
        <f t="shared" si="18"/>
        <v>6.6000000000000003E-2</v>
      </c>
      <c r="AM37" s="4">
        <f t="shared" si="18"/>
        <v>6.6000000000000003E-2</v>
      </c>
      <c r="AN37" s="4">
        <f t="shared" si="19"/>
        <v>6.6000000000000003E-2</v>
      </c>
      <c r="AO37" s="4">
        <f t="shared" si="19"/>
        <v>6.6000000000000003E-2</v>
      </c>
      <c r="AP37" s="4">
        <f t="shared" si="19"/>
        <v>6.6000000000000003E-2</v>
      </c>
      <c r="AQ37" s="4">
        <f t="shared" si="19"/>
        <v>6.6000000000000003E-2</v>
      </c>
      <c r="AR37" s="4">
        <f t="shared" si="19"/>
        <v>6.6000000000000003E-2</v>
      </c>
      <c r="AS37" s="4">
        <f t="shared" si="19"/>
        <v>6.6000000000000003E-2</v>
      </c>
      <c r="AT37" s="4">
        <f t="shared" si="19"/>
        <v>6.6000000000000003E-2</v>
      </c>
      <c r="AU37" s="4">
        <f t="shared" si="19"/>
        <v>6.6000000000000003E-2</v>
      </c>
      <c r="AV37" s="4">
        <f t="shared" si="19"/>
        <v>6.6000000000000003E-2</v>
      </c>
      <c r="AW37" s="4">
        <f t="shared" si="19"/>
        <v>6.6000000000000003E-2</v>
      </c>
      <c r="AX37" s="4">
        <f t="shared" si="20"/>
        <v>6.6000000000000003E-2</v>
      </c>
      <c r="AY37" s="4">
        <f t="shared" si="20"/>
        <v>6.6000000000000003E-2</v>
      </c>
      <c r="AZ37" s="4">
        <f t="shared" si="20"/>
        <v>6.6000000000000003E-2</v>
      </c>
      <c r="BA37" s="4">
        <f t="shared" si="20"/>
        <v>6.6000000000000003E-2</v>
      </c>
      <c r="BB37" s="4">
        <f t="shared" si="20"/>
        <v>6.6000000000000003E-2</v>
      </c>
      <c r="BC37" s="4">
        <f t="shared" si="20"/>
        <v>6.6000000000000003E-2</v>
      </c>
      <c r="BD37" s="4">
        <f t="shared" si="20"/>
        <v>6.6000000000000003E-2</v>
      </c>
      <c r="BE37" s="4">
        <f t="shared" si="20"/>
        <v>6.6000000000000003E-2</v>
      </c>
      <c r="BF37" s="4">
        <f t="shared" si="20"/>
        <v>6.6000000000000003E-2</v>
      </c>
      <c r="BG37" s="4">
        <f t="shared" si="20"/>
        <v>6.6000000000000003E-2</v>
      </c>
      <c r="BH37" s="4">
        <f t="shared" si="21"/>
        <v>6.6000000000000003E-2</v>
      </c>
      <c r="BI37" s="4">
        <f t="shared" si="21"/>
        <v>6.6000000000000003E-2</v>
      </c>
      <c r="BJ37" s="4">
        <f t="shared" si="21"/>
        <v>6.6000000000000003E-2</v>
      </c>
      <c r="BK37" s="4">
        <f t="shared" si="21"/>
        <v>6.6000000000000003E-2</v>
      </c>
      <c r="BL37" s="4">
        <f t="shared" si="21"/>
        <v>6.6000000000000003E-2</v>
      </c>
      <c r="BM37" s="4">
        <f t="shared" si="21"/>
        <v>6.6000000000000003E-2</v>
      </c>
      <c r="BN37" s="4">
        <f t="shared" si="21"/>
        <v>6.6000000000000003E-2</v>
      </c>
      <c r="BO37" s="4">
        <f t="shared" si="21"/>
        <v>6.6000000000000003E-2</v>
      </c>
      <c r="BP37" s="4">
        <f t="shared" si="21"/>
        <v>6.6000000000000003E-2</v>
      </c>
      <c r="BQ37" s="4">
        <f t="shared" si="21"/>
        <v>6.6000000000000003E-2</v>
      </c>
      <c r="BR37" s="4">
        <f t="shared" si="22"/>
        <v>6.6000000000000003E-2</v>
      </c>
      <c r="BS37" s="4">
        <f t="shared" si="22"/>
        <v>6.6000000000000003E-2</v>
      </c>
      <c r="BT37" s="4">
        <f t="shared" si="22"/>
        <v>6.6000000000000003E-2</v>
      </c>
      <c r="BU37" s="4">
        <f t="shared" si="22"/>
        <v>6.6000000000000003E-2</v>
      </c>
      <c r="BV37" s="4">
        <f t="shared" si="22"/>
        <v>6.6000000000000003E-2</v>
      </c>
      <c r="BW37" s="4">
        <f t="shared" si="22"/>
        <v>6.6000000000000003E-2</v>
      </c>
      <c r="BX37" s="4">
        <f t="shared" si="22"/>
        <v>6.6000000000000003E-2</v>
      </c>
      <c r="BY37" s="4">
        <f t="shared" si="22"/>
        <v>6.6000000000000003E-2</v>
      </c>
      <c r="BZ37" s="4">
        <f t="shared" si="22"/>
        <v>6.6000000000000003E-2</v>
      </c>
      <c r="CA37" s="4">
        <f t="shared" si="22"/>
        <v>6.6000000000000003E-2</v>
      </c>
      <c r="CB37" s="4">
        <f t="shared" si="23"/>
        <v>6.6000000000000003E-2</v>
      </c>
      <c r="CC37" s="4">
        <f t="shared" si="23"/>
        <v>6.6000000000000003E-2</v>
      </c>
      <c r="CD37" s="4">
        <f t="shared" si="23"/>
        <v>6.6000000000000003E-2</v>
      </c>
      <c r="CE37" s="4">
        <f t="shared" si="23"/>
        <v>6.6000000000000003E-2</v>
      </c>
      <c r="CF37" s="4">
        <f t="shared" si="23"/>
        <v>6.6000000000000003E-2</v>
      </c>
      <c r="CG37" s="4">
        <f t="shared" si="23"/>
        <v>6.6000000000000003E-2</v>
      </c>
      <c r="CH37" s="4">
        <f t="shared" si="23"/>
        <v>6.6000000000000003E-2</v>
      </c>
      <c r="CI37" s="4">
        <f t="shared" si="23"/>
        <v>6.6000000000000003E-2</v>
      </c>
      <c r="CJ37" s="4">
        <f t="shared" si="23"/>
        <v>6.6000000000000003E-2</v>
      </c>
      <c r="CK37" s="4">
        <f t="shared" si="23"/>
        <v>6.6000000000000003E-2</v>
      </c>
      <c r="CL37" s="4">
        <f t="shared" si="24"/>
        <v>6.6000000000000003E-2</v>
      </c>
      <c r="CM37" s="4">
        <f t="shared" si="24"/>
        <v>6.6000000000000003E-2</v>
      </c>
      <c r="CN37" s="4">
        <f t="shared" si="24"/>
        <v>6.6000000000000003E-2</v>
      </c>
      <c r="CO37" s="4">
        <f t="shared" si="24"/>
        <v>6.6000000000000003E-2</v>
      </c>
      <c r="CP37" s="4">
        <f t="shared" si="24"/>
        <v>6.6000000000000003E-2</v>
      </c>
      <c r="CQ37" s="4">
        <f t="shared" si="24"/>
        <v>6.6000000000000003E-2</v>
      </c>
      <c r="CR37" s="4">
        <f t="shared" si="24"/>
        <v>6.6000000000000003E-2</v>
      </c>
      <c r="CS37" s="4">
        <f t="shared" si="24"/>
        <v>6.6000000000000003E-2</v>
      </c>
      <c r="CT37" s="4">
        <f t="shared" si="24"/>
        <v>6.6000000000000003E-2</v>
      </c>
      <c r="CU37" s="4">
        <f t="shared" si="24"/>
        <v>6.6000000000000003E-2</v>
      </c>
      <c r="CV37" s="4">
        <f t="shared" si="25"/>
        <v>6.6000000000000003E-2</v>
      </c>
      <c r="CW37" s="4">
        <f t="shared" si="25"/>
        <v>6.6000000000000003E-2</v>
      </c>
      <c r="CX37" s="4">
        <f t="shared" si="25"/>
        <v>6.6000000000000003E-2</v>
      </c>
      <c r="CY37" s="4">
        <f t="shared" si="25"/>
        <v>6.6000000000000003E-2</v>
      </c>
      <c r="CZ37" s="4">
        <f t="shared" si="25"/>
        <v>6.6000000000000003E-2</v>
      </c>
      <c r="DA37" s="4">
        <f t="shared" si="25"/>
        <v>6.6000000000000003E-2</v>
      </c>
      <c r="DB37" s="4">
        <f t="shared" si="25"/>
        <v>6.6000000000000003E-2</v>
      </c>
      <c r="DC37" s="4">
        <f t="shared" si="25"/>
        <v>6.6000000000000003E-2</v>
      </c>
      <c r="DD37" s="4">
        <f t="shared" si="25"/>
        <v>6.6000000000000003E-2</v>
      </c>
      <c r="DE37" s="4">
        <f t="shared" si="25"/>
        <v>6.6000000000000003E-2</v>
      </c>
    </row>
    <row r="38" spans="1:109">
      <c r="A38" t="s">
        <v>71</v>
      </c>
      <c r="B38" t="s">
        <v>4</v>
      </c>
      <c r="C38">
        <v>1</v>
      </c>
      <c r="D38">
        <v>100</v>
      </c>
      <c r="F38" s="1">
        <v>0.1</v>
      </c>
      <c r="G38" s="1">
        <v>0.2</v>
      </c>
      <c r="H38">
        <v>45</v>
      </c>
      <c r="I38">
        <f>H38</f>
        <v>45</v>
      </c>
      <c r="J38" s="4">
        <f t="shared" si="16"/>
        <v>0.46000000000000008</v>
      </c>
      <c r="K38" s="4">
        <f t="shared" si="16"/>
        <v>0.46000000000000008</v>
      </c>
      <c r="L38" s="4">
        <f t="shared" si="16"/>
        <v>0.46000000000000008</v>
      </c>
      <c r="M38" s="4">
        <f t="shared" si="16"/>
        <v>0.23000000000000004</v>
      </c>
      <c r="N38" s="4">
        <f t="shared" si="16"/>
        <v>0.23000000000000004</v>
      </c>
      <c r="O38" s="4">
        <f t="shared" si="16"/>
        <v>4.6000000000000013E-2</v>
      </c>
      <c r="P38" s="4">
        <f t="shared" si="16"/>
        <v>4.6000000000000013E-2</v>
      </c>
      <c r="Q38" s="4">
        <f t="shared" si="16"/>
        <v>4.6000000000000013E-2</v>
      </c>
      <c r="R38" s="4">
        <f t="shared" si="16"/>
        <v>4.6000000000000013E-2</v>
      </c>
      <c r="S38" s="4">
        <f t="shared" si="16"/>
        <v>4.6000000000000013E-2</v>
      </c>
      <c r="T38" s="4">
        <f t="shared" si="17"/>
        <v>4.6000000000000013E-2</v>
      </c>
      <c r="U38" s="4">
        <f t="shared" si="17"/>
        <v>4.6000000000000013E-2</v>
      </c>
      <c r="V38" s="4">
        <f t="shared" si="17"/>
        <v>4.6000000000000013E-2</v>
      </c>
      <c r="W38" s="4">
        <f t="shared" si="17"/>
        <v>4.6000000000000013E-2</v>
      </c>
      <c r="X38" s="4">
        <f t="shared" si="17"/>
        <v>4.6000000000000013E-2</v>
      </c>
      <c r="Y38" s="4">
        <f t="shared" si="17"/>
        <v>4.6000000000000013E-2</v>
      </c>
      <c r="Z38" s="4">
        <f t="shared" si="17"/>
        <v>4.6000000000000013E-2</v>
      </c>
      <c r="AA38" s="4">
        <f t="shared" si="17"/>
        <v>4.6000000000000013E-2</v>
      </c>
      <c r="AB38" s="4">
        <f t="shared" si="17"/>
        <v>4.6000000000000013E-2</v>
      </c>
      <c r="AC38" s="4">
        <f t="shared" si="17"/>
        <v>4.6000000000000013E-2</v>
      </c>
      <c r="AD38" s="4">
        <f t="shared" si="18"/>
        <v>4.6000000000000013E-2</v>
      </c>
      <c r="AE38" s="4">
        <f t="shared" si="18"/>
        <v>4.6000000000000013E-2</v>
      </c>
      <c r="AF38" s="4">
        <f t="shared" si="18"/>
        <v>4.6000000000000013E-2</v>
      </c>
      <c r="AG38" s="4">
        <f t="shared" si="18"/>
        <v>4.6000000000000013E-2</v>
      </c>
      <c r="AH38" s="4">
        <f t="shared" si="18"/>
        <v>4.6000000000000013E-2</v>
      </c>
      <c r="AI38" s="4">
        <f t="shared" si="18"/>
        <v>4.6000000000000013E-2</v>
      </c>
      <c r="AJ38" s="4">
        <f t="shared" si="18"/>
        <v>4.6000000000000013E-2</v>
      </c>
      <c r="AK38" s="4">
        <f t="shared" si="18"/>
        <v>4.6000000000000013E-2</v>
      </c>
      <c r="AL38" s="4">
        <f t="shared" si="18"/>
        <v>4.6000000000000013E-2</v>
      </c>
      <c r="AM38" s="4">
        <f t="shared" si="18"/>
        <v>4.6000000000000013E-2</v>
      </c>
      <c r="AN38" s="4">
        <f t="shared" si="19"/>
        <v>4.6000000000000013E-2</v>
      </c>
      <c r="AO38" s="4">
        <f t="shared" si="19"/>
        <v>4.6000000000000013E-2</v>
      </c>
      <c r="AP38" s="4">
        <f t="shared" si="19"/>
        <v>4.6000000000000013E-2</v>
      </c>
      <c r="AQ38" s="4">
        <f t="shared" si="19"/>
        <v>4.6000000000000013E-2</v>
      </c>
      <c r="AR38" s="4">
        <f t="shared" si="19"/>
        <v>4.6000000000000013E-2</v>
      </c>
      <c r="AS38" s="4">
        <f t="shared" si="19"/>
        <v>4.6000000000000013E-2</v>
      </c>
      <c r="AT38" s="4">
        <f t="shared" si="19"/>
        <v>4.6000000000000013E-2</v>
      </c>
      <c r="AU38" s="4">
        <f t="shared" si="19"/>
        <v>4.6000000000000013E-2</v>
      </c>
      <c r="AV38" s="4">
        <f t="shared" si="19"/>
        <v>4.6000000000000013E-2</v>
      </c>
      <c r="AW38" s="4">
        <f t="shared" si="19"/>
        <v>4.6000000000000013E-2</v>
      </c>
      <c r="AX38" s="4">
        <f t="shared" si="20"/>
        <v>4.6000000000000013E-2</v>
      </c>
      <c r="AY38" s="4">
        <f t="shared" si="20"/>
        <v>4.6000000000000013E-2</v>
      </c>
      <c r="AZ38" s="4">
        <f t="shared" si="20"/>
        <v>4.6000000000000013E-2</v>
      </c>
      <c r="BA38" s="4">
        <f t="shared" si="20"/>
        <v>4.6000000000000013E-2</v>
      </c>
      <c r="BB38" s="4">
        <f t="shared" si="20"/>
        <v>4.6000000000000013E-2</v>
      </c>
      <c r="BC38" s="4">
        <f t="shared" si="20"/>
        <v>4.6000000000000013E-2</v>
      </c>
      <c r="BD38" s="4">
        <f t="shared" si="20"/>
        <v>4.6000000000000013E-2</v>
      </c>
      <c r="BE38" s="4">
        <f t="shared" si="20"/>
        <v>4.6000000000000013E-2</v>
      </c>
      <c r="BF38" s="4">
        <f t="shared" si="20"/>
        <v>4.6000000000000013E-2</v>
      </c>
      <c r="BG38" s="4">
        <f t="shared" si="20"/>
        <v>4.6000000000000013E-2</v>
      </c>
      <c r="BH38" s="4">
        <f t="shared" si="21"/>
        <v>4.6000000000000013E-2</v>
      </c>
      <c r="BI38" s="4">
        <f t="shared" si="21"/>
        <v>4.6000000000000013E-2</v>
      </c>
      <c r="BJ38" s="4">
        <f t="shared" si="21"/>
        <v>4.6000000000000013E-2</v>
      </c>
      <c r="BK38" s="4">
        <f t="shared" si="21"/>
        <v>4.6000000000000013E-2</v>
      </c>
      <c r="BL38" s="4">
        <f t="shared" si="21"/>
        <v>4.6000000000000013E-2</v>
      </c>
      <c r="BM38" s="4">
        <f t="shared" si="21"/>
        <v>4.6000000000000013E-2</v>
      </c>
      <c r="BN38" s="4">
        <f t="shared" si="21"/>
        <v>4.6000000000000013E-2</v>
      </c>
      <c r="BO38" s="4">
        <f t="shared" si="21"/>
        <v>4.6000000000000013E-2</v>
      </c>
      <c r="BP38" s="4">
        <f t="shared" si="21"/>
        <v>4.6000000000000013E-2</v>
      </c>
      <c r="BQ38" s="4">
        <f t="shared" si="21"/>
        <v>4.6000000000000013E-2</v>
      </c>
      <c r="BR38" s="4">
        <f t="shared" si="22"/>
        <v>4.6000000000000013E-2</v>
      </c>
      <c r="BS38" s="4">
        <f t="shared" si="22"/>
        <v>4.6000000000000013E-2</v>
      </c>
      <c r="BT38" s="4">
        <f t="shared" si="22"/>
        <v>4.6000000000000013E-2</v>
      </c>
      <c r="BU38" s="4">
        <f t="shared" si="22"/>
        <v>4.6000000000000013E-2</v>
      </c>
      <c r="BV38" s="4">
        <f t="shared" si="22"/>
        <v>4.6000000000000013E-2</v>
      </c>
      <c r="BW38" s="4">
        <f t="shared" si="22"/>
        <v>4.6000000000000013E-2</v>
      </c>
      <c r="BX38" s="4">
        <f t="shared" si="22"/>
        <v>4.6000000000000013E-2</v>
      </c>
      <c r="BY38" s="4">
        <f t="shared" si="22"/>
        <v>4.6000000000000013E-2</v>
      </c>
      <c r="BZ38" s="4">
        <f t="shared" si="22"/>
        <v>4.6000000000000013E-2</v>
      </c>
      <c r="CA38" s="4">
        <f t="shared" si="22"/>
        <v>4.6000000000000013E-2</v>
      </c>
      <c r="CB38" s="4">
        <f t="shared" si="23"/>
        <v>4.6000000000000013E-2</v>
      </c>
      <c r="CC38" s="4">
        <f t="shared" si="23"/>
        <v>4.6000000000000013E-2</v>
      </c>
      <c r="CD38" s="4">
        <f t="shared" si="23"/>
        <v>4.6000000000000013E-2</v>
      </c>
      <c r="CE38" s="4">
        <f t="shared" si="23"/>
        <v>4.6000000000000013E-2</v>
      </c>
      <c r="CF38" s="4">
        <f t="shared" si="23"/>
        <v>4.6000000000000013E-2</v>
      </c>
      <c r="CG38" s="4">
        <f t="shared" si="23"/>
        <v>4.6000000000000013E-2</v>
      </c>
      <c r="CH38" s="4">
        <f t="shared" si="23"/>
        <v>4.6000000000000013E-2</v>
      </c>
      <c r="CI38" s="4">
        <f t="shared" si="23"/>
        <v>4.6000000000000013E-2</v>
      </c>
      <c r="CJ38" s="4">
        <f t="shared" si="23"/>
        <v>4.6000000000000013E-2</v>
      </c>
      <c r="CK38" s="4">
        <f t="shared" si="23"/>
        <v>4.6000000000000013E-2</v>
      </c>
      <c r="CL38" s="4">
        <f t="shared" si="24"/>
        <v>4.6000000000000013E-2</v>
      </c>
      <c r="CM38" s="4">
        <f t="shared" si="24"/>
        <v>4.6000000000000013E-2</v>
      </c>
      <c r="CN38" s="4">
        <f t="shared" si="24"/>
        <v>4.6000000000000013E-2</v>
      </c>
      <c r="CO38" s="4">
        <f t="shared" si="24"/>
        <v>4.6000000000000013E-2</v>
      </c>
      <c r="CP38" s="4">
        <f t="shared" si="24"/>
        <v>4.6000000000000013E-2</v>
      </c>
      <c r="CQ38" s="4">
        <f t="shared" si="24"/>
        <v>4.6000000000000013E-2</v>
      </c>
      <c r="CR38" s="4">
        <f t="shared" si="24"/>
        <v>4.6000000000000013E-2</v>
      </c>
      <c r="CS38" s="4">
        <f t="shared" si="24"/>
        <v>4.6000000000000013E-2</v>
      </c>
      <c r="CT38" s="4">
        <f t="shared" si="24"/>
        <v>4.6000000000000013E-2</v>
      </c>
      <c r="CU38" s="4">
        <f t="shared" si="24"/>
        <v>4.6000000000000013E-2</v>
      </c>
      <c r="CV38" s="4">
        <f t="shared" si="25"/>
        <v>4.6000000000000013E-2</v>
      </c>
      <c r="CW38" s="4">
        <f t="shared" si="25"/>
        <v>4.6000000000000013E-2</v>
      </c>
      <c r="CX38" s="4">
        <f t="shared" si="25"/>
        <v>4.6000000000000013E-2</v>
      </c>
      <c r="CY38" s="4">
        <f t="shared" si="25"/>
        <v>4.6000000000000013E-2</v>
      </c>
      <c r="CZ38" s="4">
        <f t="shared" si="25"/>
        <v>4.6000000000000013E-2</v>
      </c>
      <c r="DA38" s="4">
        <f t="shared" si="25"/>
        <v>4.6000000000000013E-2</v>
      </c>
      <c r="DB38" s="4">
        <f t="shared" si="25"/>
        <v>4.6000000000000013E-2</v>
      </c>
      <c r="DC38" s="4">
        <f t="shared" si="25"/>
        <v>4.6000000000000013E-2</v>
      </c>
      <c r="DD38" s="4">
        <f t="shared" si="25"/>
        <v>4.6000000000000013E-2</v>
      </c>
      <c r="DE38" s="4">
        <f t="shared" si="25"/>
        <v>4.6000000000000013E-2</v>
      </c>
    </row>
    <row r="39" spans="1:109">
      <c r="A39" t="s">
        <v>72</v>
      </c>
      <c r="B39" t="s">
        <v>4</v>
      </c>
      <c r="C39">
        <v>2</v>
      </c>
      <c r="D39">
        <v>110</v>
      </c>
      <c r="F39" s="1">
        <v>0.15</v>
      </c>
      <c r="G39" s="1">
        <v>0.3</v>
      </c>
      <c r="H39">
        <v>32.5</v>
      </c>
      <c r="I39">
        <f>H39+H38</f>
        <v>77.5</v>
      </c>
      <c r="J39" s="4">
        <f t="shared" si="16"/>
        <v>0.48499999999999999</v>
      </c>
      <c r="K39" s="4">
        <f t="shared" si="16"/>
        <v>0.48499999999999999</v>
      </c>
      <c r="L39" s="4">
        <f t="shared" si="16"/>
        <v>0.48499999999999999</v>
      </c>
      <c r="M39" s="4">
        <f t="shared" si="16"/>
        <v>0.24249999999999999</v>
      </c>
      <c r="N39" s="4">
        <f t="shared" si="16"/>
        <v>0.24249999999999999</v>
      </c>
      <c r="O39" s="4">
        <f t="shared" si="16"/>
        <v>0.24249999999999999</v>
      </c>
      <c r="P39" s="4">
        <f t="shared" si="16"/>
        <v>4.8500000000000001E-2</v>
      </c>
      <c r="Q39" s="4">
        <f t="shared" si="16"/>
        <v>4.8500000000000001E-2</v>
      </c>
      <c r="R39" s="4">
        <f t="shared" si="16"/>
        <v>4.8500000000000001E-2</v>
      </c>
      <c r="S39" s="4">
        <f t="shared" si="16"/>
        <v>4.8500000000000001E-2</v>
      </c>
      <c r="T39" s="4">
        <f t="shared" si="17"/>
        <v>4.8500000000000001E-2</v>
      </c>
      <c r="U39" s="4">
        <f t="shared" si="17"/>
        <v>4.8500000000000001E-2</v>
      </c>
      <c r="V39" s="4">
        <f t="shared" si="17"/>
        <v>4.8500000000000001E-2</v>
      </c>
      <c r="W39" s="4">
        <f t="shared" si="17"/>
        <v>4.8500000000000001E-2</v>
      </c>
      <c r="X39" s="4">
        <f t="shared" si="17"/>
        <v>4.8500000000000001E-2</v>
      </c>
      <c r="Y39" s="4">
        <f t="shared" si="17"/>
        <v>4.8500000000000001E-2</v>
      </c>
      <c r="Z39" s="4">
        <f t="shared" si="17"/>
        <v>4.8500000000000001E-2</v>
      </c>
      <c r="AA39" s="4">
        <f t="shared" si="17"/>
        <v>4.8500000000000001E-2</v>
      </c>
      <c r="AB39" s="4">
        <f t="shared" si="17"/>
        <v>4.8500000000000001E-2</v>
      </c>
      <c r="AC39" s="4">
        <f t="shared" si="17"/>
        <v>4.8500000000000001E-2</v>
      </c>
      <c r="AD39" s="4">
        <f t="shared" si="18"/>
        <v>4.8500000000000001E-2</v>
      </c>
      <c r="AE39" s="4">
        <f t="shared" si="18"/>
        <v>4.8500000000000001E-2</v>
      </c>
      <c r="AF39" s="4">
        <f t="shared" si="18"/>
        <v>4.8500000000000001E-2</v>
      </c>
      <c r="AG39" s="4">
        <f t="shared" si="18"/>
        <v>4.8500000000000001E-2</v>
      </c>
      <c r="AH39" s="4">
        <f t="shared" si="18"/>
        <v>4.8500000000000001E-2</v>
      </c>
      <c r="AI39" s="4">
        <f t="shared" si="18"/>
        <v>4.8500000000000001E-2</v>
      </c>
      <c r="AJ39" s="4">
        <f t="shared" si="18"/>
        <v>4.8500000000000001E-2</v>
      </c>
      <c r="AK39" s="4">
        <f t="shared" si="18"/>
        <v>4.8500000000000001E-2</v>
      </c>
      <c r="AL39" s="4">
        <f t="shared" si="18"/>
        <v>4.8500000000000001E-2</v>
      </c>
      <c r="AM39" s="4">
        <f t="shared" si="18"/>
        <v>4.8500000000000001E-2</v>
      </c>
      <c r="AN39" s="4">
        <f t="shared" si="19"/>
        <v>4.8500000000000001E-2</v>
      </c>
      <c r="AO39" s="4">
        <f t="shared" si="19"/>
        <v>4.8500000000000001E-2</v>
      </c>
      <c r="AP39" s="4">
        <f t="shared" si="19"/>
        <v>4.8500000000000001E-2</v>
      </c>
      <c r="AQ39" s="4">
        <f t="shared" si="19"/>
        <v>4.8500000000000001E-2</v>
      </c>
      <c r="AR39" s="4">
        <f t="shared" si="19"/>
        <v>4.8500000000000001E-2</v>
      </c>
      <c r="AS39" s="4">
        <f t="shared" si="19"/>
        <v>4.8500000000000001E-2</v>
      </c>
      <c r="AT39" s="4">
        <f t="shared" si="19"/>
        <v>4.8500000000000001E-2</v>
      </c>
      <c r="AU39" s="4">
        <f t="shared" si="19"/>
        <v>4.8500000000000001E-2</v>
      </c>
      <c r="AV39" s="4">
        <f t="shared" si="19"/>
        <v>4.8500000000000001E-2</v>
      </c>
      <c r="AW39" s="4">
        <f t="shared" si="19"/>
        <v>4.8500000000000001E-2</v>
      </c>
      <c r="AX39" s="4">
        <f t="shared" si="20"/>
        <v>4.8500000000000001E-2</v>
      </c>
      <c r="AY39" s="4">
        <f t="shared" si="20"/>
        <v>4.8500000000000001E-2</v>
      </c>
      <c r="AZ39" s="4">
        <f t="shared" si="20"/>
        <v>4.8500000000000001E-2</v>
      </c>
      <c r="BA39" s="4">
        <f t="shared" si="20"/>
        <v>4.8500000000000001E-2</v>
      </c>
      <c r="BB39" s="4">
        <f t="shared" si="20"/>
        <v>4.8500000000000001E-2</v>
      </c>
      <c r="BC39" s="4">
        <f t="shared" si="20"/>
        <v>4.8500000000000001E-2</v>
      </c>
      <c r="BD39" s="4">
        <f t="shared" si="20"/>
        <v>4.8500000000000001E-2</v>
      </c>
      <c r="BE39" s="4">
        <f t="shared" si="20"/>
        <v>4.8500000000000001E-2</v>
      </c>
      <c r="BF39" s="4">
        <f t="shared" si="20"/>
        <v>4.8500000000000001E-2</v>
      </c>
      <c r="BG39" s="4">
        <f t="shared" si="20"/>
        <v>4.8500000000000001E-2</v>
      </c>
      <c r="BH39" s="4">
        <f t="shared" si="21"/>
        <v>4.8500000000000001E-2</v>
      </c>
      <c r="BI39" s="4">
        <f t="shared" si="21"/>
        <v>4.8500000000000001E-2</v>
      </c>
      <c r="BJ39" s="4">
        <f t="shared" si="21"/>
        <v>4.8500000000000001E-2</v>
      </c>
      <c r="BK39" s="4">
        <f t="shared" si="21"/>
        <v>4.8500000000000001E-2</v>
      </c>
      <c r="BL39" s="4">
        <f t="shared" si="21"/>
        <v>4.8500000000000001E-2</v>
      </c>
      <c r="BM39" s="4">
        <f t="shared" si="21"/>
        <v>4.8500000000000001E-2</v>
      </c>
      <c r="BN39" s="4">
        <f t="shared" si="21"/>
        <v>4.8500000000000001E-2</v>
      </c>
      <c r="BO39" s="4">
        <f t="shared" si="21"/>
        <v>4.8500000000000001E-2</v>
      </c>
      <c r="BP39" s="4">
        <f t="shared" si="21"/>
        <v>4.8500000000000001E-2</v>
      </c>
      <c r="BQ39" s="4">
        <f t="shared" si="21"/>
        <v>4.8500000000000001E-2</v>
      </c>
      <c r="BR39" s="4">
        <f t="shared" si="22"/>
        <v>4.8500000000000001E-2</v>
      </c>
      <c r="BS39" s="4">
        <f t="shared" si="22"/>
        <v>4.8500000000000001E-2</v>
      </c>
      <c r="BT39" s="4">
        <f t="shared" si="22"/>
        <v>4.8500000000000001E-2</v>
      </c>
      <c r="BU39" s="4">
        <f t="shared" si="22"/>
        <v>4.8500000000000001E-2</v>
      </c>
      <c r="BV39" s="4">
        <f t="shared" si="22"/>
        <v>4.8500000000000001E-2</v>
      </c>
      <c r="BW39" s="4">
        <f t="shared" si="22"/>
        <v>4.8500000000000001E-2</v>
      </c>
      <c r="BX39" s="4">
        <f t="shared" si="22"/>
        <v>4.8500000000000001E-2</v>
      </c>
      <c r="BY39" s="4">
        <f t="shared" si="22"/>
        <v>4.8500000000000001E-2</v>
      </c>
      <c r="BZ39" s="4">
        <f t="shared" si="22"/>
        <v>4.8500000000000001E-2</v>
      </c>
      <c r="CA39" s="4">
        <f t="shared" si="22"/>
        <v>4.8500000000000001E-2</v>
      </c>
      <c r="CB39" s="4">
        <f t="shared" si="23"/>
        <v>4.8500000000000001E-2</v>
      </c>
      <c r="CC39" s="4">
        <f t="shared" si="23"/>
        <v>4.8500000000000001E-2</v>
      </c>
      <c r="CD39" s="4">
        <f t="shared" si="23"/>
        <v>4.8500000000000001E-2</v>
      </c>
      <c r="CE39" s="4">
        <f t="shared" si="23"/>
        <v>4.8500000000000001E-2</v>
      </c>
      <c r="CF39" s="4">
        <f t="shared" si="23"/>
        <v>4.8500000000000001E-2</v>
      </c>
      <c r="CG39" s="4">
        <f t="shared" si="23"/>
        <v>4.8500000000000001E-2</v>
      </c>
      <c r="CH39" s="4">
        <f t="shared" si="23"/>
        <v>4.8500000000000001E-2</v>
      </c>
      <c r="CI39" s="4">
        <f t="shared" si="23"/>
        <v>4.8500000000000001E-2</v>
      </c>
      <c r="CJ39" s="4">
        <f t="shared" si="23"/>
        <v>4.8500000000000001E-2</v>
      </c>
      <c r="CK39" s="4">
        <f t="shared" si="23"/>
        <v>4.8500000000000001E-2</v>
      </c>
      <c r="CL39" s="4">
        <f t="shared" si="24"/>
        <v>4.8500000000000001E-2</v>
      </c>
      <c r="CM39" s="4">
        <f t="shared" si="24"/>
        <v>4.8500000000000001E-2</v>
      </c>
      <c r="CN39" s="4">
        <f t="shared" si="24"/>
        <v>4.8500000000000001E-2</v>
      </c>
      <c r="CO39" s="4">
        <f t="shared" si="24"/>
        <v>4.8500000000000001E-2</v>
      </c>
      <c r="CP39" s="4">
        <f t="shared" si="24"/>
        <v>4.8500000000000001E-2</v>
      </c>
      <c r="CQ39" s="4">
        <f t="shared" si="24"/>
        <v>4.8500000000000001E-2</v>
      </c>
      <c r="CR39" s="4">
        <f t="shared" si="24"/>
        <v>4.8500000000000001E-2</v>
      </c>
      <c r="CS39" s="4">
        <f t="shared" si="24"/>
        <v>4.8500000000000001E-2</v>
      </c>
      <c r="CT39" s="4">
        <f t="shared" si="24"/>
        <v>4.8500000000000001E-2</v>
      </c>
      <c r="CU39" s="4">
        <f t="shared" si="24"/>
        <v>4.8500000000000001E-2</v>
      </c>
      <c r="CV39" s="4">
        <f t="shared" si="25"/>
        <v>4.8500000000000001E-2</v>
      </c>
      <c r="CW39" s="4">
        <f t="shared" si="25"/>
        <v>4.8500000000000001E-2</v>
      </c>
      <c r="CX39" s="4">
        <f t="shared" si="25"/>
        <v>4.8500000000000001E-2</v>
      </c>
      <c r="CY39" s="4">
        <f t="shared" si="25"/>
        <v>4.8500000000000001E-2</v>
      </c>
      <c r="CZ39" s="4">
        <f t="shared" si="25"/>
        <v>4.8500000000000001E-2</v>
      </c>
      <c r="DA39" s="4">
        <f t="shared" si="25"/>
        <v>4.8500000000000001E-2</v>
      </c>
      <c r="DB39" s="4">
        <f t="shared" si="25"/>
        <v>4.8500000000000001E-2</v>
      </c>
      <c r="DC39" s="4">
        <f t="shared" si="25"/>
        <v>4.8500000000000001E-2</v>
      </c>
      <c r="DD39" s="4">
        <f t="shared" si="25"/>
        <v>4.8500000000000001E-2</v>
      </c>
      <c r="DE39" s="4">
        <f t="shared" si="25"/>
        <v>4.8500000000000001E-2</v>
      </c>
    </row>
    <row r="40" spans="1:109">
      <c r="A40" t="s">
        <v>73</v>
      </c>
      <c r="B40" t="s">
        <v>4</v>
      </c>
      <c r="C40">
        <v>3</v>
      </c>
      <c r="D40">
        <v>130</v>
      </c>
      <c r="F40" s="1">
        <v>0.2</v>
      </c>
      <c r="G40" s="1">
        <v>0.4</v>
      </c>
      <c r="H40">
        <v>35</v>
      </c>
      <c r="I40">
        <f>H40+H39+H38</f>
        <v>112.5</v>
      </c>
      <c r="J40" s="4">
        <f t="shared" si="16"/>
        <v>0.51</v>
      </c>
      <c r="K40" s="4">
        <f t="shared" si="16"/>
        <v>0.51</v>
      </c>
      <c r="L40" s="4">
        <f t="shared" si="16"/>
        <v>0.51</v>
      </c>
      <c r="M40" s="4">
        <f t="shared" si="16"/>
        <v>0.255</v>
      </c>
      <c r="N40" s="4">
        <f t="shared" si="16"/>
        <v>0.255</v>
      </c>
      <c r="O40" s="4">
        <f t="shared" si="16"/>
        <v>0.255</v>
      </c>
      <c r="P40" s="4">
        <f t="shared" si="16"/>
        <v>0.255</v>
      </c>
      <c r="Q40" s="4">
        <f t="shared" si="16"/>
        <v>5.1000000000000004E-2</v>
      </c>
      <c r="R40" s="4">
        <f t="shared" si="16"/>
        <v>5.1000000000000004E-2</v>
      </c>
      <c r="S40" s="4">
        <f t="shared" si="16"/>
        <v>5.1000000000000004E-2</v>
      </c>
      <c r="T40" s="4">
        <f t="shared" si="17"/>
        <v>5.1000000000000004E-2</v>
      </c>
      <c r="U40" s="4">
        <f t="shared" si="17"/>
        <v>5.1000000000000004E-2</v>
      </c>
      <c r="V40" s="4">
        <f t="shared" si="17"/>
        <v>5.1000000000000004E-2</v>
      </c>
      <c r="W40" s="4">
        <f t="shared" si="17"/>
        <v>5.1000000000000004E-2</v>
      </c>
      <c r="X40" s="4">
        <f t="shared" si="17"/>
        <v>5.1000000000000004E-2</v>
      </c>
      <c r="Y40" s="4">
        <f t="shared" si="17"/>
        <v>5.1000000000000004E-2</v>
      </c>
      <c r="Z40" s="4">
        <f t="shared" si="17"/>
        <v>5.1000000000000004E-2</v>
      </c>
      <c r="AA40" s="4">
        <f t="shared" si="17"/>
        <v>5.1000000000000004E-2</v>
      </c>
      <c r="AB40" s="4">
        <f t="shared" si="17"/>
        <v>5.1000000000000004E-2</v>
      </c>
      <c r="AC40" s="4">
        <f t="shared" si="17"/>
        <v>5.1000000000000004E-2</v>
      </c>
      <c r="AD40" s="4">
        <f t="shared" si="18"/>
        <v>5.1000000000000004E-2</v>
      </c>
      <c r="AE40" s="4">
        <f t="shared" si="18"/>
        <v>5.1000000000000004E-2</v>
      </c>
      <c r="AF40" s="4">
        <f t="shared" si="18"/>
        <v>5.1000000000000004E-2</v>
      </c>
      <c r="AG40" s="4">
        <f t="shared" si="18"/>
        <v>5.1000000000000004E-2</v>
      </c>
      <c r="AH40" s="4">
        <f t="shared" si="18"/>
        <v>5.1000000000000004E-2</v>
      </c>
      <c r="AI40" s="4">
        <f t="shared" si="18"/>
        <v>5.1000000000000004E-2</v>
      </c>
      <c r="AJ40" s="4">
        <f t="shared" si="18"/>
        <v>5.1000000000000004E-2</v>
      </c>
      <c r="AK40" s="4">
        <f t="shared" si="18"/>
        <v>5.1000000000000004E-2</v>
      </c>
      <c r="AL40" s="4">
        <f t="shared" si="18"/>
        <v>5.1000000000000004E-2</v>
      </c>
      <c r="AM40" s="4">
        <f t="shared" si="18"/>
        <v>5.1000000000000004E-2</v>
      </c>
      <c r="AN40" s="4">
        <f t="shared" si="19"/>
        <v>5.1000000000000004E-2</v>
      </c>
      <c r="AO40" s="4">
        <f t="shared" si="19"/>
        <v>5.1000000000000004E-2</v>
      </c>
      <c r="AP40" s="4">
        <f t="shared" si="19"/>
        <v>5.1000000000000004E-2</v>
      </c>
      <c r="AQ40" s="4">
        <f t="shared" si="19"/>
        <v>5.1000000000000004E-2</v>
      </c>
      <c r="AR40" s="4">
        <f t="shared" si="19"/>
        <v>5.1000000000000004E-2</v>
      </c>
      <c r="AS40" s="4">
        <f t="shared" si="19"/>
        <v>5.1000000000000004E-2</v>
      </c>
      <c r="AT40" s="4">
        <f t="shared" si="19"/>
        <v>5.1000000000000004E-2</v>
      </c>
      <c r="AU40" s="4">
        <f t="shared" si="19"/>
        <v>5.1000000000000004E-2</v>
      </c>
      <c r="AV40" s="4">
        <f t="shared" si="19"/>
        <v>5.1000000000000004E-2</v>
      </c>
      <c r="AW40" s="4">
        <f t="shared" si="19"/>
        <v>5.1000000000000004E-2</v>
      </c>
      <c r="AX40" s="4">
        <f t="shared" si="20"/>
        <v>5.1000000000000004E-2</v>
      </c>
      <c r="AY40" s="4">
        <f t="shared" si="20"/>
        <v>5.1000000000000004E-2</v>
      </c>
      <c r="AZ40" s="4">
        <f t="shared" si="20"/>
        <v>5.1000000000000004E-2</v>
      </c>
      <c r="BA40" s="4">
        <f t="shared" si="20"/>
        <v>5.1000000000000004E-2</v>
      </c>
      <c r="BB40" s="4">
        <f t="shared" si="20"/>
        <v>5.1000000000000004E-2</v>
      </c>
      <c r="BC40" s="4">
        <f t="shared" si="20"/>
        <v>5.1000000000000004E-2</v>
      </c>
      <c r="BD40" s="4">
        <f t="shared" si="20"/>
        <v>5.1000000000000004E-2</v>
      </c>
      <c r="BE40" s="4">
        <f t="shared" si="20"/>
        <v>5.1000000000000004E-2</v>
      </c>
      <c r="BF40" s="4">
        <f t="shared" si="20"/>
        <v>5.1000000000000004E-2</v>
      </c>
      <c r="BG40" s="4">
        <f t="shared" si="20"/>
        <v>5.1000000000000004E-2</v>
      </c>
      <c r="BH40" s="4">
        <f t="shared" si="21"/>
        <v>5.1000000000000004E-2</v>
      </c>
      <c r="BI40" s="4">
        <f t="shared" si="21"/>
        <v>5.1000000000000004E-2</v>
      </c>
      <c r="BJ40" s="4">
        <f t="shared" si="21"/>
        <v>5.1000000000000004E-2</v>
      </c>
      <c r="BK40" s="4">
        <f t="shared" si="21"/>
        <v>5.1000000000000004E-2</v>
      </c>
      <c r="BL40" s="4">
        <f t="shared" si="21"/>
        <v>5.1000000000000004E-2</v>
      </c>
      <c r="BM40" s="4">
        <f t="shared" si="21"/>
        <v>5.1000000000000004E-2</v>
      </c>
      <c r="BN40" s="4">
        <f t="shared" si="21"/>
        <v>5.1000000000000004E-2</v>
      </c>
      <c r="BO40" s="4">
        <f t="shared" si="21"/>
        <v>5.1000000000000004E-2</v>
      </c>
      <c r="BP40" s="4">
        <f t="shared" si="21"/>
        <v>5.1000000000000004E-2</v>
      </c>
      <c r="BQ40" s="4">
        <f t="shared" si="21"/>
        <v>5.1000000000000004E-2</v>
      </c>
      <c r="BR40" s="4">
        <f t="shared" si="22"/>
        <v>5.1000000000000004E-2</v>
      </c>
      <c r="BS40" s="4">
        <f t="shared" si="22"/>
        <v>5.1000000000000004E-2</v>
      </c>
      <c r="BT40" s="4">
        <f t="shared" si="22"/>
        <v>5.1000000000000004E-2</v>
      </c>
      <c r="BU40" s="4">
        <f t="shared" si="22"/>
        <v>5.1000000000000004E-2</v>
      </c>
      <c r="BV40" s="4">
        <f t="shared" si="22"/>
        <v>5.1000000000000004E-2</v>
      </c>
      <c r="BW40" s="4">
        <f t="shared" si="22"/>
        <v>5.1000000000000004E-2</v>
      </c>
      <c r="BX40" s="4">
        <f t="shared" si="22"/>
        <v>5.1000000000000004E-2</v>
      </c>
      <c r="BY40" s="4">
        <f t="shared" si="22"/>
        <v>5.1000000000000004E-2</v>
      </c>
      <c r="BZ40" s="4">
        <f t="shared" si="22"/>
        <v>5.1000000000000004E-2</v>
      </c>
      <c r="CA40" s="4">
        <f t="shared" si="22"/>
        <v>5.1000000000000004E-2</v>
      </c>
      <c r="CB40" s="4">
        <f t="shared" si="23"/>
        <v>5.1000000000000004E-2</v>
      </c>
      <c r="CC40" s="4">
        <f t="shared" si="23"/>
        <v>5.1000000000000004E-2</v>
      </c>
      <c r="CD40" s="4">
        <f t="shared" si="23"/>
        <v>5.1000000000000004E-2</v>
      </c>
      <c r="CE40" s="4">
        <f t="shared" si="23"/>
        <v>5.1000000000000004E-2</v>
      </c>
      <c r="CF40" s="4">
        <f t="shared" si="23"/>
        <v>5.1000000000000004E-2</v>
      </c>
      <c r="CG40" s="4">
        <f t="shared" si="23"/>
        <v>5.1000000000000004E-2</v>
      </c>
      <c r="CH40" s="4">
        <f t="shared" si="23"/>
        <v>5.1000000000000004E-2</v>
      </c>
      <c r="CI40" s="4">
        <f t="shared" si="23"/>
        <v>5.1000000000000004E-2</v>
      </c>
      <c r="CJ40" s="4">
        <f t="shared" si="23"/>
        <v>5.1000000000000004E-2</v>
      </c>
      <c r="CK40" s="4">
        <f t="shared" si="23"/>
        <v>5.1000000000000004E-2</v>
      </c>
      <c r="CL40" s="4">
        <f t="shared" si="24"/>
        <v>5.1000000000000004E-2</v>
      </c>
      <c r="CM40" s="4">
        <f t="shared" si="24"/>
        <v>5.1000000000000004E-2</v>
      </c>
      <c r="CN40" s="4">
        <f t="shared" si="24"/>
        <v>5.1000000000000004E-2</v>
      </c>
      <c r="CO40" s="4">
        <f t="shared" si="24"/>
        <v>5.1000000000000004E-2</v>
      </c>
      <c r="CP40" s="4">
        <f t="shared" si="24"/>
        <v>5.1000000000000004E-2</v>
      </c>
      <c r="CQ40" s="4">
        <f t="shared" si="24"/>
        <v>5.1000000000000004E-2</v>
      </c>
      <c r="CR40" s="4">
        <f t="shared" si="24"/>
        <v>5.1000000000000004E-2</v>
      </c>
      <c r="CS40" s="4">
        <f t="shared" si="24"/>
        <v>5.1000000000000004E-2</v>
      </c>
      <c r="CT40" s="4">
        <f t="shared" si="24"/>
        <v>5.1000000000000004E-2</v>
      </c>
      <c r="CU40" s="4">
        <f t="shared" si="24"/>
        <v>5.1000000000000004E-2</v>
      </c>
      <c r="CV40" s="4">
        <f t="shared" si="25"/>
        <v>5.1000000000000004E-2</v>
      </c>
      <c r="CW40" s="4">
        <f t="shared" si="25"/>
        <v>5.1000000000000004E-2</v>
      </c>
      <c r="CX40" s="4">
        <f t="shared" si="25"/>
        <v>5.1000000000000004E-2</v>
      </c>
      <c r="CY40" s="4">
        <f t="shared" si="25"/>
        <v>5.1000000000000004E-2</v>
      </c>
      <c r="CZ40" s="4">
        <f t="shared" si="25"/>
        <v>5.1000000000000004E-2</v>
      </c>
      <c r="DA40" s="4">
        <f t="shared" si="25"/>
        <v>5.1000000000000004E-2</v>
      </c>
      <c r="DB40" s="4">
        <f t="shared" si="25"/>
        <v>5.1000000000000004E-2</v>
      </c>
      <c r="DC40" s="4">
        <f t="shared" si="25"/>
        <v>5.1000000000000004E-2</v>
      </c>
      <c r="DD40" s="4">
        <f t="shared" si="25"/>
        <v>5.1000000000000004E-2</v>
      </c>
      <c r="DE40" s="4">
        <f t="shared" si="25"/>
        <v>5.1000000000000004E-2</v>
      </c>
    </row>
    <row r="41" spans="1:109">
      <c r="A41" t="s">
        <v>74</v>
      </c>
      <c r="B41" t="s">
        <v>4</v>
      </c>
      <c r="C41">
        <v>4</v>
      </c>
      <c r="D41">
        <v>150</v>
      </c>
      <c r="F41" s="1">
        <v>0.25</v>
      </c>
      <c r="G41" s="1">
        <v>0.5</v>
      </c>
      <c r="H41">
        <v>90</v>
      </c>
      <c r="I41">
        <f>H41+H40+H39+H38</f>
        <v>202.5</v>
      </c>
      <c r="J41" s="4">
        <f t="shared" si="16"/>
        <v>0.53500000000000003</v>
      </c>
      <c r="K41" s="4">
        <f t="shared" si="16"/>
        <v>0.53500000000000003</v>
      </c>
      <c r="L41" s="4">
        <f t="shared" si="16"/>
        <v>0.53500000000000003</v>
      </c>
      <c r="M41" s="4">
        <f t="shared" si="16"/>
        <v>0.53500000000000003</v>
      </c>
      <c r="N41" s="4">
        <f t="shared" si="16"/>
        <v>0.26750000000000002</v>
      </c>
      <c r="O41" s="4">
        <f t="shared" si="16"/>
        <v>0.26750000000000002</v>
      </c>
      <c r="P41" s="4">
        <f t="shared" si="16"/>
        <v>0.26750000000000002</v>
      </c>
      <c r="Q41" s="4">
        <f t="shared" si="16"/>
        <v>0.26750000000000002</v>
      </c>
      <c r="R41" s="4">
        <f t="shared" si="16"/>
        <v>5.3500000000000006E-2</v>
      </c>
      <c r="S41" s="4">
        <f t="shared" si="16"/>
        <v>5.3500000000000006E-2</v>
      </c>
      <c r="T41" s="4">
        <f t="shared" si="17"/>
        <v>5.3500000000000006E-2</v>
      </c>
      <c r="U41" s="4">
        <f t="shared" si="17"/>
        <v>5.3500000000000006E-2</v>
      </c>
      <c r="V41" s="4">
        <f t="shared" si="17"/>
        <v>5.3500000000000006E-2</v>
      </c>
      <c r="W41" s="4">
        <f t="shared" si="17"/>
        <v>5.3500000000000006E-2</v>
      </c>
      <c r="X41" s="4">
        <f t="shared" si="17"/>
        <v>5.3500000000000006E-2</v>
      </c>
      <c r="Y41" s="4">
        <f t="shared" si="17"/>
        <v>5.3500000000000006E-2</v>
      </c>
      <c r="Z41" s="4">
        <f t="shared" si="17"/>
        <v>5.3500000000000006E-2</v>
      </c>
      <c r="AA41" s="4">
        <f t="shared" si="17"/>
        <v>5.3500000000000006E-2</v>
      </c>
      <c r="AB41" s="4">
        <f t="shared" si="17"/>
        <v>5.3500000000000006E-2</v>
      </c>
      <c r="AC41" s="4">
        <f t="shared" si="17"/>
        <v>5.3500000000000006E-2</v>
      </c>
      <c r="AD41" s="4">
        <f t="shared" si="18"/>
        <v>5.3500000000000006E-2</v>
      </c>
      <c r="AE41" s="4">
        <f t="shared" si="18"/>
        <v>5.3500000000000006E-2</v>
      </c>
      <c r="AF41" s="4">
        <f t="shared" si="18"/>
        <v>5.3500000000000006E-2</v>
      </c>
      <c r="AG41" s="4">
        <f t="shared" si="18"/>
        <v>5.3500000000000006E-2</v>
      </c>
      <c r="AH41" s="4">
        <f t="shared" si="18"/>
        <v>5.3500000000000006E-2</v>
      </c>
      <c r="AI41" s="4">
        <f t="shared" si="18"/>
        <v>5.3500000000000006E-2</v>
      </c>
      <c r="AJ41" s="4">
        <f t="shared" si="18"/>
        <v>5.3500000000000006E-2</v>
      </c>
      <c r="AK41" s="4">
        <f t="shared" si="18"/>
        <v>5.3500000000000006E-2</v>
      </c>
      <c r="AL41" s="4">
        <f t="shared" si="18"/>
        <v>5.3500000000000006E-2</v>
      </c>
      <c r="AM41" s="4">
        <f t="shared" si="18"/>
        <v>5.3500000000000006E-2</v>
      </c>
      <c r="AN41" s="4">
        <f t="shared" si="19"/>
        <v>5.3500000000000006E-2</v>
      </c>
      <c r="AO41" s="4">
        <f t="shared" si="19"/>
        <v>5.3500000000000006E-2</v>
      </c>
      <c r="AP41" s="4">
        <f t="shared" si="19"/>
        <v>5.3500000000000006E-2</v>
      </c>
      <c r="AQ41" s="4">
        <f t="shared" si="19"/>
        <v>5.3500000000000006E-2</v>
      </c>
      <c r="AR41" s="4">
        <f t="shared" si="19"/>
        <v>5.3500000000000006E-2</v>
      </c>
      <c r="AS41" s="4">
        <f t="shared" si="19"/>
        <v>5.3500000000000006E-2</v>
      </c>
      <c r="AT41" s="4">
        <f t="shared" si="19"/>
        <v>5.3500000000000006E-2</v>
      </c>
      <c r="AU41" s="4">
        <f t="shared" si="19"/>
        <v>5.3500000000000006E-2</v>
      </c>
      <c r="AV41" s="4">
        <f t="shared" si="19"/>
        <v>5.3500000000000006E-2</v>
      </c>
      <c r="AW41" s="4">
        <f t="shared" si="19"/>
        <v>5.3500000000000006E-2</v>
      </c>
      <c r="AX41" s="4">
        <f t="shared" si="20"/>
        <v>5.3500000000000006E-2</v>
      </c>
      <c r="AY41" s="4">
        <f t="shared" si="20"/>
        <v>5.3500000000000006E-2</v>
      </c>
      <c r="AZ41" s="4">
        <f t="shared" si="20"/>
        <v>5.3500000000000006E-2</v>
      </c>
      <c r="BA41" s="4">
        <f t="shared" si="20"/>
        <v>5.3500000000000006E-2</v>
      </c>
      <c r="BB41" s="4">
        <f t="shared" si="20"/>
        <v>5.3500000000000006E-2</v>
      </c>
      <c r="BC41" s="4">
        <f t="shared" si="20"/>
        <v>5.3500000000000006E-2</v>
      </c>
      <c r="BD41" s="4">
        <f t="shared" si="20"/>
        <v>5.3500000000000006E-2</v>
      </c>
      <c r="BE41" s="4">
        <f t="shared" si="20"/>
        <v>5.3500000000000006E-2</v>
      </c>
      <c r="BF41" s="4">
        <f t="shared" si="20"/>
        <v>5.3500000000000006E-2</v>
      </c>
      <c r="BG41" s="4">
        <f t="shared" si="20"/>
        <v>5.3500000000000006E-2</v>
      </c>
      <c r="BH41" s="4">
        <f t="shared" si="21"/>
        <v>5.3500000000000006E-2</v>
      </c>
      <c r="BI41" s="4">
        <f t="shared" si="21"/>
        <v>5.3500000000000006E-2</v>
      </c>
      <c r="BJ41" s="4">
        <f t="shared" si="21"/>
        <v>5.3500000000000006E-2</v>
      </c>
      <c r="BK41" s="4">
        <f t="shared" si="21"/>
        <v>5.3500000000000006E-2</v>
      </c>
      <c r="BL41" s="4">
        <f t="shared" si="21"/>
        <v>5.3500000000000006E-2</v>
      </c>
      <c r="BM41" s="4">
        <f t="shared" si="21"/>
        <v>5.3500000000000006E-2</v>
      </c>
      <c r="BN41" s="4">
        <f t="shared" si="21"/>
        <v>5.3500000000000006E-2</v>
      </c>
      <c r="BO41" s="4">
        <f t="shared" si="21"/>
        <v>5.3500000000000006E-2</v>
      </c>
      <c r="BP41" s="4">
        <f t="shared" si="21"/>
        <v>5.3500000000000006E-2</v>
      </c>
      <c r="BQ41" s="4">
        <f t="shared" si="21"/>
        <v>5.3500000000000006E-2</v>
      </c>
      <c r="BR41" s="4">
        <f t="shared" si="22"/>
        <v>5.3500000000000006E-2</v>
      </c>
      <c r="BS41" s="4">
        <f t="shared" si="22"/>
        <v>5.3500000000000006E-2</v>
      </c>
      <c r="BT41" s="4">
        <f t="shared" si="22"/>
        <v>5.3500000000000006E-2</v>
      </c>
      <c r="BU41" s="4">
        <f t="shared" si="22"/>
        <v>5.3500000000000006E-2</v>
      </c>
      <c r="BV41" s="4">
        <f t="shared" si="22"/>
        <v>5.3500000000000006E-2</v>
      </c>
      <c r="BW41" s="4">
        <f t="shared" si="22"/>
        <v>5.3500000000000006E-2</v>
      </c>
      <c r="BX41" s="4">
        <f t="shared" si="22"/>
        <v>5.3500000000000006E-2</v>
      </c>
      <c r="BY41" s="4">
        <f t="shared" si="22"/>
        <v>5.3500000000000006E-2</v>
      </c>
      <c r="BZ41" s="4">
        <f t="shared" si="22"/>
        <v>5.3500000000000006E-2</v>
      </c>
      <c r="CA41" s="4">
        <f t="shared" si="22"/>
        <v>5.3500000000000006E-2</v>
      </c>
      <c r="CB41" s="4">
        <f t="shared" si="23"/>
        <v>5.3500000000000006E-2</v>
      </c>
      <c r="CC41" s="4">
        <f t="shared" si="23"/>
        <v>5.3500000000000006E-2</v>
      </c>
      <c r="CD41" s="4">
        <f t="shared" si="23"/>
        <v>5.3500000000000006E-2</v>
      </c>
      <c r="CE41" s="4">
        <f t="shared" si="23"/>
        <v>5.3500000000000006E-2</v>
      </c>
      <c r="CF41" s="4">
        <f t="shared" si="23"/>
        <v>5.3500000000000006E-2</v>
      </c>
      <c r="CG41" s="4">
        <f t="shared" si="23"/>
        <v>5.3500000000000006E-2</v>
      </c>
      <c r="CH41" s="4">
        <f t="shared" si="23"/>
        <v>5.3500000000000006E-2</v>
      </c>
      <c r="CI41" s="4">
        <f t="shared" si="23"/>
        <v>5.3500000000000006E-2</v>
      </c>
      <c r="CJ41" s="4">
        <f t="shared" si="23"/>
        <v>5.3500000000000006E-2</v>
      </c>
      <c r="CK41" s="4">
        <f t="shared" si="23"/>
        <v>5.3500000000000006E-2</v>
      </c>
      <c r="CL41" s="4">
        <f t="shared" si="24"/>
        <v>5.3500000000000006E-2</v>
      </c>
      <c r="CM41" s="4">
        <f t="shared" si="24"/>
        <v>5.3500000000000006E-2</v>
      </c>
      <c r="CN41" s="4">
        <f t="shared" si="24"/>
        <v>5.3500000000000006E-2</v>
      </c>
      <c r="CO41" s="4">
        <f t="shared" si="24"/>
        <v>5.3500000000000006E-2</v>
      </c>
      <c r="CP41" s="4">
        <f t="shared" si="24"/>
        <v>5.3500000000000006E-2</v>
      </c>
      <c r="CQ41" s="4">
        <f t="shared" si="24"/>
        <v>5.3500000000000006E-2</v>
      </c>
      <c r="CR41" s="4">
        <f t="shared" si="24"/>
        <v>5.3500000000000006E-2</v>
      </c>
      <c r="CS41" s="4">
        <f t="shared" si="24"/>
        <v>5.3500000000000006E-2</v>
      </c>
      <c r="CT41" s="4">
        <f t="shared" si="24"/>
        <v>5.3500000000000006E-2</v>
      </c>
      <c r="CU41" s="4">
        <f t="shared" si="24"/>
        <v>5.3500000000000006E-2</v>
      </c>
      <c r="CV41" s="4">
        <f t="shared" si="25"/>
        <v>5.3500000000000006E-2</v>
      </c>
      <c r="CW41" s="4">
        <f t="shared" si="25"/>
        <v>5.3500000000000006E-2</v>
      </c>
      <c r="CX41" s="4">
        <f t="shared" si="25"/>
        <v>5.3500000000000006E-2</v>
      </c>
      <c r="CY41" s="4">
        <f t="shared" si="25"/>
        <v>5.3500000000000006E-2</v>
      </c>
      <c r="CZ41" s="4">
        <f t="shared" si="25"/>
        <v>5.3500000000000006E-2</v>
      </c>
      <c r="DA41" s="4">
        <f t="shared" si="25"/>
        <v>5.3500000000000006E-2</v>
      </c>
      <c r="DB41" s="4">
        <f t="shared" si="25"/>
        <v>5.3500000000000006E-2</v>
      </c>
      <c r="DC41" s="4">
        <f t="shared" si="25"/>
        <v>5.3500000000000006E-2</v>
      </c>
      <c r="DD41" s="4">
        <f t="shared" si="25"/>
        <v>5.3500000000000006E-2</v>
      </c>
      <c r="DE41" s="4">
        <f t="shared" si="25"/>
        <v>5.3500000000000006E-2</v>
      </c>
    </row>
    <row r="42" spans="1:109">
      <c r="A42" t="s">
        <v>75</v>
      </c>
      <c r="B42" t="s">
        <v>4</v>
      </c>
      <c r="C42">
        <v>5</v>
      </c>
      <c r="D42">
        <v>170</v>
      </c>
      <c r="F42" s="1">
        <v>0.3</v>
      </c>
      <c r="G42" s="1">
        <v>0.6</v>
      </c>
      <c r="H42">
        <v>120</v>
      </c>
      <c r="I42">
        <f>H42+H41+H40+H39+H38</f>
        <v>322.5</v>
      </c>
      <c r="J42" s="4">
        <f t="shared" ref="J42:S52" si="26">IF($D42-$Q$9*(J$21-1)&gt;$D42*0.7,0.5*(1+$F42-$U$4),IF($D42-$Q$9*(J$21-1)&gt;$D42*0.3,0.25*(1+$F42-$U$4),0.05*(1+$F42-$U$4)))</f>
        <v>0.56000000000000005</v>
      </c>
      <c r="K42" s="4">
        <f t="shared" si="26"/>
        <v>0.56000000000000005</v>
      </c>
      <c r="L42" s="4">
        <f t="shared" si="26"/>
        <v>0.56000000000000005</v>
      </c>
      <c r="M42" s="4">
        <f t="shared" si="26"/>
        <v>0.56000000000000005</v>
      </c>
      <c r="N42" s="4">
        <f t="shared" si="26"/>
        <v>0.28000000000000003</v>
      </c>
      <c r="O42" s="4">
        <f t="shared" si="26"/>
        <v>0.28000000000000003</v>
      </c>
      <c r="P42" s="4">
        <f t="shared" si="26"/>
        <v>0.28000000000000003</v>
      </c>
      <c r="Q42" s="4">
        <f t="shared" si="26"/>
        <v>0.28000000000000003</v>
      </c>
      <c r="R42" s="4">
        <f t="shared" si="26"/>
        <v>0.28000000000000003</v>
      </c>
      <c r="S42" s="4">
        <f t="shared" si="26"/>
        <v>5.6000000000000008E-2</v>
      </c>
      <c r="T42" s="4">
        <f t="shared" ref="T42:AC52" si="27">IF($D42-$Q$9*(T$21-1)&gt;$D42*0.7,0.5*(1+$F42-$U$4),IF($D42-$Q$9*(T$21-1)&gt;$D42*0.3,0.25*(1+$F42-$U$4),0.05*(1+$F42-$U$4)))</f>
        <v>5.6000000000000008E-2</v>
      </c>
      <c r="U42" s="4">
        <f t="shared" si="27"/>
        <v>5.6000000000000008E-2</v>
      </c>
      <c r="V42" s="4">
        <f t="shared" si="27"/>
        <v>5.6000000000000008E-2</v>
      </c>
      <c r="W42" s="4">
        <f t="shared" si="27"/>
        <v>5.6000000000000008E-2</v>
      </c>
      <c r="X42" s="4">
        <f t="shared" si="27"/>
        <v>5.6000000000000008E-2</v>
      </c>
      <c r="Y42" s="4">
        <f t="shared" si="27"/>
        <v>5.6000000000000008E-2</v>
      </c>
      <c r="Z42" s="4">
        <f t="shared" si="27"/>
        <v>5.6000000000000008E-2</v>
      </c>
      <c r="AA42" s="4">
        <f t="shared" si="27"/>
        <v>5.6000000000000008E-2</v>
      </c>
      <c r="AB42" s="4">
        <f t="shared" si="27"/>
        <v>5.6000000000000008E-2</v>
      </c>
      <c r="AC42" s="4">
        <f t="shared" si="27"/>
        <v>5.6000000000000008E-2</v>
      </c>
      <c r="AD42" s="4">
        <f t="shared" ref="AD42:AM52" si="28">IF($D42-$Q$9*(AD$21-1)&gt;$D42*0.7,0.5*(1+$F42-$U$4),IF($D42-$Q$9*(AD$21-1)&gt;$D42*0.3,0.25*(1+$F42-$U$4),0.05*(1+$F42-$U$4)))</f>
        <v>5.6000000000000008E-2</v>
      </c>
      <c r="AE42" s="4">
        <f t="shared" si="28"/>
        <v>5.6000000000000008E-2</v>
      </c>
      <c r="AF42" s="4">
        <f t="shared" si="28"/>
        <v>5.6000000000000008E-2</v>
      </c>
      <c r="AG42" s="4">
        <f t="shared" si="28"/>
        <v>5.6000000000000008E-2</v>
      </c>
      <c r="AH42" s="4">
        <f t="shared" si="28"/>
        <v>5.6000000000000008E-2</v>
      </c>
      <c r="AI42" s="4">
        <f t="shared" si="28"/>
        <v>5.6000000000000008E-2</v>
      </c>
      <c r="AJ42" s="4">
        <f t="shared" si="28"/>
        <v>5.6000000000000008E-2</v>
      </c>
      <c r="AK42" s="4">
        <f t="shared" si="28"/>
        <v>5.6000000000000008E-2</v>
      </c>
      <c r="AL42" s="4">
        <f t="shared" si="28"/>
        <v>5.6000000000000008E-2</v>
      </c>
      <c r="AM42" s="4">
        <f t="shared" si="28"/>
        <v>5.6000000000000008E-2</v>
      </c>
      <c r="AN42" s="4">
        <f t="shared" ref="AN42:AW52" si="29">IF($D42-$Q$9*(AN$21-1)&gt;$D42*0.7,0.5*(1+$F42-$U$4),IF($D42-$Q$9*(AN$21-1)&gt;$D42*0.3,0.25*(1+$F42-$U$4),0.05*(1+$F42-$U$4)))</f>
        <v>5.6000000000000008E-2</v>
      </c>
      <c r="AO42" s="4">
        <f t="shared" si="29"/>
        <v>5.6000000000000008E-2</v>
      </c>
      <c r="AP42" s="4">
        <f t="shared" si="29"/>
        <v>5.6000000000000008E-2</v>
      </c>
      <c r="AQ42" s="4">
        <f t="shared" si="29"/>
        <v>5.6000000000000008E-2</v>
      </c>
      <c r="AR42" s="4">
        <f t="shared" si="29"/>
        <v>5.6000000000000008E-2</v>
      </c>
      <c r="AS42" s="4">
        <f t="shared" si="29"/>
        <v>5.6000000000000008E-2</v>
      </c>
      <c r="AT42" s="4">
        <f t="shared" si="29"/>
        <v>5.6000000000000008E-2</v>
      </c>
      <c r="AU42" s="4">
        <f t="shared" si="29"/>
        <v>5.6000000000000008E-2</v>
      </c>
      <c r="AV42" s="4">
        <f t="shared" si="29"/>
        <v>5.6000000000000008E-2</v>
      </c>
      <c r="AW42" s="4">
        <f t="shared" si="29"/>
        <v>5.6000000000000008E-2</v>
      </c>
      <c r="AX42" s="4">
        <f t="shared" ref="AX42:BG52" si="30">IF($D42-$Q$9*(AX$21-1)&gt;$D42*0.7,0.5*(1+$F42-$U$4),IF($D42-$Q$9*(AX$21-1)&gt;$D42*0.3,0.25*(1+$F42-$U$4),0.05*(1+$F42-$U$4)))</f>
        <v>5.6000000000000008E-2</v>
      </c>
      <c r="AY42" s="4">
        <f t="shared" si="30"/>
        <v>5.6000000000000008E-2</v>
      </c>
      <c r="AZ42" s="4">
        <f t="shared" si="30"/>
        <v>5.6000000000000008E-2</v>
      </c>
      <c r="BA42" s="4">
        <f t="shared" si="30"/>
        <v>5.6000000000000008E-2</v>
      </c>
      <c r="BB42" s="4">
        <f t="shared" si="30"/>
        <v>5.6000000000000008E-2</v>
      </c>
      <c r="BC42" s="4">
        <f t="shared" si="30"/>
        <v>5.6000000000000008E-2</v>
      </c>
      <c r="BD42" s="4">
        <f t="shared" si="30"/>
        <v>5.6000000000000008E-2</v>
      </c>
      <c r="BE42" s="4">
        <f t="shared" si="30"/>
        <v>5.6000000000000008E-2</v>
      </c>
      <c r="BF42" s="4">
        <f t="shared" si="30"/>
        <v>5.6000000000000008E-2</v>
      </c>
      <c r="BG42" s="4">
        <f t="shared" si="30"/>
        <v>5.6000000000000008E-2</v>
      </c>
      <c r="BH42" s="4">
        <f t="shared" ref="BH42:BQ52" si="31">IF($D42-$Q$9*(BH$21-1)&gt;$D42*0.7,0.5*(1+$F42-$U$4),IF($D42-$Q$9*(BH$21-1)&gt;$D42*0.3,0.25*(1+$F42-$U$4),0.05*(1+$F42-$U$4)))</f>
        <v>5.6000000000000008E-2</v>
      </c>
      <c r="BI42" s="4">
        <f t="shared" si="31"/>
        <v>5.6000000000000008E-2</v>
      </c>
      <c r="BJ42" s="4">
        <f t="shared" si="31"/>
        <v>5.6000000000000008E-2</v>
      </c>
      <c r="BK42" s="4">
        <f t="shared" si="31"/>
        <v>5.6000000000000008E-2</v>
      </c>
      <c r="BL42" s="4">
        <f t="shared" si="31"/>
        <v>5.6000000000000008E-2</v>
      </c>
      <c r="BM42" s="4">
        <f t="shared" si="31"/>
        <v>5.6000000000000008E-2</v>
      </c>
      <c r="BN42" s="4">
        <f t="shared" si="31"/>
        <v>5.6000000000000008E-2</v>
      </c>
      <c r="BO42" s="4">
        <f t="shared" si="31"/>
        <v>5.6000000000000008E-2</v>
      </c>
      <c r="BP42" s="4">
        <f t="shared" si="31"/>
        <v>5.6000000000000008E-2</v>
      </c>
      <c r="BQ42" s="4">
        <f t="shared" si="31"/>
        <v>5.6000000000000008E-2</v>
      </c>
      <c r="BR42" s="4">
        <f t="shared" ref="BR42:CA52" si="32">IF($D42-$Q$9*(BR$21-1)&gt;$D42*0.7,0.5*(1+$F42-$U$4),IF($D42-$Q$9*(BR$21-1)&gt;$D42*0.3,0.25*(1+$F42-$U$4),0.05*(1+$F42-$U$4)))</f>
        <v>5.6000000000000008E-2</v>
      </c>
      <c r="BS42" s="4">
        <f t="shared" si="32"/>
        <v>5.6000000000000008E-2</v>
      </c>
      <c r="BT42" s="4">
        <f t="shared" si="32"/>
        <v>5.6000000000000008E-2</v>
      </c>
      <c r="BU42" s="4">
        <f t="shared" si="32"/>
        <v>5.6000000000000008E-2</v>
      </c>
      <c r="BV42" s="4">
        <f t="shared" si="32"/>
        <v>5.6000000000000008E-2</v>
      </c>
      <c r="BW42" s="4">
        <f t="shared" si="32"/>
        <v>5.6000000000000008E-2</v>
      </c>
      <c r="BX42" s="4">
        <f t="shared" si="32"/>
        <v>5.6000000000000008E-2</v>
      </c>
      <c r="BY42" s="4">
        <f t="shared" si="32"/>
        <v>5.6000000000000008E-2</v>
      </c>
      <c r="BZ42" s="4">
        <f t="shared" si="32"/>
        <v>5.6000000000000008E-2</v>
      </c>
      <c r="CA42" s="4">
        <f t="shared" si="32"/>
        <v>5.6000000000000008E-2</v>
      </c>
      <c r="CB42" s="4">
        <f t="shared" ref="CB42:CK52" si="33">IF($D42-$Q$9*(CB$21-1)&gt;$D42*0.7,0.5*(1+$F42-$U$4),IF($D42-$Q$9*(CB$21-1)&gt;$D42*0.3,0.25*(1+$F42-$U$4),0.05*(1+$F42-$U$4)))</f>
        <v>5.6000000000000008E-2</v>
      </c>
      <c r="CC42" s="4">
        <f t="shared" si="33"/>
        <v>5.6000000000000008E-2</v>
      </c>
      <c r="CD42" s="4">
        <f t="shared" si="33"/>
        <v>5.6000000000000008E-2</v>
      </c>
      <c r="CE42" s="4">
        <f t="shared" si="33"/>
        <v>5.6000000000000008E-2</v>
      </c>
      <c r="CF42" s="4">
        <f t="shared" si="33"/>
        <v>5.6000000000000008E-2</v>
      </c>
      <c r="CG42" s="4">
        <f t="shared" si="33"/>
        <v>5.6000000000000008E-2</v>
      </c>
      <c r="CH42" s="4">
        <f t="shared" si="33"/>
        <v>5.6000000000000008E-2</v>
      </c>
      <c r="CI42" s="4">
        <f t="shared" si="33"/>
        <v>5.6000000000000008E-2</v>
      </c>
      <c r="CJ42" s="4">
        <f t="shared" si="33"/>
        <v>5.6000000000000008E-2</v>
      </c>
      <c r="CK42" s="4">
        <f t="shared" si="33"/>
        <v>5.6000000000000008E-2</v>
      </c>
      <c r="CL42" s="4">
        <f t="shared" ref="CL42:CU52" si="34">IF($D42-$Q$9*(CL$21-1)&gt;$D42*0.7,0.5*(1+$F42-$U$4),IF($D42-$Q$9*(CL$21-1)&gt;$D42*0.3,0.25*(1+$F42-$U$4),0.05*(1+$F42-$U$4)))</f>
        <v>5.6000000000000008E-2</v>
      </c>
      <c r="CM42" s="4">
        <f t="shared" si="34"/>
        <v>5.6000000000000008E-2</v>
      </c>
      <c r="CN42" s="4">
        <f t="shared" si="34"/>
        <v>5.6000000000000008E-2</v>
      </c>
      <c r="CO42" s="4">
        <f t="shared" si="34"/>
        <v>5.6000000000000008E-2</v>
      </c>
      <c r="CP42" s="4">
        <f t="shared" si="34"/>
        <v>5.6000000000000008E-2</v>
      </c>
      <c r="CQ42" s="4">
        <f t="shared" si="34"/>
        <v>5.6000000000000008E-2</v>
      </c>
      <c r="CR42" s="4">
        <f t="shared" si="34"/>
        <v>5.6000000000000008E-2</v>
      </c>
      <c r="CS42" s="4">
        <f t="shared" si="34"/>
        <v>5.6000000000000008E-2</v>
      </c>
      <c r="CT42" s="4">
        <f t="shared" si="34"/>
        <v>5.6000000000000008E-2</v>
      </c>
      <c r="CU42" s="4">
        <f t="shared" si="34"/>
        <v>5.6000000000000008E-2</v>
      </c>
      <c r="CV42" s="4">
        <f t="shared" ref="CV42:DE52" si="35">IF($D42-$Q$9*(CV$21-1)&gt;$D42*0.7,0.5*(1+$F42-$U$4),IF($D42-$Q$9*(CV$21-1)&gt;$D42*0.3,0.25*(1+$F42-$U$4),0.05*(1+$F42-$U$4)))</f>
        <v>5.6000000000000008E-2</v>
      </c>
      <c r="CW42" s="4">
        <f t="shared" si="35"/>
        <v>5.6000000000000008E-2</v>
      </c>
      <c r="CX42" s="4">
        <f t="shared" si="35"/>
        <v>5.6000000000000008E-2</v>
      </c>
      <c r="CY42" s="4">
        <f t="shared" si="35"/>
        <v>5.6000000000000008E-2</v>
      </c>
      <c r="CZ42" s="4">
        <f t="shared" si="35"/>
        <v>5.6000000000000008E-2</v>
      </c>
      <c r="DA42" s="4">
        <f t="shared" si="35"/>
        <v>5.6000000000000008E-2</v>
      </c>
      <c r="DB42" s="4">
        <f t="shared" si="35"/>
        <v>5.6000000000000008E-2</v>
      </c>
      <c r="DC42" s="4">
        <f t="shared" si="35"/>
        <v>5.6000000000000008E-2</v>
      </c>
      <c r="DD42" s="4">
        <f t="shared" si="35"/>
        <v>5.6000000000000008E-2</v>
      </c>
      <c r="DE42" s="4">
        <f t="shared" si="35"/>
        <v>5.6000000000000008E-2</v>
      </c>
    </row>
    <row r="43" spans="1:109">
      <c r="A43" t="s">
        <v>76</v>
      </c>
      <c r="B43" t="s">
        <v>5</v>
      </c>
      <c r="C43">
        <v>1</v>
      </c>
      <c r="D43">
        <v>110</v>
      </c>
      <c r="E43" s="1">
        <v>0.2</v>
      </c>
      <c r="F43" s="1">
        <v>0.2</v>
      </c>
      <c r="H43">
        <v>60</v>
      </c>
      <c r="I43">
        <f>H43</f>
        <v>60</v>
      </c>
      <c r="J43" s="4">
        <f t="shared" si="26"/>
        <v>0.51</v>
      </c>
      <c r="K43" s="4">
        <f t="shared" si="26"/>
        <v>0.51</v>
      </c>
      <c r="L43" s="4">
        <f t="shared" si="26"/>
        <v>0.51</v>
      </c>
      <c r="M43" s="4">
        <f t="shared" si="26"/>
        <v>0.255</v>
      </c>
      <c r="N43" s="4">
        <f t="shared" si="26"/>
        <v>0.255</v>
      </c>
      <c r="O43" s="4">
        <f t="shared" si="26"/>
        <v>0.255</v>
      </c>
      <c r="P43" s="4">
        <f t="shared" si="26"/>
        <v>5.1000000000000004E-2</v>
      </c>
      <c r="Q43" s="4">
        <f t="shared" si="26"/>
        <v>5.1000000000000004E-2</v>
      </c>
      <c r="R43" s="4">
        <f t="shared" si="26"/>
        <v>5.1000000000000004E-2</v>
      </c>
      <c r="S43" s="4">
        <f t="shared" si="26"/>
        <v>5.1000000000000004E-2</v>
      </c>
      <c r="T43" s="4">
        <f t="shared" si="27"/>
        <v>5.1000000000000004E-2</v>
      </c>
      <c r="U43" s="4">
        <f t="shared" si="27"/>
        <v>5.1000000000000004E-2</v>
      </c>
      <c r="V43" s="4">
        <f t="shared" si="27"/>
        <v>5.1000000000000004E-2</v>
      </c>
      <c r="W43" s="4">
        <f t="shared" si="27"/>
        <v>5.1000000000000004E-2</v>
      </c>
      <c r="X43" s="4">
        <f t="shared" si="27"/>
        <v>5.1000000000000004E-2</v>
      </c>
      <c r="Y43" s="4">
        <f t="shared" si="27"/>
        <v>5.1000000000000004E-2</v>
      </c>
      <c r="Z43" s="4">
        <f t="shared" si="27"/>
        <v>5.1000000000000004E-2</v>
      </c>
      <c r="AA43" s="4">
        <f t="shared" si="27"/>
        <v>5.1000000000000004E-2</v>
      </c>
      <c r="AB43" s="4">
        <f t="shared" si="27"/>
        <v>5.1000000000000004E-2</v>
      </c>
      <c r="AC43" s="4">
        <f t="shared" si="27"/>
        <v>5.1000000000000004E-2</v>
      </c>
      <c r="AD43" s="4">
        <f t="shared" si="28"/>
        <v>5.1000000000000004E-2</v>
      </c>
      <c r="AE43" s="4">
        <f t="shared" si="28"/>
        <v>5.1000000000000004E-2</v>
      </c>
      <c r="AF43" s="4">
        <f t="shared" si="28"/>
        <v>5.1000000000000004E-2</v>
      </c>
      <c r="AG43" s="4">
        <f t="shared" si="28"/>
        <v>5.1000000000000004E-2</v>
      </c>
      <c r="AH43" s="4">
        <f t="shared" si="28"/>
        <v>5.1000000000000004E-2</v>
      </c>
      <c r="AI43" s="4">
        <f t="shared" si="28"/>
        <v>5.1000000000000004E-2</v>
      </c>
      <c r="AJ43" s="4">
        <f t="shared" si="28"/>
        <v>5.1000000000000004E-2</v>
      </c>
      <c r="AK43" s="4">
        <f t="shared" si="28"/>
        <v>5.1000000000000004E-2</v>
      </c>
      <c r="AL43" s="4">
        <f t="shared" si="28"/>
        <v>5.1000000000000004E-2</v>
      </c>
      <c r="AM43" s="4">
        <f t="shared" si="28"/>
        <v>5.1000000000000004E-2</v>
      </c>
      <c r="AN43" s="4">
        <f t="shared" si="29"/>
        <v>5.1000000000000004E-2</v>
      </c>
      <c r="AO43" s="4">
        <f t="shared" si="29"/>
        <v>5.1000000000000004E-2</v>
      </c>
      <c r="AP43" s="4">
        <f t="shared" si="29"/>
        <v>5.1000000000000004E-2</v>
      </c>
      <c r="AQ43" s="4">
        <f t="shared" si="29"/>
        <v>5.1000000000000004E-2</v>
      </c>
      <c r="AR43" s="4">
        <f t="shared" si="29"/>
        <v>5.1000000000000004E-2</v>
      </c>
      <c r="AS43" s="4">
        <f t="shared" si="29"/>
        <v>5.1000000000000004E-2</v>
      </c>
      <c r="AT43" s="4">
        <f t="shared" si="29"/>
        <v>5.1000000000000004E-2</v>
      </c>
      <c r="AU43" s="4">
        <f t="shared" si="29"/>
        <v>5.1000000000000004E-2</v>
      </c>
      <c r="AV43" s="4">
        <f t="shared" si="29"/>
        <v>5.1000000000000004E-2</v>
      </c>
      <c r="AW43" s="4">
        <f t="shared" si="29"/>
        <v>5.1000000000000004E-2</v>
      </c>
      <c r="AX43" s="4">
        <f t="shared" si="30"/>
        <v>5.1000000000000004E-2</v>
      </c>
      <c r="AY43" s="4">
        <f t="shared" si="30"/>
        <v>5.1000000000000004E-2</v>
      </c>
      <c r="AZ43" s="4">
        <f t="shared" si="30"/>
        <v>5.1000000000000004E-2</v>
      </c>
      <c r="BA43" s="4">
        <f t="shared" si="30"/>
        <v>5.1000000000000004E-2</v>
      </c>
      <c r="BB43" s="4">
        <f t="shared" si="30"/>
        <v>5.1000000000000004E-2</v>
      </c>
      <c r="BC43" s="4">
        <f t="shared" si="30"/>
        <v>5.1000000000000004E-2</v>
      </c>
      <c r="BD43" s="4">
        <f t="shared" si="30"/>
        <v>5.1000000000000004E-2</v>
      </c>
      <c r="BE43" s="4">
        <f t="shared" si="30"/>
        <v>5.1000000000000004E-2</v>
      </c>
      <c r="BF43" s="4">
        <f t="shared" si="30"/>
        <v>5.1000000000000004E-2</v>
      </c>
      <c r="BG43" s="4">
        <f t="shared" si="30"/>
        <v>5.1000000000000004E-2</v>
      </c>
      <c r="BH43" s="4">
        <f t="shared" si="31"/>
        <v>5.1000000000000004E-2</v>
      </c>
      <c r="BI43" s="4">
        <f t="shared" si="31"/>
        <v>5.1000000000000004E-2</v>
      </c>
      <c r="BJ43" s="4">
        <f t="shared" si="31"/>
        <v>5.1000000000000004E-2</v>
      </c>
      <c r="BK43" s="4">
        <f t="shared" si="31"/>
        <v>5.1000000000000004E-2</v>
      </c>
      <c r="BL43" s="4">
        <f t="shared" si="31"/>
        <v>5.1000000000000004E-2</v>
      </c>
      <c r="BM43" s="4">
        <f t="shared" si="31"/>
        <v>5.1000000000000004E-2</v>
      </c>
      <c r="BN43" s="4">
        <f t="shared" si="31"/>
        <v>5.1000000000000004E-2</v>
      </c>
      <c r="BO43" s="4">
        <f t="shared" si="31"/>
        <v>5.1000000000000004E-2</v>
      </c>
      <c r="BP43" s="4">
        <f t="shared" si="31"/>
        <v>5.1000000000000004E-2</v>
      </c>
      <c r="BQ43" s="4">
        <f t="shared" si="31"/>
        <v>5.1000000000000004E-2</v>
      </c>
      <c r="BR43" s="4">
        <f t="shared" si="32"/>
        <v>5.1000000000000004E-2</v>
      </c>
      <c r="BS43" s="4">
        <f t="shared" si="32"/>
        <v>5.1000000000000004E-2</v>
      </c>
      <c r="BT43" s="4">
        <f t="shared" si="32"/>
        <v>5.1000000000000004E-2</v>
      </c>
      <c r="BU43" s="4">
        <f t="shared" si="32"/>
        <v>5.1000000000000004E-2</v>
      </c>
      <c r="BV43" s="4">
        <f t="shared" si="32"/>
        <v>5.1000000000000004E-2</v>
      </c>
      <c r="BW43" s="4">
        <f t="shared" si="32"/>
        <v>5.1000000000000004E-2</v>
      </c>
      <c r="BX43" s="4">
        <f t="shared" si="32"/>
        <v>5.1000000000000004E-2</v>
      </c>
      <c r="BY43" s="4">
        <f t="shared" si="32"/>
        <v>5.1000000000000004E-2</v>
      </c>
      <c r="BZ43" s="4">
        <f t="shared" si="32"/>
        <v>5.1000000000000004E-2</v>
      </c>
      <c r="CA43" s="4">
        <f t="shared" si="32"/>
        <v>5.1000000000000004E-2</v>
      </c>
      <c r="CB43" s="4">
        <f t="shared" si="33"/>
        <v>5.1000000000000004E-2</v>
      </c>
      <c r="CC43" s="4">
        <f t="shared" si="33"/>
        <v>5.1000000000000004E-2</v>
      </c>
      <c r="CD43" s="4">
        <f t="shared" si="33"/>
        <v>5.1000000000000004E-2</v>
      </c>
      <c r="CE43" s="4">
        <f t="shared" si="33"/>
        <v>5.1000000000000004E-2</v>
      </c>
      <c r="CF43" s="4">
        <f t="shared" si="33"/>
        <v>5.1000000000000004E-2</v>
      </c>
      <c r="CG43" s="4">
        <f t="shared" si="33"/>
        <v>5.1000000000000004E-2</v>
      </c>
      <c r="CH43" s="4">
        <f t="shared" si="33"/>
        <v>5.1000000000000004E-2</v>
      </c>
      <c r="CI43" s="4">
        <f t="shared" si="33"/>
        <v>5.1000000000000004E-2</v>
      </c>
      <c r="CJ43" s="4">
        <f t="shared" si="33"/>
        <v>5.1000000000000004E-2</v>
      </c>
      <c r="CK43" s="4">
        <f t="shared" si="33"/>
        <v>5.1000000000000004E-2</v>
      </c>
      <c r="CL43" s="4">
        <f t="shared" si="34"/>
        <v>5.1000000000000004E-2</v>
      </c>
      <c r="CM43" s="4">
        <f t="shared" si="34"/>
        <v>5.1000000000000004E-2</v>
      </c>
      <c r="CN43" s="4">
        <f t="shared" si="34"/>
        <v>5.1000000000000004E-2</v>
      </c>
      <c r="CO43" s="4">
        <f t="shared" si="34"/>
        <v>5.1000000000000004E-2</v>
      </c>
      <c r="CP43" s="4">
        <f t="shared" si="34"/>
        <v>5.1000000000000004E-2</v>
      </c>
      <c r="CQ43" s="4">
        <f t="shared" si="34"/>
        <v>5.1000000000000004E-2</v>
      </c>
      <c r="CR43" s="4">
        <f t="shared" si="34"/>
        <v>5.1000000000000004E-2</v>
      </c>
      <c r="CS43" s="4">
        <f t="shared" si="34"/>
        <v>5.1000000000000004E-2</v>
      </c>
      <c r="CT43" s="4">
        <f t="shared" si="34"/>
        <v>5.1000000000000004E-2</v>
      </c>
      <c r="CU43" s="4">
        <f t="shared" si="34"/>
        <v>5.1000000000000004E-2</v>
      </c>
      <c r="CV43" s="4">
        <f t="shared" si="35"/>
        <v>5.1000000000000004E-2</v>
      </c>
      <c r="CW43" s="4">
        <f t="shared" si="35"/>
        <v>5.1000000000000004E-2</v>
      </c>
      <c r="CX43" s="4">
        <f t="shared" si="35"/>
        <v>5.1000000000000004E-2</v>
      </c>
      <c r="CY43" s="4">
        <f t="shared" si="35"/>
        <v>5.1000000000000004E-2</v>
      </c>
      <c r="CZ43" s="4">
        <f t="shared" si="35"/>
        <v>5.1000000000000004E-2</v>
      </c>
      <c r="DA43" s="4">
        <f t="shared" si="35"/>
        <v>5.1000000000000004E-2</v>
      </c>
      <c r="DB43" s="4">
        <f t="shared" si="35"/>
        <v>5.1000000000000004E-2</v>
      </c>
      <c r="DC43" s="4">
        <f t="shared" si="35"/>
        <v>5.1000000000000004E-2</v>
      </c>
      <c r="DD43" s="4">
        <f t="shared" si="35"/>
        <v>5.1000000000000004E-2</v>
      </c>
      <c r="DE43" s="4">
        <f t="shared" si="35"/>
        <v>5.1000000000000004E-2</v>
      </c>
    </row>
    <row r="44" spans="1:109">
      <c r="A44" t="s">
        <v>77</v>
      </c>
      <c r="B44" t="s">
        <v>5</v>
      </c>
      <c r="C44">
        <v>2</v>
      </c>
      <c r="D44">
        <v>130</v>
      </c>
      <c r="E44" s="1">
        <v>0.3</v>
      </c>
      <c r="F44" s="1">
        <v>0.3</v>
      </c>
      <c r="H44">
        <f>12.5+25</f>
        <v>37.5</v>
      </c>
      <c r="I44">
        <f>H44+H43</f>
        <v>97.5</v>
      </c>
      <c r="J44" s="4">
        <f t="shared" si="26"/>
        <v>0.56000000000000005</v>
      </c>
      <c r="K44" s="4">
        <f t="shared" si="26"/>
        <v>0.56000000000000005</v>
      </c>
      <c r="L44" s="4">
        <f t="shared" si="26"/>
        <v>0.56000000000000005</v>
      </c>
      <c r="M44" s="4">
        <f t="shared" si="26"/>
        <v>0.28000000000000003</v>
      </c>
      <c r="N44" s="4">
        <f t="shared" si="26"/>
        <v>0.28000000000000003</v>
      </c>
      <c r="O44" s="4">
        <f t="shared" si="26"/>
        <v>0.28000000000000003</v>
      </c>
      <c r="P44" s="4">
        <f t="shared" si="26"/>
        <v>0.28000000000000003</v>
      </c>
      <c r="Q44" s="4">
        <f t="shared" si="26"/>
        <v>5.6000000000000008E-2</v>
      </c>
      <c r="R44" s="4">
        <f t="shared" si="26"/>
        <v>5.6000000000000008E-2</v>
      </c>
      <c r="S44" s="4">
        <f t="shared" si="26"/>
        <v>5.6000000000000008E-2</v>
      </c>
      <c r="T44" s="4">
        <f t="shared" si="27"/>
        <v>5.6000000000000008E-2</v>
      </c>
      <c r="U44" s="4">
        <f t="shared" si="27"/>
        <v>5.6000000000000008E-2</v>
      </c>
      <c r="V44" s="4">
        <f t="shared" si="27"/>
        <v>5.6000000000000008E-2</v>
      </c>
      <c r="W44" s="4">
        <f t="shared" si="27"/>
        <v>5.6000000000000008E-2</v>
      </c>
      <c r="X44" s="4">
        <f t="shared" si="27"/>
        <v>5.6000000000000008E-2</v>
      </c>
      <c r="Y44" s="4">
        <f t="shared" si="27"/>
        <v>5.6000000000000008E-2</v>
      </c>
      <c r="Z44" s="4">
        <f t="shared" si="27"/>
        <v>5.6000000000000008E-2</v>
      </c>
      <c r="AA44" s="4">
        <f t="shared" si="27"/>
        <v>5.6000000000000008E-2</v>
      </c>
      <c r="AB44" s="4">
        <f t="shared" si="27"/>
        <v>5.6000000000000008E-2</v>
      </c>
      <c r="AC44" s="4">
        <f t="shared" si="27"/>
        <v>5.6000000000000008E-2</v>
      </c>
      <c r="AD44" s="4">
        <f t="shared" si="28"/>
        <v>5.6000000000000008E-2</v>
      </c>
      <c r="AE44" s="4">
        <f t="shared" si="28"/>
        <v>5.6000000000000008E-2</v>
      </c>
      <c r="AF44" s="4">
        <f t="shared" si="28"/>
        <v>5.6000000000000008E-2</v>
      </c>
      <c r="AG44" s="4">
        <f t="shared" si="28"/>
        <v>5.6000000000000008E-2</v>
      </c>
      <c r="AH44" s="4">
        <f t="shared" si="28"/>
        <v>5.6000000000000008E-2</v>
      </c>
      <c r="AI44" s="4">
        <f t="shared" si="28"/>
        <v>5.6000000000000008E-2</v>
      </c>
      <c r="AJ44" s="4">
        <f t="shared" si="28"/>
        <v>5.6000000000000008E-2</v>
      </c>
      <c r="AK44" s="4">
        <f t="shared" si="28"/>
        <v>5.6000000000000008E-2</v>
      </c>
      <c r="AL44" s="4">
        <f t="shared" si="28"/>
        <v>5.6000000000000008E-2</v>
      </c>
      <c r="AM44" s="4">
        <f t="shared" si="28"/>
        <v>5.6000000000000008E-2</v>
      </c>
      <c r="AN44" s="4">
        <f t="shared" si="29"/>
        <v>5.6000000000000008E-2</v>
      </c>
      <c r="AO44" s="4">
        <f t="shared" si="29"/>
        <v>5.6000000000000008E-2</v>
      </c>
      <c r="AP44" s="4">
        <f t="shared" si="29"/>
        <v>5.6000000000000008E-2</v>
      </c>
      <c r="AQ44" s="4">
        <f t="shared" si="29"/>
        <v>5.6000000000000008E-2</v>
      </c>
      <c r="AR44" s="4">
        <f t="shared" si="29"/>
        <v>5.6000000000000008E-2</v>
      </c>
      <c r="AS44" s="4">
        <f t="shared" si="29"/>
        <v>5.6000000000000008E-2</v>
      </c>
      <c r="AT44" s="4">
        <f t="shared" si="29"/>
        <v>5.6000000000000008E-2</v>
      </c>
      <c r="AU44" s="4">
        <f t="shared" si="29"/>
        <v>5.6000000000000008E-2</v>
      </c>
      <c r="AV44" s="4">
        <f t="shared" si="29"/>
        <v>5.6000000000000008E-2</v>
      </c>
      <c r="AW44" s="4">
        <f t="shared" si="29"/>
        <v>5.6000000000000008E-2</v>
      </c>
      <c r="AX44" s="4">
        <f t="shared" si="30"/>
        <v>5.6000000000000008E-2</v>
      </c>
      <c r="AY44" s="4">
        <f t="shared" si="30"/>
        <v>5.6000000000000008E-2</v>
      </c>
      <c r="AZ44" s="4">
        <f t="shared" si="30"/>
        <v>5.6000000000000008E-2</v>
      </c>
      <c r="BA44" s="4">
        <f t="shared" si="30"/>
        <v>5.6000000000000008E-2</v>
      </c>
      <c r="BB44" s="4">
        <f t="shared" si="30"/>
        <v>5.6000000000000008E-2</v>
      </c>
      <c r="BC44" s="4">
        <f t="shared" si="30"/>
        <v>5.6000000000000008E-2</v>
      </c>
      <c r="BD44" s="4">
        <f t="shared" si="30"/>
        <v>5.6000000000000008E-2</v>
      </c>
      <c r="BE44" s="4">
        <f t="shared" si="30"/>
        <v>5.6000000000000008E-2</v>
      </c>
      <c r="BF44" s="4">
        <f t="shared" si="30"/>
        <v>5.6000000000000008E-2</v>
      </c>
      <c r="BG44" s="4">
        <f t="shared" si="30"/>
        <v>5.6000000000000008E-2</v>
      </c>
      <c r="BH44" s="4">
        <f t="shared" si="31"/>
        <v>5.6000000000000008E-2</v>
      </c>
      <c r="BI44" s="4">
        <f t="shared" si="31"/>
        <v>5.6000000000000008E-2</v>
      </c>
      <c r="BJ44" s="4">
        <f t="shared" si="31"/>
        <v>5.6000000000000008E-2</v>
      </c>
      <c r="BK44" s="4">
        <f t="shared" si="31"/>
        <v>5.6000000000000008E-2</v>
      </c>
      <c r="BL44" s="4">
        <f t="shared" si="31"/>
        <v>5.6000000000000008E-2</v>
      </c>
      <c r="BM44" s="4">
        <f t="shared" si="31"/>
        <v>5.6000000000000008E-2</v>
      </c>
      <c r="BN44" s="4">
        <f t="shared" si="31"/>
        <v>5.6000000000000008E-2</v>
      </c>
      <c r="BO44" s="4">
        <f t="shared" si="31"/>
        <v>5.6000000000000008E-2</v>
      </c>
      <c r="BP44" s="4">
        <f t="shared" si="31"/>
        <v>5.6000000000000008E-2</v>
      </c>
      <c r="BQ44" s="4">
        <f t="shared" si="31"/>
        <v>5.6000000000000008E-2</v>
      </c>
      <c r="BR44" s="4">
        <f t="shared" si="32"/>
        <v>5.6000000000000008E-2</v>
      </c>
      <c r="BS44" s="4">
        <f t="shared" si="32"/>
        <v>5.6000000000000008E-2</v>
      </c>
      <c r="BT44" s="4">
        <f t="shared" si="32"/>
        <v>5.6000000000000008E-2</v>
      </c>
      <c r="BU44" s="4">
        <f t="shared" si="32"/>
        <v>5.6000000000000008E-2</v>
      </c>
      <c r="BV44" s="4">
        <f t="shared" si="32"/>
        <v>5.6000000000000008E-2</v>
      </c>
      <c r="BW44" s="4">
        <f t="shared" si="32"/>
        <v>5.6000000000000008E-2</v>
      </c>
      <c r="BX44" s="4">
        <f t="shared" si="32"/>
        <v>5.6000000000000008E-2</v>
      </c>
      <c r="BY44" s="4">
        <f t="shared" si="32"/>
        <v>5.6000000000000008E-2</v>
      </c>
      <c r="BZ44" s="4">
        <f t="shared" si="32"/>
        <v>5.6000000000000008E-2</v>
      </c>
      <c r="CA44" s="4">
        <f t="shared" si="32"/>
        <v>5.6000000000000008E-2</v>
      </c>
      <c r="CB44" s="4">
        <f t="shared" si="33"/>
        <v>5.6000000000000008E-2</v>
      </c>
      <c r="CC44" s="4">
        <f t="shared" si="33"/>
        <v>5.6000000000000008E-2</v>
      </c>
      <c r="CD44" s="4">
        <f t="shared" si="33"/>
        <v>5.6000000000000008E-2</v>
      </c>
      <c r="CE44" s="4">
        <f t="shared" si="33"/>
        <v>5.6000000000000008E-2</v>
      </c>
      <c r="CF44" s="4">
        <f t="shared" si="33"/>
        <v>5.6000000000000008E-2</v>
      </c>
      <c r="CG44" s="4">
        <f t="shared" si="33"/>
        <v>5.6000000000000008E-2</v>
      </c>
      <c r="CH44" s="4">
        <f t="shared" si="33"/>
        <v>5.6000000000000008E-2</v>
      </c>
      <c r="CI44" s="4">
        <f t="shared" si="33"/>
        <v>5.6000000000000008E-2</v>
      </c>
      <c r="CJ44" s="4">
        <f t="shared" si="33"/>
        <v>5.6000000000000008E-2</v>
      </c>
      <c r="CK44" s="4">
        <f t="shared" si="33"/>
        <v>5.6000000000000008E-2</v>
      </c>
      <c r="CL44" s="4">
        <f t="shared" si="34"/>
        <v>5.6000000000000008E-2</v>
      </c>
      <c r="CM44" s="4">
        <f t="shared" si="34"/>
        <v>5.6000000000000008E-2</v>
      </c>
      <c r="CN44" s="4">
        <f t="shared" si="34"/>
        <v>5.6000000000000008E-2</v>
      </c>
      <c r="CO44" s="4">
        <f t="shared" si="34"/>
        <v>5.6000000000000008E-2</v>
      </c>
      <c r="CP44" s="4">
        <f t="shared" si="34"/>
        <v>5.6000000000000008E-2</v>
      </c>
      <c r="CQ44" s="4">
        <f t="shared" si="34"/>
        <v>5.6000000000000008E-2</v>
      </c>
      <c r="CR44" s="4">
        <f t="shared" si="34"/>
        <v>5.6000000000000008E-2</v>
      </c>
      <c r="CS44" s="4">
        <f t="shared" si="34"/>
        <v>5.6000000000000008E-2</v>
      </c>
      <c r="CT44" s="4">
        <f t="shared" si="34"/>
        <v>5.6000000000000008E-2</v>
      </c>
      <c r="CU44" s="4">
        <f t="shared" si="34"/>
        <v>5.6000000000000008E-2</v>
      </c>
      <c r="CV44" s="4">
        <f t="shared" si="35"/>
        <v>5.6000000000000008E-2</v>
      </c>
      <c r="CW44" s="4">
        <f t="shared" si="35"/>
        <v>5.6000000000000008E-2</v>
      </c>
      <c r="CX44" s="4">
        <f t="shared" si="35"/>
        <v>5.6000000000000008E-2</v>
      </c>
      <c r="CY44" s="4">
        <f t="shared" si="35"/>
        <v>5.6000000000000008E-2</v>
      </c>
      <c r="CZ44" s="4">
        <f t="shared" si="35"/>
        <v>5.6000000000000008E-2</v>
      </c>
      <c r="DA44" s="4">
        <f t="shared" si="35"/>
        <v>5.6000000000000008E-2</v>
      </c>
      <c r="DB44" s="4">
        <f t="shared" si="35"/>
        <v>5.6000000000000008E-2</v>
      </c>
      <c r="DC44" s="4">
        <f t="shared" si="35"/>
        <v>5.6000000000000008E-2</v>
      </c>
      <c r="DD44" s="4">
        <f t="shared" si="35"/>
        <v>5.6000000000000008E-2</v>
      </c>
      <c r="DE44" s="4">
        <f t="shared" si="35"/>
        <v>5.6000000000000008E-2</v>
      </c>
    </row>
    <row r="45" spans="1:109">
      <c r="A45" t="s">
        <v>78</v>
      </c>
      <c r="B45" t="s">
        <v>5</v>
      </c>
      <c r="C45">
        <v>3</v>
      </c>
      <c r="D45">
        <v>150</v>
      </c>
      <c r="E45" s="1">
        <v>0.4</v>
      </c>
      <c r="F45" s="1">
        <v>0.4</v>
      </c>
      <c r="H45">
        <v>37.5</v>
      </c>
      <c r="I45">
        <f>H45+H44+H43</f>
        <v>135</v>
      </c>
      <c r="J45" s="4">
        <f t="shared" si="26"/>
        <v>0.61</v>
      </c>
      <c r="K45" s="4">
        <f t="shared" si="26"/>
        <v>0.61</v>
      </c>
      <c r="L45" s="4">
        <f t="shared" si="26"/>
        <v>0.61</v>
      </c>
      <c r="M45" s="4">
        <f t="shared" si="26"/>
        <v>0.61</v>
      </c>
      <c r="N45" s="4">
        <f t="shared" si="26"/>
        <v>0.30499999999999999</v>
      </c>
      <c r="O45" s="4">
        <f t="shared" si="26"/>
        <v>0.30499999999999999</v>
      </c>
      <c r="P45" s="4">
        <f t="shared" si="26"/>
        <v>0.30499999999999999</v>
      </c>
      <c r="Q45" s="4">
        <f t="shared" si="26"/>
        <v>0.30499999999999999</v>
      </c>
      <c r="R45" s="4">
        <f t="shared" si="26"/>
        <v>6.0999999999999999E-2</v>
      </c>
      <c r="S45" s="4">
        <f t="shared" si="26"/>
        <v>6.0999999999999999E-2</v>
      </c>
      <c r="T45" s="4">
        <f t="shared" si="27"/>
        <v>6.0999999999999999E-2</v>
      </c>
      <c r="U45" s="4">
        <f t="shared" si="27"/>
        <v>6.0999999999999999E-2</v>
      </c>
      <c r="V45" s="4">
        <f t="shared" si="27"/>
        <v>6.0999999999999999E-2</v>
      </c>
      <c r="W45" s="4">
        <f t="shared" si="27"/>
        <v>6.0999999999999999E-2</v>
      </c>
      <c r="X45" s="4">
        <f t="shared" si="27"/>
        <v>6.0999999999999999E-2</v>
      </c>
      <c r="Y45" s="4">
        <f t="shared" si="27"/>
        <v>6.0999999999999999E-2</v>
      </c>
      <c r="Z45" s="4">
        <f t="shared" si="27"/>
        <v>6.0999999999999999E-2</v>
      </c>
      <c r="AA45" s="4">
        <f t="shared" si="27"/>
        <v>6.0999999999999999E-2</v>
      </c>
      <c r="AB45" s="4">
        <f t="shared" si="27"/>
        <v>6.0999999999999999E-2</v>
      </c>
      <c r="AC45" s="4">
        <f t="shared" si="27"/>
        <v>6.0999999999999999E-2</v>
      </c>
      <c r="AD45" s="4">
        <f t="shared" si="28"/>
        <v>6.0999999999999999E-2</v>
      </c>
      <c r="AE45" s="4">
        <f t="shared" si="28"/>
        <v>6.0999999999999999E-2</v>
      </c>
      <c r="AF45" s="4">
        <f t="shared" si="28"/>
        <v>6.0999999999999999E-2</v>
      </c>
      <c r="AG45" s="4">
        <f t="shared" si="28"/>
        <v>6.0999999999999999E-2</v>
      </c>
      <c r="AH45" s="4">
        <f t="shared" si="28"/>
        <v>6.0999999999999999E-2</v>
      </c>
      <c r="AI45" s="4">
        <f t="shared" si="28"/>
        <v>6.0999999999999999E-2</v>
      </c>
      <c r="AJ45" s="4">
        <f t="shared" si="28"/>
        <v>6.0999999999999999E-2</v>
      </c>
      <c r="AK45" s="4">
        <f t="shared" si="28"/>
        <v>6.0999999999999999E-2</v>
      </c>
      <c r="AL45" s="4">
        <f t="shared" si="28"/>
        <v>6.0999999999999999E-2</v>
      </c>
      <c r="AM45" s="4">
        <f t="shared" si="28"/>
        <v>6.0999999999999999E-2</v>
      </c>
      <c r="AN45" s="4">
        <f t="shared" si="29"/>
        <v>6.0999999999999999E-2</v>
      </c>
      <c r="AO45" s="4">
        <f t="shared" si="29"/>
        <v>6.0999999999999999E-2</v>
      </c>
      <c r="AP45" s="4">
        <f t="shared" si="29"/>
        <v>6.0999999999999999E-2</v>
      </c>
      <c r="AQ45" s="4">
        <f t="shared" si="29"/>
        <v>6.0999999999999999E-2</v>
      </c>
      <c r="AR45" s="4">
        <f t="shared" si="29"/>
        <v>6.0999999999999999E-2</v>
      </c>
      <c r="AS45" s="4">
        <f t="shared" si="29"/>
        <v>6.0999999999999999E-2</v>
      </c>
      <c r="AT45" s="4">
        <f t="shared" si="29"/>
        <v>6.0999999999999999E-2</v>
      </c>
      <c r="AU45" s="4">
        <f t="shared" si="29"/>
        <v>6.0999999999999999E-2</v>
      </c>
      <c r="AV45" s="4">
        <f t="shared" si="29"/>
        <v>6.0999999999999999E-2</v>
      </c>
      <c r="AW45" s="4">
        <f t="shared" si="29"/>
        <v>6.0999999999999999E-2</v>
      </c>
      <c r="AX45" s="4">
        <f t="shared" si="30"/>
        <v>6.0999999999999999E-2</v>
      </c>
      <c r="AY45" s="4">
        <f t="shared" si="30"/>
        <v>6.0999999999999999E-2</v>
      </c>
      <c r="AZ45" s="4">
        <f t="shared" si="30"/>
        <v>6.0999999999999999E-2</v>
      </c>
      <c r="BA45" s="4">
        <f t="shared" si="30"/>
        <v>6.0999999999999999E-2</v>
      </c>
      <c r="BB45" s="4">
        <f t="shared" si="30"/>
        <v>6.0999999999999999E-2</v>
      </c>
      <c r="BC45" s="4">
        <f t="shared" si="30"/>
        <v>6.0999999999999999E-2</v>
      </c>
      <c r="BD45" s="4">
        <f t="shared" si="30"/>
        <v>6.0999999999999999E-2</v>
      </c>
      <c r="BE45" s="4">
        <f t="shared" si="30"/>
        <v>6.0999999999999999E-2</v>
      </c>
      <c r="BF45" s="4">
        <f t="shared" si="30"/>
        <v>6.0999999999999999E-2</v>
      </c>
      <c r="BG45" s="4">
        <f t="shared" si="30"/>
        <v>6.0999999999999999E-2</v>
      </c>
      <c r="BH45" s="4">
        <f t="shared" si="31"/>
        <v>6.0999999999999999E-2</v>
      </c>
      <c r="BI45" s="4">
        <f t="shared" si="31"/>
        <v>6.0999999999999999E-2</v>
      </c>
      <c r="BJ45" s="4">
        <f t="shared" si="31"/>
        <v>6.0999999999999999E-2</v>
      </c>
      <c r="BK45" s="4">
        <f t="shared" si="31"/>
        <v>6.0999999999999999E-2</v>
      </c>
      <c r="BL45" s="4">
        <f t="shared" si="31"/>
        <v>6.0999999999999999E-2</v>
      </c>
      <c r="BM45" s="4">
        <f t="shared" si="31"/>
        <v>6.0999999999999999E-2</v>
      </c>
      <c r="BN45" s="4">
        <f t="shared" si="31"/>
        <v>6.0999999999999999E-2</v>
      </c>
      <c r="BO45" s="4">
        <f t="shared" si="31"/>
        <v>6.0999999999999999E-2</v>
      </c>
      <c r="BP45" s="4">
        <f t="shared" si="31"/>
        <v>6.0999999999999999E-2</v>
      </c>
      <c r="BQ45" s="4">
        <f t="shared" si="31"/>
        <v>6.0999999999999999E-2</v>
      </c>
      <c r="BR45" s="4">
        <f t="shared" si="32"/>
        <v>6.0999999999999999E-2</v>
      </c>
      <c r="BS45" s="4">
        <f t="shared" si="32"/>
        <v>6.0999999999999999E-2</v>
      </c>
      <c r="BT45" s="4">
        <f t="shared" si="32"/>
        <v>6.0999999999999999E-2</v>
      </c>
      <c r="BU45" s="4">
        <f t="shared" si="32"/>
        <v>6.0999999999999999E-2</v>
      </c>
      <c r="BV45" s="4">
        <f t="shared" si="32"/>
        <v>6.0999999999999999E-2</v>
      </c>
      <c r="BW45" s="4">
        <f t="shared" si="32"/>
        <v>6.0999999999999999E-2</v>
      </c>
      <c r="BX45" s="4">
        <f t="shared" si="32"/>
        <v>6.0999999999999999E-2</v>
      </c>
      <c r="BY45" s="4">
        <f t="shared" si="32"/>
        <v>6.0999999999999999E-2</v>
      </c>
      <c r="BZ45" s="4">
        <f t="shared" si="32"/>
        <v>6.0999999999999999E-2</v>
      </c>
      <c r="CA45" s="4">
        <f t="shared" si="32"/>
        <v>6.0999999999999999E-2</v>
      </c>
      <c r="CB45" s="4">
        <f t="shared" si="33"/>
        <v>6.0999999999999999E-2</v>
      </c>
      <c r="CC45" s="4">
        <f t="shared" si="33"/>
        <v>6.0999999999999999E-2</v>
      </c>
      <c r="CD45" s="4">
        <f t="shared" si="33"/>
        <v>6.0999999999999999E-2</v>
      </c>
      <c r="CE45" s="4">
        <f t="shared" si="33"/>
        <v>6.0999999999999999E-2</v>
      </c>
      <c r="CF45" s="4">
        <f t="shared" si="33"/>
        <v>6.0999999999999999E-2</v>
      </c>
      <c r="CG45" s="4">
        <f t="shared" si="33"/>
        <v>6.0999999999999999E-2</v>
      </c>
      <c r="CH45" s="4">
        <f t="shared" si="33"/>
        <v>6.0999999999999999E-2</v>
      </c>
      <c r="CI45" s="4">
        <f t="shared" si="33"/>
        <v>6.0999999999999999E-2</v>
      </c>
      <c r="CJ45" s="4">
        <f t="shared" si="33"/>
        <v>6.0999999999999999E-2</v>
      </c>
      <c r="CK45" s="4">
        <f t="shared" si="33"/>
        <v>6.0999999999999999E-2</v>
      </c>
      <c r="CL45" s="4">
        <f t="shared" si="34"/>
        <v>6.0999999999999999E-2</v>
      </c>
      <c r="CM45" s="4">
        <f t="shared" si="34"/>
        <v>6.0999999999999999E-2</v>
      </c>
      <c r="CN45" s="4">
        <f t="shared" si="34"/>
        <v>6.0999999999999999E-2</v>
      </c>
      <c r="CO45" s="4">
        <f t="shared" si="34"/>
        <v>6.0999999999999999E-2</v>
      </c>
      <c r="CP45" s="4">
        <f t="shared" si="34"/>
        <v>6.0999999999999999E-2</v>
      </c>
      <c r="CQ45" s="4">
        <f t="shared" si="34"/>
        <v>6.0999999999999999E-2</v>
      </c>
      <c r="CR45" s="4">
        <f t="shared" si="34"/>
        <v>6.0999999999999999E-2</v>
      </c>
      <c r="CS45" s="4">
        <f t="shared" si="34"/>
        <v>6.0999999999999999E-2</v>
      </c>
      <c r="CT45" s="4">
        <f t="shared" si="34"/>
        <v>6.0999999999999999E-2</v>
      </c>
      <c r="CU45" s="4">
        <f t="shared" si="34"/>
        <v>6.0999999999999999E-2</v>
      </c>
      <c r="CV45" s="4">
        <f t="shared" si="35"/>
        <v>6.0999999999999999E-2</v>
      </c>
      <c r="CW45" s="4">
        <f t="shared" si="35"/>
        <v>6.0999999999999999E-2</v>
      </c>
      <c r="CX45" s="4">
        <f t="shared" si="35"/>
        <v>6.0999999999999999E-2</v>
      </c>
      <c r="CY45" s="4">
        <f t="shared" si="35"/>
        <v>6.0999999999999999E-2</v>
      </c>
      <c r="CZ45" s="4">
        <f t="shared" si="35"/>
        <v>6.0999999999999999E-2</v>
      </c>
      <c r="DA45" s="4">
        <f t="shared" si="35"/>
        <v>6.0999999999999999E-2</v>
      </c>
      <c r="DB45" s="4">
        <f t="shared" si="35"/>
        <v>6.0999999999999999E-2</v>
      </c>
      <c r="DC45" s="4">
        <f t="shared" si="35"/>
        <v>6.0999999999999999E-2</v>
      </c>
      <c r="DD45" s="4">
        <f t="shared" si="35"/>
        <v>6.0999999999999999E-2</v>
      </c>
      <c r="DE45" s="4">
        <f t="shared" si="35"/>
        <v>6.0999999999999999E-2</v>
      </c>
    </row>
    <row r="46" spans="1:109">
      <c r="A46" t="s">
        <v>79</v>
      </c>
      <c r="B46" t="s">
        <v>5</v>
      </c>
      <c r="C46">
        <v>4</v>
      </c>
      <c r="D46">
        <v>170</v>
      </c>
      <c r="E46" s="1">
        <v>0.5</v>
      </c>
      <c r="F46" s="1">
        <v>0.5</v>
      </c>
      <c r="H46">
        <v>105</v>
      </c>
      <c r="I46">
        <f>H46+H45+H44+H43</f>
        <v>240</v>
      </c>
      <c r="J46" s="4">
        <f t="shared" si="26"/>
        <v>0.66</v>
      </c>
      <c r="K46" s="4">
        <f t="shared" si="26"/>
        <v>0.66</v>
      </c>
      <c r="L46" s="4">
        <f t="shared" si="26"/>
        <v>0.66</v>
      </c>
      <c r="M46" s="4">
        <f t="shared" si="26"/>
        <v>0.66</v>
      </c>
      <c r="N46" s="4">
        <f t="shared" si="26"/>
        <v>0.33</v>
      </c>
      <c r="O46" s="4">
        <f t="shared" si="26"/>
        <v>0.33</v>
      </c>
      <c r="P46" s="4">
        <f t="shared" si="26"/>
        <v>0.33</v>
      </c>
      <c r="Q46" s="4">
        <f t="shared" si="26"/>
        <v>0.33</v>
      </c>
      <c r="R46" s="4">
        <f t="shared" si="26"/>
        <v>0.33</v>
      </c>
      <c r="S46" s="4">
        <f t="shared" si="26"/>
        <v>6.6000000000000003E-2</v>
      </c>
      <c r="T46" s="4">
        <f t="shared" si="27"/>
        <v>6.6000000000000003E-2</v>
      </c>
      <c r="U46" s="4">
        <f t="shared" si="27"/>
        <v>6.6000000000000003E-2</v>
      </c>
      <c r="V46" s="4">
        <f t="shared" si="27"/>
        <v>6.6000000000000003E-2</v>
      </c>
      <c r="W46" s="4">
        <f t="shared" si="27"/>
        <v>6.6000000000000003E-2</v>
      </c>
      <c r="X46" s="4">
        <f t="shared" si="27"/>
        <v>6.6000000000000003E-2</v>
      </c>
      <c r="Y46" s="4">
        <f t="shared" si="27"/>
        <v>6.6000000000000003E-2</v>
      </c>
      <c r="Z46" s="4">
        <f t="shared" si="27"/>
        <v>6.6000000000000003E-2</v>
      </c>
      <c r="AA46" s="4">
        <f t="shared" si="27"/>
        <v>6.6000000000000003E-2</v>
      </c>
      <c r="AB46" s="4">
        <f t="shared" si="27"/>
        <v>6.6000000000000003E-2</v>
      </c>
      <c r="AC46" s="4">
        <f t="shared" si="27"/>
        <v>6.6000000000000003E-2</v>
      </c>
      <c r="AD46" s="4">
        <f t="shared" si="28"/>
        <v>6.6000000000000003E-2</v>
      </c>
      <c r="AE46" s="4">
        <f t="shared" si="28"/>
        <v>6.6000000000000003E-2</v>
      </c>
      <c r="AF46" s="4">
        <f t="shared" si="28"/>
        <v>6.6000000000000003E-2</v>
      </c>
      <c r="AG46" s="4">
        <f t="shared" si="28"/>
        <v>6.6000000000000003E-2</v>
      </c>
      <c r="AH46" s="4">
        <f t="shared" si="28"/>
        <v>6.6000000000000003E-2</v>
      </c>
      <c r="AI46" s="4">
        <f t="shared" si="28"/>
        <v>6.6000000000000003E-2</v>
      </c>
      <c r="AJ46" s="4">
        <f t="shared" si="28"/>
        <v>6.6000000000000003E-2</v>
      </c>
      <c r="AK46" s="4">
        <f t="shared" si="28"/>
        <v>6.6000000000000003E-2</v>
      </c>
      <c r="AL46" s="4">
        <f t="shared" si="28"/>
        <v>6.6000000000000003E-2</v>
      </c>
      <c r="AM46" s="4">
        <f t="shared" si="28"/>
        <v>6.6000000000000003E-2</v>
      </c>
      <c r="AN46" s="4">
        <f t="shared" si="29"/>
        <v>6.6000000000000003E-2</v>
      </c>
      <c r="AO46" s="4">
        <f t="shared" si="29"/>
        <v>6.6000000000000003E-2</v>
      </c>
      <c r="AP46" s="4">
        <f t="shared" si="29"/>
        <v>6.6000000000000003E-2</v>
      </c>
      <c r="AQ46" s="4">
        <f t="shared" si="29"/>
        <v>6.6000000000000003E-2</v>
      </c>
      <c r="AR46" s="4">
        <f t="shared" si="29"/>
        <v>6.6000000000000003E-2</v>
      </c>
      <c r="AS46" s="4">
        <f t="shared" si="29"/>
        <v>6.6000000000000003E-2</v>
      </c>
      <c r="AT46" s="4">
        <f t="shared" si="29"/>
        <v>6.6000000000000003E-2</v>
      </c>
      <c r="AU46" s="4">
        <f t="shared" si="29"/>
        <v>6.6000000000000003E-2</v>
      </c>
      <c r="AV46" s="4">
        <f t="shared" si="29"/>
        <v>6.6000000000000003E-2</v>
      </c>
      <c r="AW46" s="4">
        <f t="shared" si="29"/>
        <v>6.6000000000000003E-2</v>
      </c>
      <c r="AX46" s="4">
        <f t="shared" si="30"/>
        <v>6.6000000000000003E-2</v>
      </c>
      <c r="AY46" s="4">
        <f t="shared" si="30"/>
        <v>6.6000000000000003E-2</v>
      </c>
      <c r="AZ46" s="4">
        <f t="shared" si="30"/>
        <v>6.6000000000000003E-2</v>
      </c>
      <c r="BA46" s="4">
        <f t="shared" si="30"/>
        <v>6.6000000000000003E-2</v>
      </c>
      <c r="BB46" s="4">
        <f t="shared" si="30"/>
        <v>6.6000000000000003E-2</v>
      </c>
      <c r="BC46" s="4">
        <f t="shared" si="30"/>
        <v>6.6000000000000003E-2</v>
      </c>
      <c r="BD46" s="4">
        <f t="shared" si="30"/>
        <v>6.6000000000000003E-2</v>
      </c>
      <c r="BE46" s="4">
        <f t="shared" si="30"/>
        <v>6.6000000000000003E-2</v>
      </c>
      <c r="BF46" s="4">
        <f t="shared" si="30"/>
        <v>6.6000000000000003E-2</v>
      </c>
      <c r="BG46" s="4">
        <f t="shared" si="30"/>
        <v>6.6000000000000003E-2</v>
      </c>
      <c r="BH46" s="4">
        <f t="shared" si="31"/>
        <v>6.6000000000000003E-2</v>
      </c>
      <c r="BI46" s="4">
        <f t="shared" si="31"/>
        <v>6.6000000000000003E-2</v>
      </c>
      <c r="BJ46" s="4">
        <f t="shared" si="31"/>
        <v>6.6000000000000003E-2</v>
      </c>
      <c r="BK46" s="4">
        <f t="shared" si="31"/>
        <v>6.6000000000000003E-2</v>
      </c>
      <c r="BL46" s="4">
        <f t="shared" si="31"/>
        <v>6.6000000000000003E-2</v>
      </c>
      <c r="BM46" s="4">
        <f t="shared" si="31"/>
        <v>6.6000000000000003E-2</v>
      </c>
      <c r="BN46" s="4">
        <f t="shared" si="31"/>
        <v>6.6000000000000003E-2</v>
      </c>
      <c r="BO46" s="4">
        <f t="shared" si="31"/>
        <v>6.6000000000000003E-2</v>
      </c>
      <c r="BP46" s="4">
        <f t="shared" si="31"/>
        <v>6.6000000000000003E-2</v>
      </c>
      <c r="BQ46" s="4">
        <f t="shared" si="31"/>
        <v>6.6000000000000003E-2</v>
      </c>
      <c r="BR46" s="4">
        <f t="shared" si="32"/>
        <v>6.6000000000000003E-2</v>
      </c>
      <c r="BS46" s="4">
        <f t="shared" si="32"/>
        <v>6.6000000000000003E-2</v>
      </c>
      <c r="BT46" s="4">
        <f t="shared" si="32"/>
        <v>6.6000000000000003E-2</v>
      </c>
      <c r="BU46" s="4">
        <f t="shared" si="32"/>
        <v>6.6000000000000003E-2</v>
      </c>
      <c r="BV46" s="4">
        <f t="shared" si="32"/>
        <v>6.6000000000000003E-2</v>
      </c>
      <c r="BW46" s="4">
        <f t="shared" si="32"/>
        <v>6.6000000000000003E-2</v>
      </c>
      <c r="BX46" s="4">
        <f t="shared" si="32"/>
        <v>6.6000000000000003E-2</v>
      </c>
      <c r="BY46" s="4">
        <f t="shared" si="32"/>
        <v>6.6000000000000003E-2</v>
      </c>
      <c r="BZ46" s="4">
        <f t="shared" si="32"/>
        <v>6.6000000000000003E-2</v>
      </c>
      <c r="CA46" s="4">
        <f t="shared" si="32"/>
        <v>6.6000000000000003E-2</v>
      </c>
      <c r="CB46" s="4">
        <f t="shared" si="33"/>
        <v>6.6000000000000003E-2</v>
      </c>
      <c r="CC46" s="4">
        <f t="shared" si="33"/>
        <v>6.6000000000000003E-2</v>
      </c>
      <c r="CD46" s="4">
        <f t="shared" si="33"/>
        <v>6.6000000000000003E-2</v>
      </c>
      <c r="CE46" s="4">
        <f t="shared" si="33"/>
        <v>6.6000000000000003E-2</v>
      </c>
      <c r="CF46" s="4">
        <f t="shared" si="33"/>
        <v>6.6000000000000003E-2</v>
      </c>
      <c r="CG46" s="4">
        <f t="shared" si="33"/>
        <v>6.6000000000000003E-2</v>
      </c>
      <c r="CH46" s="4">
        <f t="shared" si="33"/>
        <v>6.6000000000000003E-2</v>
      </c>
      <c r="CI46" s="4">
        <f t="shared" si="33"/>
        <v>6.6000000000000003E-2</v>
      </c>
      <c r="CJ46" s="4">
        <f t="shared" si="33"/>
        <v>6.6000000000000003E-2</v>
      </c>
      <c r="CK46" s="4">
        <f t="shared" si="33"/>
        <v>6.6000000000000003E-2</v>
      </c>
      <c r="CL46" s="4">
        <f t="shared" si="34"/>
        <v>6.6000000000000003E-2</v>
      </c>
      <c r="CM46" s="4">
        <f t="shared" si="34"/>
        <v>6.6000000000000003E-2</v>
      </c>
      <c r="CN46" s="4">
        <f t="shared" si="34"/>
        <v>6.6000000000000003E-2</v>
      </c>
      <c r="CO46" s="4">
        <f t="shared" si="34"/>
        <v>6.6000000000000003E-2</v>
      </c>
      <c r="CP46" s="4">
        <f t="shared" si="34"/>
        <v>6.6000000000000003E-2</v>
      </c>
      <c r="CQ46" s="4">
        <f t="shared" si="34"/>
        <v>6.6000000000000003E-2</v>
      </c>
      <c r="CR46" s="4">
        <f t="shared" si="34"/>
        <v>6.6000000000000003E-2</v>
      </c>
      <c r="CS46" s="4">
        <f t="shared" si="34"/>
        <v>6.6000000000000003E-2</v>
      </c>
      <c r="CT46" s="4">
        <f t="shared" si="34"/>
        <v>6.6000000000000003E-2</v>
      </c>
      <c r="CU46" s="4">
        <f t="shared" si="34"/>
        <v>6.6000000000000003E-2</v>
      </c>
      <c r="CV46" s="4">
        <f t="shared" si="35"/>
        <v>6.6000000000000003E-2</v>
      </c>
      <c r="CW46" s="4">
        <f t="shared" si="35"/>
        <v>6.6000000000000003E-2</v>
      </c>
      <c r="CX46" s="4">
        <f t="shared" si="35"/>
        <v>6.6000000000000003E-2</v>
      </c>
      <c r="CY46" s="4">
        <f t="shared" si="35"/>
        <v>6.6000000000000003E-2</v>
      </c>
      <c r="CZ46" s="4">
        <f t="shared" si="35"/>
        <v>6.6000000000000003E-2</v>
      </c>
      <c r="DA46" s="4">
        <f t="shared" si="35"/>
        <v>6.6000000000000003E-2</v>
      </c>
      <c r="DB46" s="4">
        <f t="shared" si="35"/>
        <v>6.6000000000000003E-2</v>
      </c>
      <c r="DC46" s="4">
        <f t="shared" si="35"/>
        <v>6.6000000000000003E-2</v>
      </c>
      <c r="DD46" s="4">
        <f t="shared" si="35"/>
        <v>6.6000000000000003E-2</v>
      </c>
      <c r="DE46" s="4">
        <f t="shared" si="35"/>
        <v>6.6000000000000003E-2</v>
      </c>
    </row>
    <row r="47" spans="1:109">
      <c r="A47" t="s">
        <v>80</v>
      </c>
      <c r="B47" t="s">
        <v>5</v>
      </c>
      <c r="C47">
        <v>5</v>
      </c>
      <c r="D47">
        <v>200</v>
      </c>
      <c r="E47" s="1">
        <v>0.6</v>
      </c>
      <c r="F47" s="1">
        <v>0.6</v>
      </c>
      <c r="H47">
        <v>120</v>
      </c>
      <c r="I47">
        <f>H47+H46+H45+H44+H43</f>
        <v>360</v>
      </c>
      <c r="J47" s="4">
        <f t="shared" si="26"/>
        <v>0.71000000000000008</v>
      </c>
      <c r="K47" s="4">
        <f t="shared" si="26"/>
        <v>0.71000000000000008</v>
      </c>
      <c r="L47" s="4">
        <f t="shared" si="26"/>
        <v>0.71000000000000008</v>
      </c>
      <c r="M47" s="4">
        <f t="shared" si="26"/>
        <v>0.71000000000000008</v>
      </c>
      <c r="N47" s="4">
        <f t="shared" si="26"/>
        <v>0.71000000000000008</v>
      </c>
      <c r="O47" s="4">
        <f t="shared" si="26"/>
        <v>0.35500000000000004</v>
      </c>
      <c r="P47" s="4">
        <f t="shared" si="26"/>
        <v>0.35500000000000004</v>
      </c>
      <c r="Q47" s="4">
        <f t="shared" si="26"/>
        <v>0.35500000000000004</v>
      </c>
      <c r="R47" s="4">
        <f t="shared" si="26"/>
        <v>0.35500000000000004</v>
      </c>
      <c r="S47" s="4">
        <f t="shared" si="26"/>
        <v>0.35500000000000004</v>
      </c>
      <c r="T47" s="4">
        <f t="shared" si="27"/>
        <v>7.1000000000000008E-2</v>
      </c>
      <c r="U47" s="4">
        <f t="shared" si="27"/>
        <v>7.1000000000000008E-2</v>
      </c>
      <c r="V47" s="4">
        <f t="shared" si="27"/>
        <v>7.1000000000000008E-2</v>
      </c>
      <c r="W47" s="4">
        <f t="shared" si="27"/>
        <v>7.1000000000000008E-2</v>
      </c>
      <c r="X47" s="4">
        <f t="shared" si="27"/>
        <v>7.1000000000000008E-2</v>
      </c>
      <c r="Y47" s="4">
        <f t="shared" si="27"/>
        <v>7.1000000000000008E-2</v>
      </c>
      <c r="Z47" s="4">
        <f t="shared" si="27"/>
        <v>7.1000000000000008E-2</v>
      </c>
      <c r="AA47" s="4">
        <f t="shared" si="27"/>
        <v>7.1000000000000008E-2</v>
      </c>
      <c r="AB47" s="4">
        <f t="shared" si="27"/>
        <v>7.1000000000000008E-2</v>
      </c>
      <c r="AC47" s="4">
        <f t="shared" si="27"/>
        <v>7.1000000000000008E-2</v>
      </c>
      <c r="AD47" s="4">
        <f t="shared" si="28"/>
        <v>7.1000000000000008E-2</v>
      </c>
      <c r="AE47" s="4">
        <f t="shared" si="28"/>
        <v>7.1000000000000008E-2</v>
      </c>
      <c r="AF47" s="4">
        <f t="shared" si="28"/>
        <v>7.1000000000000008E-2</v>
      </c>
      <c r="AG47" s="4">
        <f t="shared" si="28"/>
        <v>7.1000000000000008E-2</v>
      </c>
      <c r="AH47" s="4">
        <f t="shared" si="28"/>
        <v>7.1000000000000008E-2</v>
      </c>
      <c r="AI47" s="4">
        <f t="shared" si="28"/>
        <v>7.1000000000000008E-2</v>
      </c>
      <c r="AJ47" s="4">
        <f t="shared" si="28"/>
        <v>7.1000000000000008E-2</v>
      </c>
      <c r="AK47" s="4">
        <f t="shared" si="28"/>
        <v>7.1000000000000008E-2</v>
      </c>
      <c r="AL47" s="4">
        <f t="shared" si="28"/>
        <v>7.1000000000000008E-2</v>
      </c>
      <c r="AM47" s="4">
        <f t="shared" si="28"/>
        <v>7.1000000000000008E-2</v>
      </c>
      <c r="AN47" s="4">
        <f t="shared" si="29"/>
        <v>7.1000000000000008E-2</v>
      </c>
      <c r="AO47" s="4">
        <f t="shared" si="29"/>
        <v>7.1000000000000008E-2</v>
      </c>
      <c r="AP47" s="4">
        <f t="shared" si="29"/>
        <v>7.1000000000000008E-2</v>
      </c>
      <c r="AQ47" s="4">
        <f t="shared" si="29"/>
        <v>7.1000000000000008E-2</v>
      </c>
      <c r="AR47" s="4">
        <f t="shared" si="29"/>
        <v>7.1000000000000008E-2</v>
      </c>
      <c r="AS47" s="4">
        <f t="shared" si="29"/>
        <v>7.1000000000000008E-2</v>
      </c>
      <c r="AT47" s="4">
        <f t="shared" si="29"/>
        <v>7.1000000000000008E-2</v>
      </c>
      <c r="AU47" s="4">
        <f t="shared" si="29"/>
        <v>7.1000000000000008E-2</v>
      </c>
      <c r="AV47" s="4">
        <f t="shared" si="29"/>
        <v>7.1000000000000008E-2</v>
      </c>
      <c r="AW47" s="4">
        <f t="shared" si="29"/>
        <v>7.1000000000000008E-2</v>
      </c>
      <c r="AX47" s="4">
        <f t="shared" si="30"/>
        <v>7.1000000000000008E-2</v>
      </c>
      <c r="AY47" s="4">
        <f t="shared" si="30"/>
        <v>7.1000000000000008E-2</v>
      </c>
      <c r="AZ47" s="4">
        <f t="shared" si="30"/>
        <v>7.1000000000000008E-2</v>
      </c>
      <c r="BA47" s="4">
        <f t="shared" si="30"/>
        <v>7.1000000000000008E-2</v>
      </c>
      <c r="BB47" s="4">
        <f t="shared" si="30"/>
        <v>7.1000000000000008E-2</v>
      </c>
      <c r="BC47" s="4">
        <f t="shared" si="30"/>
        <v>7.1000000000000008E-2</v>
      </c>
      <c r="BD47" s="4">
        <f t="shared" si="30"/>
        <v>7.1000000000000008E-2</v>
      </c>
      <c r="BE47" s="4">
        <f t="shared" si="30"/>
        <v>7.1000000000000008E-2</v>
      </c>
      <c r="BF47" s="4">
        <f t="shared" si="30"/>
        <v>7.1000000000000008E-2</v>
      </c>
      <c r="BG47" s="4">
        <f t="shared" si="30"/>
        <v>7.1000000000000008E-2</v>
      </c>
      <c r="BH47" s="4">
        <f t="shared" si="31"/>
        <v>7.1000000000000008E-2</v>
      </c>
      <c r="BI47" s="4">
        <f t="shared" si="31"/>
        <v>7.1000000000000008E-2</v>
      </c>
      <c r="BJ47" s="4">
        <f t="shared" si="31"/>
        <v>7.1000000000000008E-2</v>
      </c>
      <c r="BK47" s="4">
        <f t="shared" si="31"/>
        <v>7.1000000000000008E-2</v>
      </c>
      <c r="BL47" s="4">
        <f t="shared" si="31"/>
        <v>7.1000000000000008E-2</v>
      </c>
      <c r="BM47" s="4">
        <f t="shared" si="31"/>
        <v>7.1000000000000008E-2</v>
      </c>
      <c r="BN47" s="4">
        <f t="shared" si="31"/>
        <v>7.1000000000000008E-2</v>
      </c>
      <c r="BO47" s="4">
        <f t="shared" si="31"/>
        <v>7.1000000000000008E-2</v>
      </c>
      <c r="BP47" s="4">
        <f t="shared" si="31"/>
        <v>7.1000000000000008E-2</v>
      </c>
      <c r="BQ47" s="4">
        <f t="shared" si="31"/>
        <v>7.1000000000000008E-2</v>
      </c>
      <c r="BR47" s="4">
        <f t="shared" si="32"/>
        <v>7.1000000000000008E-2</v>
      </c>
      <c r="BS47" s="4">
        <f t="shared" si="32"/>
        <v>7.1000000000000008E-2</v>
      </c>
      <c r="BT47" s="4">
        <f t="shared" si="32"/>
        <v>7.1000000000000008E-2</v>
      </c>
      <c r="BU47" s="4">
        <f t="shared" si="32"/>
        <v>7.1000000000000008E-2</v>
      </c>
      <c r="BV47" s="4">
        <f t="shared" si="32"/>
        <v>7.1000000000000008E-2</v>
      </c>
      <c r="BW47" s="4">
        <f t="shared" si="32"/>
        <v>7.1000000000000008E-2</v>
      </c>
      <c r="BX47" s="4">
        <f t="shared" si="32"/>
        <v>7.1000000000000008E-2</v>
      </c>
      <c r="BY47" s="4">
        <f t="shared" si="32"/>
        <v>7.1000000000000008E-2</v>
      </c>
      <c r="BZ47" s="4">
        <f t="shared" si="32"/>
        <v>7.1000000000000008E-2</v>
      </c>
      <c r="CA47" s="4">
        <f t="shared" si="32"/>
        <v>7.1000000000000008E-2</v>
      </c>
      <c r="CB47" s="4">
        <f t="shared" si="33"/>
        <v>7.1000000000000008E-2</v>
      </c>
      <c r="CC47" s="4">
        <f t="shared" si="33"/>
        <v>7.1000000000000008E-2</v>
      </c>
      <c r="CD47" s="4">
        <f t="shared" si="33"/>
        <v>7.1000000000000008E-2</v>
      </c>
      <c r="CE47" s="4">
        <f t="shared" si="33"/>
        <v>7.1000000000000008E-2</v>
      </c>
      <c r="CF47" s="4">
        <f t="shared" si="33"/>
        <v>7.1000000000000008E-2</v>
      </c>
      <c r="CG47" s="4">
        <f t="shared" si="33"/>
        <v>7.1000000000000008E-2</v>
      </c>
      <c r="CH47" s="4">
        <f t="shared" si="33"/>
        <v>7.1000000000000008E-2</v>
      </c>
      <c r="CI47" s="4">
        <f t="shared" si="33"/>
        <v>7.1000000000000008E-2</v>
      </c>
      <c r="CJ47" s="4">
        <f t="shared" si="33"/>
        <v>7.1000000000000008E-2</v>
      </c>
      <c r="CK47" s="4">
        <f t="shared" si="33"/>
        <v>7.1000000000000008E-2</v>
      </c>
      <c r="CL47" s="4">
        <f t="shared" si="34"/>
        <v>7.1000000000000008E-2</v>
      </c>
      <c r="CM47" s="4">
        <f t="shared" si="34"/>
        <v>7.1000000000000008E-2</v>
      </c>
      <c r="CN47" s="4">
        <f t="shared" si="34"/>
        <v>7.1000000000000008E-2</v>
      </c>
      <c r="CO47" s="4">
        <f t="shared" si="34"/>
        <v>7.1000000000000008E-2</v>
      </c>
      <c r="CP47" s="4">
        <f t="shared" si="34"/>
        <v>7.1000000000000008E-2</v>
      </c>
      <c r="CQ47" s="4">
        <f t="shared" si="34"/>
        <v>7.1000000000000008E-2</v>
      </c>
      <c r="CR47" s="4">
        <f t="shared" si="34"/>
        <v>7.1000000000000008E-2</v>
      </c>
      <c r="CS47" s="4">
        <f t="shared" si="34"/>
        <v>7.1000000000000008E-2</v>
      </c>
      <c r="CT47" s="4">
        <f t="shared" si="34"/>
        <v>7.1000000000000008E-2</v>
      </c>
      <c r="CU47" s="4">
        <f t="shared" si="34"/>
        <v>7.1000000000000008E-2</v>
      </c>
      <c r="CV47" s="4">
        <f t="shared" si="35"/>
        <v>7.1000000000000008E-2</v>
      </c>
      <c r="CW47" s="4">
        <f t="shared" si="35"/>
        <v>7.1000000000000008E-2</v>
      </c>
      <c r="CX47" s="4">
        <f t="shared" si="35"/>
        <v>7.1000000000000008E-2</v>
      </c>
      <c r="CY47" s="4">
        <f t="shared" si="35"/>
        <v>7.1000000000000008E-2</v>
      </c>
      <c r="CZ47" s="4">
        <f t="shared" si="35"/>
        <v>7.1000000000000008E-2</v>
      </c>
      <c r="DA47" s="4">
        <f t="shared" si="35"/>
        <v>7.1000000000000008E-2</v>
      </c>
      <c r="DB47" s="4">
        <f t="shared" si="35"/>
        <v>7.1000000000000008E-2</v>
      </c>
      <c r="DC47" s="4">
        <f t="shared" si="35"/>
        <v>7.1000000000000008E-2</v>
      </c>
      <c r="DD47" s="4">
        <f t="shared" si="35"/>
        <v>7.1000000000000008E-2</v>
      </c>
      <c r="DE47" s="4">
        <f t="shared" si="35"/>
        <v>7.1000000000000008E-2</v>
      </c>
    </row>
    <row r="48" spans="1:109">
      <c r="A48" t="s">
        <v>81</v>
      </c>
      <c r="B48" t="s">
        <v>6</v>
      </c>
      <c r="C48">
        <v>1</v>
      </c>
      <c r="D48">
        <v>130</v>
      </c>
      <c r="E48" s="1">
        <v>0.3</v>
      </c>
      <c r="F48" s="1">
        <v>0.3</v>
      </c>
      <c r="G48" s="1">
        <v>0.3</v>
      </c>
      <c r="H48" s="2">
        <v>120</v>
      </c>
      <c r="I48">
        <f>H48</f>
        <v>120</v>
      </c>
      <c r="J48" s="4">
        <f t="shared" si="26"/>
        <v>0.56000000000000005</v>
      </c>
      <c r="K48" s="4">
        <f t="shared" si="26"/>
        <v>0.56000000000000005</v>
      </c>
      <c r="L48" s="4">
        <f t="shared" si="26"/>
        <v>0.56000000000000005</v>
      </c>
      <c r="M48" s="4">
        <f t="shared" si="26"/>
        <v>0.28000000000000003</v>
      </c>
      <c r="N48" s="4">
        <f t="shared" si="26"/>
        <v>0.28000000000000003</v>
      </c>
      <c r="O48" s="4">
        <f t="shared" si="26"/>
        <v>0.28000000000000003</v>
      </c>
      <c r="P48" s="4">
        <f t="shared" si="26"/>
        <v>0.28000000000000003</v>
      </c>
      <c r="Q48" s="4">
        <f t="shared" si="26"/>
        <v>5.6000000000000008E-2</v>
      </c>
      <c r="R48" s="4">
        <f t="shared" si="26"/>
        <v>5.6000000000000008E-2</v>
      </c>
      <c r="S48" s="4">
        <f t="shared" si="26"/>
        <v>5.6000000000000008E-2</v>
      </c>
      <c r="T48" s="4">
        <f t="shared" si="27"/>
        <v>5.6000000000000008E-2</v>
      </c>
      <c r="U48" s="4">
        <f t="shared" si="27"/>
        <v>5.6000000000000008E-2</v>
      </c>
      <c r="V48" s="4">
        <f t="shared" si="27"/>
        <v>5.6000000000000008E-2</v>
      </c>
      <c r="W48" s="4">
        <f t="shared" si="27"/>
        <v>5.6000000000000008E-2</v>
      </c>
      <c r="X48" s="4">
        <f t="shared" si="27"/>
        <v>5.6000000000000008E-2</v>
      </c>
      <c r="Y48" s="4">
        <f t="shared" si="27"/>
        <v>5.6000000000000008E-2</v>
      </c>
      <c r="Z48" s="4">
        <f t="shared" si="27"/>
        <v>5.6000000000000008E-2</v>
      </c>
      <c r="AA48" s="4">
        <f t="shared" si="27"/>
        <v>5.6000000000000008E-2</v>
      </c>
      <c r="AB48" s="4">
        <f t="shared" si="27"/>
        <v>5.6000000000000008E-2</v>
      </c>
      <c r="AC48" s="4">
        <f t="shared" si="27"/>
        <v>5.6000000000000008E-2</v>
      </c>
      <c r="AD48" s="4">
        <f t="shared" si="28"/>
        <v>5.6000000000000008E-2</v>
      </c>
      <c r="AE48" s="4">
        <f t="shared" si="28"/>
        <v>5.6000000000000008E-2</v>
      </c>
      <c r="AF48" s="4">
        <f t="shared" si="28"/>
        <v>5.6000000000000008E-2</v>
      </c>
      <c r="AG48" s="4">
        <f t="shared" si="28"/>
        <v>5.6000000000000008E-2</v>
      </c>
      <c r="AH48" s="4">
        <f t="shared" si="28"/>
        <v>5.6000000000000008E-2</v>
      </c>
      <c r="AI48" s="4">
        <f t="shared" si="28"/>
        <v>5.6000000000000008E-2</v>
      </c>
      <c r="AJ48" s="4">
        <f t="shared" si="28"/>
        <v>5.6000000000000008E-2</v>
      </c>
      <c r="AK48" s="4">
        <f t="shared" si="28"/>
        <v>5.6000000000000008E-2</v>
      </c>
      <c r="AL48" s="4">
        <f t="shared" si="28"/>
        <v>5.6000000000000008E-2</v>
      </c>
      <c r="AM48" s="4">
        <f t="shared" si="28"/>
        <v>5.6000000000000008E-2</v>
      </c>
      <c r="AN48" s="4">
        <f t="shared" si="29"/>
        <v>5.6000000000000008E-2</v>
      </c>
      <c r="AO48" s="4">
        <f t="shared" si="29"/>
        <v>5.6000000000000008E-2</v>
      </c>
      <c r="AP48" s="4">
        <f t="shared" si="29"/>
        <v>5.6000000000000008E-2</v>
      </c>
      <c r="AQ48" s="4">
        <f t="shared" si="29"/>
        <v>5.6000000000000008E-2</v>
      </c>
      <c r="AR48" s="4">
        <f t="shared" si="29"/>
        <v>5.6000000000000008E-2</v>
      </c>
      <c r="AS48" s="4">
        <f t="shared" si="29"/>
        <v>5.6000000000000008E-2</v>
      </c>
      <c r="AT48" s="4">
        <f t="shared" si="29"/>
        <v>5.6000000000000008E-2</v>
      </c>
      <c r="AU48" s="4">
        <f t="shared" si="29"/>
        <v>5.6000000000000008E-2</v>
      </c>
      <c r="AV48" s="4">
        <f t="shared" si="29"/>
        <v>5.6000000000000008E-2</v>
      </c>
      <c r="AW48" s="4">
        <f t="shared" si="29"/>
        <v>5.6000000000000008E-2</v>
      </c>
      <c r="AX48" s="4">
        <f t="shared" si="30"/>
        <v>5.6000000000000008E-2</v>
      </c>
      <c r="AY48" s="4">
        <f t="shared" si="30"/>
        <v>5.6000000000000008E-2</v>
      </c>
      <c r="AZ48" s="4">
        <f t="shared" si="30"/>
        <v>5.6000000000000008E-2</v>
      </c>
      <c r="BA48" s="4">
        <f t="shared" si="30"/>
        <v>5.6000000000000008E-2</v>
      </c>
      <c r="BB48" s="4">
        <f t="shared" si="30"/>
        <v>5.6000000000000008E-2</v>
      </c>
      <c r="BC48" s="4">
        <f t="shared" si="30"/>
        <v>5.6000000000000008E-2</v>
      </c>
      <c r="BD48" s="4">
        <f t="shared" si="30"/>
        <v>5.6000000000000008E-2</v>
      </c>
      <c r="BE48" s="4">
        <f t="shared" si="30"/>
        <v>5.6000000000000008E-2</v>
      </c>
      <c r="BF48" s="4">
        <f t="shared" si="30"/>
        <v>5.6000000000000008E-2</v>
      </c>
      <c r="BG48" s="4">
        <f t="shared" si="30"/>
        <v>5.6000000000000008E-2</v>
      </c>
      <c r="BH48" s="4">
        <f t="shared" si="31"/>
        <v>5.6000000000000008E-2</v>
      </c>
      <c r="BI48" s="4">
        <f t="shared" si="31"/>
        <v>5.6000000000000008E-2</v>
      </c>
      <c r="BJ48" s="4">
        <f t="shared" si="31"/>
        <v>5.6000000000000008E-2</v>
      </c>
      <c r="BK48" s="4">
        <f t="shared" si="31"/>
        <v>5.6000000000000008E-2</v>
      </c>
      <c r="BL48" s="4">
        <f t="shared" si="31"/>
        <v>5.6000000000000008E-2</v>
      </c>
      <c r="BM48" s="4">
        <f t="shared" si="31"/>
        <v>5.6000000000000008E-2</v>
      </c>
      <c r="BN48" s="4">
        <f t="shared" si="31"/>
        <v>5.6000000000000008E-2</v>
      </c>
      <c r="BO48" s="4">
        <f t="shared" si="31"/>
        <v>5.6000000000000008E-2</v>
      </c>
      <c r="BP48" s="4">
        <f t="shared" si="31"/>
        <v>5.6000000000000008E-2</v>
      </c>
      <c r="BQ48" s="4">
        <f t="shared" si="31"/>
        <v>5.6000000000000008E-2</v>
      </c>
      <c r="BR48" s="4">
        <f t="shared" si="32"/>
        <v>5.6000000000000008E-2</v>
      </c>
      <c r="BS48" s="4">
        <f t="shared" si="32"/>
        <v>5.6000000000000008E-2</v>
      </c>
      <c r="BT48" s="4">
        <f t="shared" si="32"/>
        <v>5.6000000000000008E-2</v>
      </c>
      <c r="BU48" s="4">
        <f t="shared" si="32"/>
        <v>5.6000000000000008E-2</v>
      </c>
      <c r="BV48" s="4">
        <f t="shared" si="32"/>
        <v>5.6000000000000008E-2</v>
      </c>
      <c r="BW48" s="4">
        <f t="shared" si="32"/>
        <v>5.6000000000000008E-2</v>
      </c>
      <c r="BX48" s="4">
        <f t="shared" si="32"/>
        <v>5.6000000000000008E-2</v>
      </c>
      <c r="BY48" s="4">
        <f t="shared" si="32"/>
        <v>5.6000000000000008E-2</v>
      </c>
      <c r="BZ48" s="4">
        <f t="shared" si="32"/>
        <v>5.6000000000000008E-2</v>
      </c>
      <c r="CA48" s="4">
        <f t="shared" si="32"/>
        <v>5.6000000000000008E-2</v>
      </c>
      <c r="CB48" s="4">
        <f t="shared" si="33"/>
        <v>5.6000000000000008E-2</v>
      </c>
      <c r="CC48" s="4">
        <f t="shared" si="33"/>
        <v>5.6000000000000008E-2</v>
      </c>
      <c r="CD48" s="4">
        <f t="shared" si="33"/>
        <v>5.6000000000000008E-2</v>
      </c>
      <c r="CE48" s="4">
        <f t="shared" si="33"/>
        <v>5.6000000000000008E-2</v>
      </c>
      <c r="CF48" s="4">
        <f t="shared" si="33"/>
        <v>5.6000000000000008E-2</v>
      </c>
      <c r="CG48" s="4">
        <f t="shared" si="33"/>
        <v>5.6000000000000008E-2</v>
      </c>
      <c r="CH48" s="4">
        <f t="shared" si="33"/>
        <v>5.6000000000000008E-2</v>
      </c>
      <c r="CI48" s="4">
        <f t="shared" si="33"/>
        <v>5.6000000000000008E-2</v>
      </c>
      <c r="CJ48" s="4">
        <f t="shared" si="33"/>
        <v>5.6000000000000008E-2</v>
      </c>
      <c r="CK48" s="4">
        <f t="shared" si="33"/>
        <v>5.6000000000000008E-2</v>
      </c>
      <c r="CL48" s="4">
        <f t="shared" si="34"/>
        <v>5.6000000000000008E-2</v>
      </c>
      <c r="CM48" s="4">
        <f t="shared" si="34"/>
        <v>5.6000000000000008E-2</v>
      </c>
      <c r="CN48" s="4">
        <f t="shared" si="34"/>
        <v>5.6000000000000008E-2</v>
      </c>
      <c r="CO48" s="4">
        <f t="shared" si="34"/>
        <v>5.6000000000000008E-2</v>
      </c>
      <c r="CP48" s="4">
        <f t="shared" si="34"/>
        <v>5.6000000000000008E-2</v>
      </c>
      <c r="CQ48" s="4">
        <f t="shared" si="34"/>
        <v>5.6000000000000008E-2</v>
      </c>
      <c r="CR48" s="4">
        <f t="shared" si="34"/>
        <v>5.6000000000000008E-2</v>
      </c>
      <c r="CS48" s="4">
        <f t="shared" si="34"/>
        <v>5.6000000000000008E-2</v>
      </c>
      <c r="CT48" s="4">
        <f t="shared" si="34"/>
        <v>5.6000000000000008E-2</v>
      </c>
      <c r="CU48" s="4">
        <f t="shared" si="34"/>
        <v>5.6000000000000008E-2</v>
      </c>
      <c r="CV48" s="4">
        <f t="shared" si="35"/>
        <v>5.6000000000000008E-2</v>
      </c>
      <c r="CW48" s="4">
        <f t="shared" si="35"/>
        <v>5.6000000000000008E-2</v>
      </c>
      <c r="CX48" s="4">
        <f t="shared" si="35"/>
        <v>5.6000000000000008E-2</v>
      </c>
      <c r="CY48" s="4">
        <f t="shared" si="35"/>
        <v>5.6000000000000008E-2</v>
      </c>
      <c r="CZ48" s="4">
        <f t="shared" si="35"/>
        <v>5.6000000000000008E-2</v>
      </c>
      <c r="DA48" s="4">
        <f t="shared" si="35"/>
        <v>5.6000000000000008E-2</v>
      </c>
      <c r="DB48" s="4">
        <f t="shared" si="35"/>
        <v>5.6000000000000008E-2</v>
      </c>
      <c r="DC48" s="4">
        <f t="shared" si="35"/>
        <v>5.6000000000000008E-2</v>
      </c>
      <c r="DD48" s="4">
        <f t="shared" si="35"/>
        <v>5.6000000000000008E-2</v>
      </c>
      <c r="DE48" s="4">
        <f t="shared" si="35"/>
        <v>5.6000000000000008E-2</v>
      </c>
    </row>
    <row r="49" spans="1:109">
      <c r="A49" t="s">
        <v>82</v>
      </c>
      <c r="B49" t="s">
        <v>6</v>
      </c>
      <c r="C49">
        <v>2</v>
      </c>
      <c r="D49">
        <v>160</v>
      </c>
      <c r="E49" s="1">
        <v>0.4</v>
      </c>
      <c r="F49" s="1">
        <v>0.4</v>
      </c>
      <c r="G49" s="1">
        <v>0.4</v>
      </c>
      <c r="H49" s="2">
        <v>60</v>
      </c>
      <c r="I49">
        <f>H49+H48</f>
        <v>180</v>
      </c>
      <c r="J49" s="4">
        <f t="shared" si="26"/>
        <v>0.61</v>
      </c>
      <c r="K49" s="4">
        <f t="shared" si="26"/>
        <v>0.61</v>
      </c>
      <c r="L49" s="4">
        <f t="shared" si="26"/>
        <v>0.61</v>
      </c>
      <c r="M49" s="4">
        <f t="shared" si="26"/>
        <v>0.61</v>
      </c>
      <c r="N49" s="4">
        <f t="shared" si="26"/>
        <v>0.30499999999999999</v>
      </c>
      <c r="O49" s="4">
        <f t="shared" si="26"/>
        <v>0.30499999999999999</v>
      </c>
      <c r="P49" s="4">
        <f t="shared" si="26"/>
        <v>0.30499999999999999</v>
      </c>
      <c r="Q49" s="4">
        <f t="shared" si="26"/>
        <v>0.30499999999999999</v>
      </c>
      <c r="R49" s="4">
        <f t="shared" si="26"/>
        <v>6.0999999999999999E-2</v>
      </c>
      <c r="S49" s="4">
        <f t="shared" si="26"/>
        <v>6.0999999999999999E-2</v>
      </c>
      <c r="T49" s="4">
        <f t="shared" si="27"/>
        <v>6.0999999999999999E-2</v>
      </c>
      <c r="U49" s="4">
        <f t="shared" si="27"/>
        <v>6.0999999999999999E-2</v>
      </c>
      <c r="V49" s="4">
        <f t="shared" si="27"/>
        <v>6.0999999999999999E-2</v>
      </c>
      <c r="W49" s="4">
        <f t="shared" si="27"/>
        <v>6.0999999999999999E-2</v>
      </c>
      <c r="X49" s="4">
        <f t="shared" si="27"/>
        <v>6.0999999999999999E-2</v>
      </c>
      <c r="Y49" s="4">
        <f t="shared" si="27"/>
        <v>6.0999999999999999E-2</v>
      </c>
      <c r="Z49" s="4">
        <f t="shared" si="27"/>
        <v>6.0999999999999999E-2</v>
      </c>
      <c r="AA49" s="4">
        <f t="shared" si="27"/>
        <v>6.0999999999999999E-2</v>
      </c>
      <c r="AB49" s="4">
        <f t="shared" si="27"/>
        <v>6.0999999999999999E-2</v>
      </c>
      <c r="AC49" s="4">
        <f t="shared" si="27"/>
        <v>6.0999999999999999E-2</v>
      </c>
      <c r="AD49" s="4">
        <f t="shared" si="28"/>
        <v>6.0999999999999999E-2</v>
      </c>
      <c r="AE49" s="4">
        <f t="shared" si="28"/>
        <v>6.0999999999999999E-2</v>
      </c>
      <c r="AF49" s="4">
        <f t="shared" si="28"/>
        <v>6.0999999999999999E-2</v>
      </c>
      <c r="AG49" s="4">
        <f t="shared" si="28"/>
        <v>6.0999999999999999E-2</v>
      </c>
      <c r="AH49" s="4">
        <f t="shared" si="28"/>
        <v>6.0999999999999999E-2</v>
      </c>
      <c r="AI49" s="4">
        <f t="shared" si="28"/>
        <v>6.0999999999999999E-2</v>
      </c>
      <c r="AJ49" s="4">
        <f t="shared" si="28"/>
        <v>6.0999999999999999E-2</v>
      </c>
      <c r="AK49" s="4">
        <f t="shared" si="28"/>
        <v>6.0999999999999999E-2</v>
      </c>
      <c r="AL49" s="4">
        <f t="shared" si="28"/>
        <v>6.0999999999999999E-2</v>
      </c>
      <c r="AM49" s="4">
        <f t="shared" si="28"/>
        <v>6.0999999999999999E-2</v>
      </c>
      <c r="AN49" s="4">
        <f t="shared" si="29"/>
        <v>6.0999999999999999E-2</v>
      </c>
      <c r="AO49" s="4">
        <f t="shared" si="29"/>
        <v>6.0999999999999999E-2</v>
      </c>
      <c r="AP49" s="4">
        <f t="shared" si="29"/>
        <v>6.0999999999999999E-2</v>
      </c>
      <c r="AQ49" s="4">
        <f t="shared" si="29"/>
        <v>6.0999999999999999E-2</v>
      </c>
      <c r="AR49" s="4">
        <f t="shared" si="29"/>
        <v>6.0999999999999999E-2</v>
      </c>
      <c r="AS49" s="4">
        <f t="shared" si="29"/>
        <v>6.0999999999999999E-2</v>
      </c>
      <c r="AT49" s="4">
        <f t="shared" si="29"/>
        <v>6.0999999999999999E-2</v>
      </c>
      <c r="AU49" s="4">
        <f t="shared" si="29"/>
        <v>6.0999999999999999E-2</v>
      </c>
      <c r="AV49" s="4">
        <f t="shared" si="29"/>
        <v>6.0999999999999999E-2</v>
      </c>
      <c r="AW49" s="4">
        <f t="shared" si="29"/>
        <v>6.0999999999999999E-2</v>
      </c>
      <c r="AX49" s="4">
        <f t="shared" si="30"/>
        <v>6.0999999999999999E-2</v>
      </c>
      <c r="AY49" s="4">
        <f t="shared" si="30"/>
        <v>6.0999999999999999E-2</v>
      </c>
      <c r="AZ49" s="4">
        <f t="shared" si="30"/>
        <v>6.0999999999999999E-2</v>
      </c>
      <c r="BA49" s="4">
        <f t="shared" si="30"/>
        <v>6.0999999999999999E-2</v>
      </c>
      <c r="BB49" s="4">
        <f t="shared" si="30"/>
        <v>6.0999999999999999E-2</v>
      </c>
      <c r="BC49" s="4">
        <f t="shared" si="30"/>
        <v>6.0999999999999999E-2</v>
      </c>
      <c r="BD49" s="4">
        <f t="shared" si="30"/>
        <v>6.0999999999999999E-2</v>
      </c>
      <c r="BE49" s="4">
        <f t="shared" si="30"/>
        <v>6.0999999999999999E-2</v>
      </c>
      <c r="BF49" s="4">
        <f t="shared" si="30"/>
        <v>6.0999999999999999E-2</v>
      </c>
      <c r="BG49" s="4">
        <f t="shared" si="30"/>
        <v>6.0999999999999999E-2</v>
      </c>
      <c r="BH49" s="4">
        <f t="shared" si="31"/>
        <v>6.0999999999999999E-2</v>
      </c>
      <c r="BI49" s="4">
        <f t="shared" si="31"/>
        <v>6.0999999999999999E-2</v>
      </c>
      <c r="BJ49" s="4">
        <f t="shared" si="31"/>
        <v>6.0999999999999999E-2</v>
      </c>
      <c r="BK49" s="4">
        <f t="shared" si="31"/>
        <v>6.0999999999999999E-2</v>
      </c>
      <c r="BL49" s="4">
        <f t="shared" si="31"/>
        <v>6.0999999999999999E-2</v>
      </c>
      <c r="BM49" s="4">
        <f t="shared" si="31"/>
        <v>6.0999999999999999E-2</v>
      </c>
      <c r="BN49" s="4">
        <f t="shared" si="31"/>
        <v>6.0999999999999999E-2</v>
      </c>
      <c r="BO49" s="4">
        <f t="shared" si="31"/>
        <v>6.0999999999999999E-2</v>
      </c>
      <c r="BP49" s="4">
        <f t="shared" si="31"/>
        <v>6.0999999999999999E-2</v>
      </c>
      <c r="BQ49" s="4">
        <f t="shared" si="31"/>
        <v>6.0999999999999999E-2</v>
      </c>
      <c r="BR49" s="4">
        <f t="shared" si="32"/>
        <v>6.0999999999999999E-2</v>
      </c>
      <c r="BS49" s="4">
        <f t="shared" si="32"/>
        <v>6.0999999999999999E-2</v>
      </c>
      <c r="BT49" s="4">
        <f t="shared" si="32"/>
        <v>6.0999999999999999E-2</v>
      </c>
      <c r="BU49" s="4">
        <f t="shared" si="32"/>
        <v>6.0999999999999999E-2</v>
      </c>
      <c r="BV49" s="4">
        <f t="shared" si="32"/>
        <v>6.0999999999999999E-2</v>
      </c>
      <c r="BW49" s="4">
        <f t="shared" si="32"/>
        <v>6.0999999999999999E-2</v>
      </c>
      <c r="BX49" s="4">
        <f t="shared" si="32"/>
        <v>6.0999999999999999E-2</v>
      </c>
      <c r="BY49" s="4">
        <f t="shared" si="32"/>
        <v>6.0999999999999999E-2</v>
      </c>
      <c r="BZ49" s="4">
        <f t="shared" si="32"/>
        <v>6.0999999999999999E-2</v>
      </c>
      <c r="CA49" s="4">
        <f t="shared" si="32"/>
        <v>6.0999999999999999E-2</v>
      </c>
      <c r="CB49" s="4">
        <f t="shared" si="33"/>
        <v>6.0999999999999999E-2</v>
      </c>
      <c r="CC49" s="4">
        <f t="shared" si="33"/>
        <v>6.0999999999999999E-2</v>
      </c>
      <c r="CD49" s="4">
        <f t="shared" si="33"/>
        <v>6.0999999999999999E-2</v>
      </c>
      <c r="CE49" s="4">
        <f t="shared" si="33"/>
        <v>6.0999999999999999E-2</v>
      </c>
      <c r="CF49" s="4">
        <f t="shared" si="33"/>
        <v>6.0999999999999999E-2</v>
      </c>
      <c r="CG49" s="4">
        <f t="shared" si="33"/>
        <v>6.0999999999999999E-2</v>
      </c>
      <c r="CH49" s="4">
        <f t="shared" si="33"/>
        <v>6.0999999999999999E-2</v>
      </c>
      <c r="CI49" s="4">
        <f t="shared" si="33"/>
        <v>6.0999999999999999E-2</v>
      </c>
      <c r="CJ49" s="4">
        <f t="shared" si="33"/>
        <v>6.0999999999999999E-2</v>
      </c>
      <c r="CK49" s="4">
        <f t="shared" si="33"/>
        <v>6.0999999999999999E-2</v>
      </c>
      <c r="CL49" s="4">
        <f t="shared" si="34"/>
        <v>6.0999999999999999E-2</v>
      </c>
      <c r="CM49" s="4">
        <f t="shared" si="34"/>
        <v>6.0999999999999999E-2</v>
      </c>
      <c r="CN49" s="4">
        <f t="shared" si="34"/>
        <v>6.0999999999999999E-2</v>
      </c>
      <c r="CO49" s="4">
        <f t="shared" si="34"/>
        <v>6.0999999999999999E-2</v>
      </c>
      <c r="CP49" s="4">
        <f t="shared" si="34"/>
        <v>6.0999999999999999E-2</v>
      </c>
      <c r="CQ49" s="4">
        <f t="shared" si="34"/>
        <v>6.0999999999999999E-2</v>
      </c>
      <c r="CR49" s="4">
        <f t="shared" si="34"/>
        <v>6.0999999999999999E-2</v>
      </c>
      <c r="CS49" s="4">
        <f t="shared" si="34"/>
        <v>6.0999999999999999E-2</v>
      </c>
      <c r="CT49" s="4">
        <f t="shared" si="34"/>
        <v>6.0999999999999999E-2</v>
      </c>
      <c r="CU49" s="4">
        <f t="shared" si="34"/>
        <v>6.0999999999999999E-2</v>
      </c>
      <c r="CV49" s="4">
        <f t="shared" si="35"/>
        <v>6.0999999999999999E-2</v>
      </c>
      <c r="CW49" s="4">
        <f t="shared" si="35"/>
        <v>6.0999999999999999E-2</v>
      </c>
      <c r="CX49" s="4">
        <f t="shared" si="35"/>
        <v>6.0999999999999999E-2</v>
      </c>
      <c r="CY49" s="4">
        <f t="shared" si="35"/>
        <v>6.0999999999999999E-2</v>
      </c>
      <c r="CZ49" s="4">
        <f t="shared" si="35"/>
        <v>6.0999999999999999E-2</v>
      </c>
      <c r="DA49" s="4">
        <f t="shared" si="35"/>
        <v>6.0999999999999999E-2</v>
      </c>
      <c r="DB49" s="4">
        <f t="shared" si="35"/>
        <v>6.0999999999999999E-2</v>
      </c>
      <c r="DC49" s="4">
        <f t="shared" si="35"/>
        <v>6.0999999999999999E-2</v>
      </c>
      <c r="DD49" s="4">
        <f t="shared" si="35"/>
        <v>6.0999999999999999E-2</v>
      </c>
      <c r="DE49" s="4">
        <f t="shared" si="35"/>
        <v>6.0999999999999999E-2</v>
      </c>
    </row>
    <row r="50" spans="1:109">
      <c r="A50" t="s">
        <v>83</v>
      </c>
      <c r="B50" t="s">
        <v>6</v>
      </c>
      <c r="C50">
        <v>3</v>
      </c>
      <c r="D50">
        <v>200</v>
      </c>
      <c r="E50" s="1">
        <v>0.5</v>
      </c>
      <c r="F50" s="1">
        <v>0.5</v>
      </c>
      <c r="G50" s="1">
        <v>0.5</v>
      </c>
      <c r="H50" s="2">
        <v>90</v>
      </c>
      <c r="I50">
        <f>H50+H49+H48</f>
        <v>270</v>
      </c>
      <c r="J50" s="4">
        <f t="shared" si="26"/>
        <v>0.66</v>
      </c>
      <c r="K50" s="4">
        <f t="shared" si="26"/>
        <v>0.66</v>
      </c>
      <c r="L50" s="4">
        <f t="shared" si="26"/>
        <v>0.66</v>
      </c>
      <c r="M50" s="4">
        <f t="shared" si="26"/>
        <v>0.66</v>
      </c>
      <c r="N50" s="4">
        <f t="shared" si="26"/>
        <v>0.66</v>
      </c>
      <c r="O50" s="4">
        <f t="shared" si="26"/>
        <v>0.33</v>
      </c>
      <c r="P50" s="4">
        <f t="shared" si="26"/>
        <v>0.33</v>
      </c>
      <c r="Q50" s="4">
        <f t="shared" si="26"/>
        <v>0.33</v>
      </c>
      <c r="R50" s="4">
        <f t="shared" si="26"/>
        <v>0.33</v>
      </c>
      <c r="S50" s="4">
        <f t="shared" si="26"/>
        <v>0.33</v>
      </c>
      <c r="T50" s="4">
        <f t="shared" si="27"/>
        <v>6.6000000000000003E-2</v>
      </c>
      <c r="U50" s="4">
        <f t="shared" si="27"/>
        <v>6.6000000000000003E-2</v>
      </c>
      <c r="V50" s="4">
        <f t="shared" si="27"/>
        <v>6.6000000000000003E-2</v>
      </c>
      <c r="W50" s="4">
        <f t="shared" si="27"/>
        <v>6.6000000000000003E-2</v>
      </c>
      <c r="X50" s="4">
        <f t="shared" si="27"/>
        <v>6.6000000000000003E-2</v>
      </c>
      <c r="Y50" s="4">
        <f t="shared" si="27"/>
        <v>6.6000000000000003E-2</v>
      </c>
      <c r="Z50" s="4">
        <f t="shared" si="27"/>
        <v>6.6000000000000003E-2</v>
      </c>
      <c r="AA50" s="4">
        <f t="shared" si="27"/>
        <v>6.6000000000000003E-2</v>
      </c>
      <c r="AB50" s="4">
        <f t="shared" si="27"/>
        <v>6.6000000000000003E-2</v>
      </c>
      <c r="AC50" s="4">
        <f t="shared" si="27"/>
        <v>6.6000000000000003E-2</v>
      </c>
      <c r="AD50" s="4">
        <f t="shared" si="28"/>
        <v>6.6000000000000003E-2</v>
      </c>
      <c r="AE50" s="4">
        <f t="shared" si="28"/>
        <v>6.6000000000000003E-2</v>
      </c>
      <c r="AF50" s="4">
        <f t="shared" si="28"/>
        <v>6.6000000000000003E-2</v>
      </c>
      <c r="AG50" s="4">
        <f t="shared" si="28"/>
        <v>6.6000000000000003E-2</v>
      </c>
      <c r="AH50" s="4">
        <f t="shared" si="28"/>
        <v>6.6000000000000003E-2</v>
      </c>
      <c r="AI50" s="4">
        <f t="shared" si="28"/>
        <v>6.6000000000000003E-2</v>
      </c>
      <c r="AJ50" s="4">
        <f t="shared" si="28"/>
        <v>6.6000000000000003E-2</v>
      </c>
      <c r="AK50" s="4">
        <f t="shared" si="28"/>
        <v>6.6000000000000003E-2</v>
      </c>
      <c r="AL50" s="4">
        <f t="shared" si="28"/>
        <v>6.6000000000000003E-2</v>
      </c>
      <c r="AM50" s="4">
        <f t="shared" si="28"/>
        <v>6.6000000000000003E-2</v>
      </c>
      <c r="AN50" s="4">
        <f t="shared" si="29"/>
        <v>6.6000000000000003E-2</v>
      </c>
      <c r="AO50" s="4">
        <f t="shared" si="29"/>
        <v>6.6000000000000003E-2</v>
      </c>
      <c r="AP50" s="4">
        <f t="shared" si="29"/>
        <v>6.6000000000000003E-2</v>
      </c>
      <c r="AQ50" s="4">
        <f t="shared" si="29"/>
        <v>6.6000000000000003E-2</v>
      </c>
      <c r="AR50" s="4">
        <f t="shared" si="29"/>
        <v>6.6000000000000003E-2</v>
      </c>
      <c r="AS50" s="4">
        <f t="shared" si="29"/>
        <v>6.6000000000000003E-2</v>
      </c>
      <c r="AT50" s="4">
        <f t="shared" si="29"/>
        <v>6.6000000000000003E-2</v>
      </c>
      <c r="AU50" s="4">
        <f t="shared" si="29"/>
        <v>6.6000000000000003E-2</v>
      </c>
      <c r="AV50" s="4">
        <f t="shared" si="29"/>
        <v>6.6000000000000003E-2</v>
      </c>
      <c r="AW50" s="4">
        <f t="shared" si="29"/>
        <v>6.6000000000000003E-2</v>
      </c>
      <c r="AX50" s="4">
        <f t="shared" si="30"/>
        <v>6.6000000000000003E-2</v>
      </c>
      <c r="AY50" s="4">
        <f t="shared" si="30"/>
        <v>6.6000000000000003E-2</v>
      </c>
      <c r="AZ50" s="4">
        <f t="shared" si="30"/>
        <v>6.6000000000000003E-2</v>
      </c>
      <c r="BA50" s="4">
        <f t="shared" si="30"/>
        <v>6.6000000000000003E-2</v>
      </c>
      <c r="BB50" s="4">
        <f t="shared" si="30"/>
        <v>6.6000000000000003E-2</v>
      </c>
      <c r="BC50" s="4">
        <f t="shared" si="30"/>
        <v>6.6000000000000003E-2</v>
      </c>
      <c r="BD50" s="4">
        <f t="shared" si="30"/>
        <v>6.6000000000000003E-2</v>
      </c>
      <c r="BE50" s="4">
        <f t="shared" si="30"/>
        <v>6.6000000000000003E-2</v>
      </c>
      <c r="BF50" s="4">
        <f t="shared" si="30"/>
        <v>6.6000000000000003E-2</v>
      </c>
      <c r="BG50" s="4">
        <f t="shared" si="30"/>
        <v>6.6000000000000003E-2</v>
      </c>
      <c r="BH50" s="4">
        <f t="shared" si="31"/>
        <v>6.6000000000000003E-2</v>
      </c>
      <c r="BI50" s="4">
        <f t="shared" si="31"/>
        <v>6.6000000000000003E-2</v>
      </c>
      <c r="BJ50" s="4">
        <f t="shared" si="31"/>
        <v>6.6000000000000003E-2</v>
      </c>
      <c r="BK50" s="4">
        <f t="shared" si="31"/>
        <v>6.6000000000000003E-2</v>
      </c>
      <c r="BL50" s="4">
        <f t="shared" si="31"/>
        <v>6.6000000000000003E-2</v>
      </c>
      <c r="BM50" s="4">
        <f t="shared" si="31"/>
        <v>6.6000000000000003E-2</v>
      </c>
      <c r="BN50" s="4">
        <f t="shared" si="31"/>
        <v>6.6000000000000003E-2</v>
      </c>
      <c r="BO50" s="4">
        <f t="shared" si="31"/>
        <v>6.6000000000000003E-2</v>
      </c>
      <c r="BP50" s="4">
        <f t="shared" si="31"/>
        <v>6.6000000000000003E-2</v>
      </c>
      <c r="BQ50" s="4">
        <f t="shared" si="31"/>
        <v>6.6000000000000003E-2</v>
      </c>
      <c r="BR50" s="4">
        <f t="shared" si="32"/>
        <v>6.6000000000000003E-2</v>
      </c>
      <c r="BS50" s="4">
        <f t="shared" si="32"/>
        <v>6.6000000000000003E-2</v>
      </c>
      <c r="BT50" s="4">
        <f t="shared" si="32"/>
        <v>6.6000000000000003E-2</v>
      </c>
      <c r="BU50" s="4">
        <f t="shared" si="32"/>
        <v>6.6000000000000003E-2</v>
      </c>
      <c r="BV50" s="4">
        <f t="shared" si="32"/>
        <v>6.6000000000000003E-2</v>
      </c>
      <c r="BW50" s="4">
        <f t="shared" si="32"/>
        <v>6.6000000000000003E-2</v>
      </c>
      <c r="BX50" s="4">
        <f t="shared" si="32"/>
        <v>6.6000000000000003E-2</v>
      </c>
      <c r="BY50" s="4">
        <f t="shared" si="32"/>
        <v>6.6000000000000003E-2</v>
      </c>
      <c r="BZ50" s="4">
        <f t="shared" si="32"/>
        <v>6.6000000000000003E-2</v>
      </c>
      <c r="CA50" s="4">
        <f t="shared" si="32"/>
        <v>6.6000000000000003E-2</v>
      </c>
      <c r="CB50" s="4">
        <f t="shared" si="33"/>
        <v>6.6000000000000003E-2</v>
      </c>
      <c r="CC50" s="4">
        <f t="shared" si="33"/>
        <v>6.6000000000000003E-2</v>
      </c>
      <c r="CD50" s="4">
        <f t="shared" si="33"/>
        <v>6.6000000000000003E-2</v>
      </c>
      <c r="CE50" s="4">
        <f t="shared" si="33"/>
        <v>6.6000000000000003E-2</v>
      </c>
      <c r="CF50" s="4">
        <f t="shared" si="33"/>
        <v>6.6000000000000003E-2</v>
      </c>
      <c r="CG50" s="4">
        <f t="shared" si="33"/>
        <v>6.6000000000000003E-2</v>
      </c>
      <c r="CH50" s="4">
        <f t="shared" si="33"/>
        <v>6.6000000000000003E-2</v>
      </c>
      <c r="CI50" s="4">
        <f t="shared" si="33"/>
        <v>6.6000000000000003E-2</v>
      </c>
      <c r="CJ50" s="4">
        <f t="shared" si="33"/>
        <v>6.6000000000000003E-2</v>
      </c>
      <c r="CK50" s="4">
        <f t="shared" si="33"/>
        <v>6.6000000000000003E-2</v>
      </c>
      <c r="CL50" s="4">
        <f t="shared" si="34"/>
        <v>6.6000000000000003E-2</v>
      </c>
      <c r="CM50" s="4">
        <f t="shared" si="34"/>
        <v>6.6000000000000003E-2</v>
      </c>
      <c r="CN50" s="4">
        <f t="shared" si="34"/>
        <v>6.6000000000000003E-2</v>
      </c>
      <c r="CO50" s="4">
        <f t="shared" si="34"/>
        <v>6.6000000000000003E-2</v>
      </c>
      <c r="CP50" s="4">
        <f t="shared" si="34"/>
        <v>6.6000000000000003E-2</v>
      </c>
      <c r="CQ50" s="4">
        <f t="shared" si="34"/>
        <v>6.6000000000000003E-2</v>
      </c>
      <c r="CR50" s="4">
        <f t="shared" si="34"/>
        <v>6.6000000000000003E-2</v>
      </c>
      <c r="CS50" s="4">
        <f t="shared" si="34"/>
        <v>6.6000000000000003E-2</v>
      </c>
      <c r="CT50" s="4">
        <f t="shared" si="34"/>
        <v>6.6000000000000003E-2</v>
      </c>
      <c r="CU50" s="4">
        <f t="shared" si="34"/>
        <v>6.6000000000000003E-2</v>
      </c>
      <c r="CV50" s="4">
        <f t="shared" si="35"/>
        <v>6.6000000000000003E-2</v>
      </c>
      <c r="CW50" s="4">
        <f t="shared" si="35"/>
        <v>6.6000000000000003E-2</v>
      </c>
      <c r="CX50" s="4">
        <f t="shared" si="35"/>
        <v>6.6000000000000003E-2</v>
      </c>
      <c r="CY50" s="4">
        <f t="shared" si="35"/>
        <v>6.6000000000000003E-2</v>
      </c>
      <c r="CZ50" s="4">
        <f t="shared" si="35"/>
        <v>6.6000000000000003E-2</v>
      </c>
      <c r="DA50" s="4">
        <f t="shared" si="35"/>
        <v>6.6000000000000003E-2</v>
      </c>
      <c r="DB50" s="4">
        <f t="shared" si="35"/>
        <v>6.6000000000000003E-2</v>
      </c>
      <c r="DC50" s="4">
        <f t="shared" si="35"/>
        <v>6.6000000000000003E-2</v>
      </c>
      <c r="DD50" s="4">
        <f t="shared" si="35"/>
        <v>6.6000000000000003E-2</v>
      </c>
      <c r="DE50" s="4">
        <f t="shared" si="35"/>
        <v>6.6000000000000003E-2</v>
      </c>
    </row>
    <row r="51" spans="1:109">
      <c r="A51" t="s">
        <v>84</v>
      </c>
      <c r="B51" t="s">
        <v>6</v>
      </c>
      <c r="C51">
        <v>4</v>
      </c>
      <c r="D51">
        <v>240</v>
      </c>
      <c r="E51" s="1">
        <v>0.6</v>
      </c>
      <c r="F51" s="1">
        <v>0.6</v>
      </c>
      <c r="G51" s="1">
        <v>0.6</v>
      </c>
      <c r="H51" s="2">
        <v>120</v>
      </c>
      <c r="I51">
        <f>H51+H50+H49+H48</f>
        <v>390</v>
      </c>
      <c r="J51" s="4">
        <f t="shared" si="26"/>
        <v>0.71000000000000008</v>
      </c>
      <c r="K51" s="4">
        <f t="shared" si="26"/>
        <v>0.71000000000000008</v>
      </c>
      <c r="L51" s="4">
        <f t="shared" si="26"/>
        <v>0.71000000000000008</v>
      </c>
      <c r="M51" s="4">
        <f t="shared" si="26"/>
        <v>0.71000000000000008</v>
      </c>
      <c r="N51" s="4">
        <f t="shared" si="26"/>
        <v>0.71000000000000008</v>
      </c>
      <c r="O51" s="4">
        <f t="shared" si="26"/>
        <v>0.35500000000000004</v>
      </c>
      <c r="P51" s="4">
        <f t="shared" si="26"/>
        <v>0.35500000000000004</v>
      </c>
      <c r="Q51" s="4">
        <f t="shared" si="26"/>
        <v>0.35500000000000004</v>
      </c>
      <c r="R51" s="4">
        <f t="shared" si="26"/>
        <v>0.35500000000000004</v>
      </c>
      <c r="S51" s="4">
        <f t="shared" si="26"/>
        <v>0.35500000000000004</v>
      </c>
      <c r="T51" s="4">
        <f t="shared" si="27"/>
        <v>0.35500000000000004</v>
      </c>
      <c r="U51" s="4">
        <f t="shared" si="27"/>
        <v>0.35500000000000004</v>
      </c>
      <c r="V51" s="4">
        <f t="shared" si="27"/>
        <v>7.1000000000000008E-2</v>
      </c>
      <c r="W51" s="4">
        <f t="shared" si="27"/>
        <v>7.1000000000000008E-2</v>
      </c>
      <c r="X51" s="4">
        <f t="shared" si="27"/>
        <v>7.1000000000000008E-2</v>
      </c>
      <c r="Y51" s="4">
        <f t="shared" si="27"/>
        <v>7.1000000000000008E-2</v>
      </c>
      <c r="Z51" s="4">
        <f t="shared" si="27"/>
        <v>7.1000000000000008E-2</v>
      </c>
      <c r="AA51" s="4">
        <f t="shared" si="27"/>
        <v>7.1000000000000008E-2</v>
      </c>
      <c r="AB51" s="4">
        <f t="shared" si="27"/>
        <v>7.1000000000000008E-2</v>
      </c>
      <c r="AC51" s="4">
        <f t="shared" si="27"/>
        <v>7.1000000000000008E-2</v>
      </c>
      <c r="AD51" s="4">
        <f t="shared" si="28"/>
        <v>7.1000000000000008E-2</v>
      </c>
      <c r="AE51" s="4">
        <f t="shared" si="28"/>
        <v>7.1000000000000008E-2</v>
      </c>
      <c r="AF51" s="4">
        <f t="shared" si="28"/>
        <v>7.1000000000000008E-2</v>
      </c>
      <c r="AG51" s="4">
        <f t="shared" si="28"/>
        <v>7.1000000000000008E-2</v>
      </c>
      <c r="AH51" s="4">
        <f t="shared" si="28"/>
        <v>7.1000000000000008E-2</v>
      </c>
      <c r="AI51" s="4">
        <f t="shared" si="28"/>
        <v>7.1000000000000008E-2</v>
      </c>
      <c r="AJ51" s="4">
        <f t="shared" si="28"/>
        <v>7.1000000000000008E-2</v>
      </c>
      <c r="AK51" s="4">
        <f t="shared" si="28"/>
        <v>7.1000000000000008E-2</v>
      </c>
      <c r="AL51" s="4">
        <f t="shared" si="28"/>
        <v>7.1000000000000008E-2</v>
      </c>
      <c r="AM51" s="4">
        <f t="shared" si="28"/>
        <v>7.1000000000000008E-2</v>
      </c>
      <c r="AN51" s="4">
        <f t="shared" si="29"/>
        <v>7.1000000000000008E-2</v>
      </c>
      <c r="AO51" s="4">
        <f t="shared" si="29"/>
        <v>7.1000000000000008E-2</v>
      </c>
      <c r="AP51" s="4">
        <f t="shared" si="29"/>
        <v>7.1000000000000008E-2</v>
      </c>
      <c r="AQ51" s="4">
        <f t="shared" si="29"/>
        <v>7.1000000000000008E-2</v>
      </c>
      <c r="AR51" s="4">
        <f t="shared" si="29"/>
        <v>7.1000000000000008E-2</v>
      </c>
      <c r="AS51" s="4">
        <f t="shared" si="29"/>
        <v>7.1000000000000008E-2</v>
      </c>
      <c r="AT51" s="4">
        <f t="shared" si="29"/>
        <v>7.1000000000000008E-2</v>
      </c>
      <c r="AU51" s="4">
        <f t="shared" si="29"/>
        <v>7.1000000000000008E-2</v>
      </c>
      <c r="AV51" s="4">
        <f t="shared" si="29"/>
        <v>7.1000000000000008E-2</v>
      </c>
      <c r="AW51" s="4">
        <f t="shared" si="29"/>
        <v>7.1000000000000008E-2</v>
      </c>
      <c r="AX51" s="4">
        <f t="shared" si="30"/>
        <v>7.1000000000000008E-2</v>
      </c>
      <c r="AY51" s="4">
        <f t="shared" si="30"/>
        <v>7.1000000000000008E-2</v>
      </c>
      <c r="AZ51" s="4">
        <f t="shared" si="30"/>
        <v>7.1000000000000008E-2</v>
      </c>
      <c r="BA51" s="4">
        <f t="shared" si="30"/>
        <v>7.1000000000000008E-2</v>
      </c>
      <c r="BB51" s="4">
        <f t="shared" si="30"/>
        <v>7.1000000000000008E-2</v>
      </c>
      <c r="BC51" s="4">
        <f t="shared" si="30"/>
        <v>7.1000000000000008E-2</v>
      </c>
      <c r="BD51" s="4">
        <f t="shared" si="30"/>
        <v>7.1000000000000008E-2</v>
      </c>
      <c r="BE51" s="4">
        <f t="shared" si="30"/>
        <v>7.1000000000000008E-2</v>
      </c>
      <c r="BF51" s="4">
        <f t="shared" si="30"/>
        <v>7.1000000000000008E-2</v>
      </c>
      <c r="BG51" s="4">
        <f t="shared" si="30"/>
        <v>7.1000000000000008E-2</v>
      </c>
      <c r="BH51" s="4">
        <f t="shared" si="31"/>
        <v>7.1000000000000008E-2</v>
      </c>
      <c r="BI51" s="4">
        <f t="shared" si="31"/>
        <v>7.1000000000000008E-2</v>
      </c>
      <c r="BJ51" s="4">
        <f t="shared" si="31"/>
        <v>7.1000000000000008E-2</v>
      </c>
      <c r="BK51" s="4">
        <f t="shared" si="31"/>
        <v>7.1000000000000008E-2</v>
      </c>
      <c r="BL51" s="4">
        <f t="shared" si="31"/>
        <v>7.1000000000000008E-2</v>
      </c>
      <c r="BM51" s="4">
        <f t="shared" si="31"/>
        <v>7.1000000000000008E-2</v>
      </c>
      <c r="BN51" s="4">
        <f t="shared" si="31"/>
        <v>7.1000000000000008E-2</v>
      </c>
      <c r="BO51" s="4">
        <f t="shared" si="31"/>
        <v>7.1000000000000008E-2</v>
      </c>
      <c r="BP51" s="4">
        <f t="shared" si="31"/>
        <v>7.1000000000000008E-2</v>
      </c>
      <c r="BQ51" s="4">
        <f t="shared" si="31"/>
        <v>7.1000000000000008E-2</v>
      </c>
      <c r="BR51" s="4">
        <f t="shared" si="32"/>
        <v>7.1000000000000008E-2</v>
      </c>
      <c r="BS51" s="4">
        <f t="shared" si="32"/>
        <v>7.1000000000000008E-2</v>
      </c>
      <c r="BT51" s="4">
        <f t="shared" si="32"/>
        <v>7.1000000000000008E-2</v>
      </c>
      <c r="BU51" s="4">
        <f t="shared" si="32"/>
        <v>7.1000000000000008E-2</v>
      </c>
      <c r="BV51" s="4">
        <f t="shared" si="32"/>
        <v>7.1000000000000008E-2</v>
      </c>
      <c r="BW51" s="4">
        <f t="shared" si="32"/>
        <v>7.1000000000000008E-2</v>
      </c>
      <c r="BX51" s="4">
        <f t="shared" si="32"/>
        <v>7.1000000000000008E-2</v>
      </c>
      <c r="BY51" s="4">
        <f t="shared" si="32"/>
        <v>7.1000000000000008E-2</v>
      </c>
      <c r="BZ51" s="4">
        <f t="shared" si="32"/>
        <v>7.1000000000000008E-2</v>
      </c>
      <c r="CA51" s="4">
        <f t="shared" si="32"/>
        <v>7.1000000000000008E-2</v>
      </c>
      <c r="CB51" s="4">
        <f t="shared" si="33"/>
        <v>7.1000000000000008E-2</v>
      </c>
      <c r="CC51" s="4">
        <f t="shared" si="33"/>
        <v>7.1000000000000008E-2</v>
      </c>
      <c r="CD51" s="4">
        <f t="shared" si="33"/>
        <v>7.1000000000000008E-2</v>
      </c>
      <c r="CE51" s="4">
        <f t="shared" si="33"/>
        <v>7.1000000000000008E-2</v>
      </c>
      <c r="CF51" s="4">
        <f t="shared" si="33"/>
        <v>7.1000000000000008E-2</v>
      </c>
      <c r="CG51" s="4">
        <f t="shared" si="33"/>
        <v>7.1000000000000008E-2</v>
      </c>
      <c r="CH51" s="4">
        <f t="shared" si="33"/>
        <v>7.1000000000000008E-2</v>
      </c>
      <c r="CI51" s="4">
        <f t="shared" si="33"/>
        <v>7.1000000000000008E-2</v>
      </c>
      <c r="CJ51" s="4">
        <f t="shared" si="33"/>
        <v>7.1000000000000008E-2</v>
      </c>
      <c r="CK51" s="4">
        <f t="shared" si="33"/>
        <v>7.1000000000000008E-2</v>
      </c>
      <c r="CL51" s="4">
        <f t="shared" si="34"/>
        <v>7.1000000000000008E-2</v>
      </c>
      <c r="CM51" s="4">
        <f t="shared" si="34"/>
        <v>7.1000000000000008E-2</v>
      </c>
      <c r="CN51" s="4">
        <f t="shared" si="34"/>
        <v>7.1000000000000008E-2</v>
      </c>
      <c r="CO51" s="4">
        <f t="shared" si="34"/>
        <v>7.1000000000000008E-2</v>
      </c>
      <c r="CP51" s="4">
        <f t="shared" si="34"/>
        <v>7.1000000000000008E-2</v>
      </c>
      <c r="CQ51" s="4">
        <f t="shared" si="34"/>
        <v>7.1000000000000008E-2</v>
      </c>
      <c r="CR51" s="4">
        <f t="shared" si="34"/>
        <v>7.1000000000000008E-2</v>
      </c>
      <c r="CS51" s="4">
        <f t="shared" si="34"/>
        <v>7.1000000000000008E-2</v>
      </c>
      <c r="CT51" s="4">
        <f t="shared" si="34"/>
        <v>7.1000000000000008E-2</v>
      </c>
      <c r="CU51" s="4">
        <f t="shared" si="34"/>
        <v>7.1000000000000008E-2</v>
      </c>
      <c r="CV51" s="4">
        <f t="shared" si="35"/>
        <v>7.1000000000000008E-2</v>
      </c>
      <c r="CW51" s="4">
        <f t="shared" si="35"/>
        <v>7.1000000000000008E-2</v>
      </c>
      <c r="CX51" s="4">
        <f t="shared" si="35"/>
        <v>7.1000000000000008E-2</v>
      </c>
      <c r="CY51" s="4">
        <f t="shared" si="35"/>
        <v>7.1000000000000008E-2</v>
      </c>
      <c r="CZ51" s="4">
        <f t="shared" si="35"/>
        <v>7.1000000000000008E-2</v>
      </c>
      <c r="DA51" s="4">
        <f t="shared" si="35"/>
        <v>7.1000000000000008E-2</v>
      </c>
      <c r="DB51" s="4">
        <f t="shared" si="35"/>
        <v>7.1000000000000008E-2</v>
      </c>
      <c r="DC51" s="4">
        <f t="shared" si="35"/>
        <v>7.1000000000000008E-2</v>
      </c>
      <c r="DD51" s="4">
        <f t="shared" si="35"/>
        <v>7.1000000000000008E-2</v>
      </c>
      <c r="DE51" s="4">
        <f t="shared" si="35"/>
        <v>7.1000000000000008E-2</v>
      </c>
    </row>
    <row r="52" spans="1:109">
      <c r="A52" t="s">
        <v>85</v>
      </c>
      <c r="B52" t="s">
        <v>6</v>
      </c>
      <c r="C52">
        <v>5</v>
      </c>
      <c r="D52">
        <v>300</v>
      </c>
      <c r="E52" s="1">
        <v>0.7</v>
      </c>
      <c r="F52" s="1">
        <v>0.7</v>
      </c>
      <c r="G52" s="1">
        <v>0.7</v>
      </c>
      <c r="H52" s="2">
        <v>135</v>
      </c>
      <c r="I52">
        <f>H52+H51+H50+H49+H48</f>
        <v>525</v>
      </c>
      <c r="J52" s="4">
        <f t="shared" si="26"/>
        <v>0.76</v>
      </c>
      <c r="K52" s="4">
        <f t="shared" si="26"/>
        <v>0.76</v>
      </c>
      <c r="L52" s="4">
        <f t="shared" si="26"/>
        <v>0.76</v>
      </c>
      <c r="M52" s="4">
        <f t="shared" si="26"/>
        <v>0.76</v>
      </c>
      <c r="N52" s="4">
        <f t="shared" si="26"/>
        <v>0.76</v>
      </c>
      <c r="O52" s="4">
        <f t="shared" si="26"/>
        <v>0.76</v>
      </c>
      <c r="P52" s="4">
        <f t="shared" si="26"/>
        <v>0.76</v>
      </c>
      <c r="Q52" s="4">
        <f t="shared" si="26"/>
        <v>0.38</v>
      </c>
      <c r="R52" s="4">
        <f t="shared" si="26"/>
        <v>0.38</v>
      </c>
      <c r="S52" s="4">
        <f t="shared" si="26"/>
        <v>0.38</v>
      </c>
      <c r="T52" s="4">
        <f t="shared" si="27"/>
        <v>0.38</v>
      </c>
      <c r="U52" s="4">
        <f t="shared" si="27"/>
        <v>0.38</v>
      </c>
      <c r="V52" s="4">
        <f t="shared" si="27"/>
        <v>0.38</v>
      </c>
      <c r="W52" s="4">
        <f t="shared" si="27"/>
        <v>0.38</v>
      </c>
      <c r="X52" s="4">
        <f t="shared" si="27"/>
        <v>0.38</v>
      </c>
      <c r="Y52" s="4">
        <f t="shared" si="27"/>
        <v>7.6000000000000012E-2</v>
      </c>
      <c r="Z52" s="4">
        <f t="shared" si="27"/>
        <v>7.6000000000000012E-2</v>
      </c>
      <c r="AA52" s="4">
        <f t="shared" si="27"/>
        <v>7.6000000000000012E-2</v>
      </c>
      <c r="AB52" s="4">
        <f t="shared" si="27"/>
        <v>7.6000000000000012E-2</v>
      </c>
      <c r="AC52" s="4">
        <f t="shared" si="27"/>
        <v>7.6000000000000012E-2</v>
      </c>
      <c r="AD52" s="4">
        <f t="shared" si="28"/>
        <v>7.6000000000000012E-2</v>
      </c>
      <c r="AE52" s="4">
        <f t="shared" si="28"/>
        <v>7.6000000000000012E-2</v>
      </c>
      <c r="AF52" s="4">
        <f t="shared" si="28"/>
        <v>7.6000000000000012E-2</v>
      </c>
      <c r="AG52" s="4">
        <f t="shared" si="28"/>
        <v>7.6000000000000012E-2</v>
      </c>
      <c r="AH52" s="4">
        <f t="shared" si="28"/>
        <v>7.6000000000000012E-2</v>
      </c>
      <c r="AI52" s="4">
        <f t="shared" si="28"/>
        <v>7.6000000000000012E-2</v>
      </c>
      <c r="AJ52" s="4">
        <f t="shared" si="28"/>
        <v>7.6000000000000012E-2</v>
      </c>
      <c r="AK52" s="4">
        <f t="shared" si="28"/>
        <v>7.6000000000000012E-2</v>
      </c>
      <c r="AL52" s="4">
        <f t="shared" si="28"/>
        <v>7.6000000000000012E-2</v>
      </c>
      <c r="AM52" s="4">
        <f t="shared" si="28"/>
        <v>7.6000000000000012E-2</v>
      </c>
      <c r="AN52" s="4">
        <f t="shared" si="29"/>
        <v>7.6000000000000012E-2</v>
      </c>
      <c r="AO52" s="4">
        <f t="shared" si="29"/>
        <v>7.6000000000000012E-2</v>
      </c>
      <c r="AP52" s="4">
        <f t="shared" si="29"/>
        <v>7.6000000000000012E-2</v>
      </c>
      <c r="AQ52" s="4">
        <f t="shared" si="29"/>
        <v>7.6000000000000012E-2</v>
      </c>
      <c r="AR52" s="4">
        <f t="shared" si="29"/>
        <v>7.6000000000000012E-2</v>
      </c>
      <c r="AS52" s="4">
        <f t="shared" si="29"/>
        <v>7.6000000000000012E-2</v>
      </c>
      <c r="AT52" s="4">
        <f t="shared" si="29"/>
        <v>7.6000000000000012E-2</v>
      </c>
      <c r="AU52" s="4">
        <f t="shared" si="29"/>
        <v>7.6000000000000012E-2</v>
      </c>
      <c r="AV52" s="4">
        <f t="shared" si="29"/>
        <v>7.6000000000000012E-2</v>
      </c>
      <c r="AW52" s="4">
        <f t="shared" si="29"/>
        <v>7.6000000000000012E-2</v>
      </c>
      <c r="AX52" s="4">
        <f t="shared" si="30"/>
        <v>7.6000000000000012E-2</v>
      </c>
      <c r="AY52" s="4">
        <f t="shared" si="30"/>
        <v>7.6000000000000012E-2</v>
      </c>
      <c r="AZ52" s="4">
        <f t="shared" si="30"/>
        <v>7.6000000000000012E-2</v>
      </c>
      <c r="BA52" s="4">
        <f t="shared" si="30"/>
        <v>7.6000000000000012E-2</v>
      </c>
      <c r="BB52" s="4">
        <f t="shared" si="30"/>
        <v>7.6000000000000012E-2</v>
      </c>
      <c r="BC52" s="4">
        <f t="shared" si="30"/>
        <v>7.6000000000000012E-2</v>
      </c>
      <c r="BD52" s="4">
        <f t="shared" si="30"/>
        <v>7.6000000000000012E-2</v>
      </c>
      <c r="BE52" s="4">
        <f t="shared" si="30"/>
        <v>7.6000000000000012E-2</v>
      </c>
      <c r="BF52" s="4">
        <f t="shared" si="30"/>
        <v>7.6000000000000012E-2</v>
      </c>
      <c r="BG52" s="4">
        <f t="shared" si="30"/>
        <v>7.6000000000000012E-2</v>
      </c>
      <c r="BH52" s="4">
        <f t="shared" si="31"/>
        <v>7.6000000000000012E-2</v>
      </c>
      <c r="BI52" s="4">
        <f t="shared" si="31"/>
        <v>7.6000000000000012E-2</v>
      </c>
      <c r="BJ52" s="4">
        <f t="shared" si="31"/>
        <v>7.6000000000000012E-2</v>
      </c>
      <c r="BK52" s="4">
        <f t="shared" si="31"/>
        <v>7.6000000000000012E-2</v>
      </c>
      <c r="BL52" s="4">
        <f t="shared" si="31"/>
        <v>7.6000000000000012E-2</v>
      </c>
      <c r="BM52" s="4">
        <f t="shared" si="31"/>
        <v>7.6000000000000012E-2</v>
      </c>
      <c r="BN52" s="4">
        <f t="shared" si="31"/>
        <v>7.6000000000000012E-2</v>
      </c>
      <c r="BO52" s="4">
        <f t="shared" si="31"/>
        <v>7.6000000000000012E-2</v>
      </c>
      <c r="BP52" s="4">
        <f t="shared" si="31"/>
        <v>7.6000000000000012E-2</v>
      </c>
      <c r="BQ52" s="4">
        <f t="shared" si="31"/>
        <v>7.6000000000000012E-2</v>
      </c>
      <c r="BR52" s="4">
        <f t="shared" si="32"/>
        <v>7.6000000000000012E-2</v>
      </c>
      <c r="BS52" s="4">
        <f t="shared" si="32"/>
        <v>7.6000000000000012E-2</v>
      </c>
      <c r="BT52" s="4">
        <f t="shared" si="32"/>
        <v>7.6000000000000012E-2</v>
      </c>
      <c r="BU52" s="4">
        <f t="shared" si="32"/>
        <v>7.6000000000000012E-2</v>
      </c>
      <c r="BV52" s="4">
        <f t="shared" si="32"/>
        <v>7.6000000000000012E-2</v>
      </c>
      <c r="BW52" s="4">
        <f t="shared" si="32"/>
        <v>7.6000000000000012E-2</v>
      </c>
      <c r="BX52" s="4">
        <f t="shared" si="32"/>
        <v>7.6000000000000012E-2</v>
      </c>
      <c r="BY52" s="4">
        <f t="shared" si="32"/>
        <v>7.6000000000000012E-2</v>
      </c>
      <c r="BZ52" s="4">
        <f t="shared" si="32"/>
        <v>7.6000000000000012E-2</v>
      </c>
      <c r="CA52" s="4">
        <f t="shared" si="32"/>
        <v>7.6000000000000012E-2</v>
      </c>
      <c r="CB52" s="4">
        <f t="shared" si="33"/>
        <v>7.6000000000000012E-2</v>
      </c>
      <c r="CC52" s="4">
        <f t="shared" si="33"/>
        <v>7.6000000000000012E-2</v>
      </c>
      <c r="CD52" s="4">
        <f t="shared" si="33"/>
        <v>7.6000000000000012E-2</v>
      </c>
      <c r="CE52" s="4">
        <f t="shared" si="33"/>
        <v>7.6000000000000012E-2</v>
      </c>
      <c r="CF52" s="4">
        <f t="shared" si="33"/>
        <v>7.6000000000000012E-2</v>
      </c>
      <c r="CG52" s="4">
        <f t="shared" si="33"/>
        <v>7.6000000000000012E-2</v>
      </c>
      <c r="CH52" s="4">
        <f t="shared" si="33"/>
        <v>7.6000000000000012E-2</v>
      </c>
      <c r="CI52" s="4">
        <f t="shared" si="33"/>
        <v>7.6000000000000012E-2</v>
      </c>
      <c r="CJ52" s="4">
        <f t="shared" si="33"/>
        <v>7.6000000000000012E-2</v>
      </c>
      <c r="CK52" s="4">
        <f t="shared" si="33"/>
        <v>7.6000000000000012E-2</v>
      </c>
      <c r="CL52" s="4">
        <f t="shared" si="34"/>
        <v>7.6000000000000012E-2</v>
      </c>
      <c r="CM52" s="4">
        <f t="shared" si="34"/>
        <v>7.6000000000000012E-2</v>
      </c>
      <c r="CN52" s="4">
        <f t="shared" si="34"/>
        <v>7.6000000000000012E-2</v>
      </c>
      <c r="CO52" s="4">
        <f t="shared" si="34"/>
        <v>7.6000000000000012E-2</v>
      </c>
      <c r="CP52" s="4">
        <f t="shared" si="34"/>
        <v>7.6000000000000012E-2</v>
      </c>
      <c r="CQ52" s="4">
        <f t="shared" si="34"/>
        <v>7.6000000000000012E-2</v>
      </c>
      <c r="CR52" s="4">
        <f t="shared" si="34"/>
        <v>7.6000000000000012E-2</v>
      </c>
      <c r="CS52" s="4">
        <f t="shared" si="34"/>
        <v>7.6000000000000012E-2</v>
      </c>
      <c r="CT52" s="4">
        <f t="shared" si="34"/>
        <v>7.6000000000000012E-2</v>
      </c>
      <c r="CU52" s="4">
        <f t="shared" si="34"/>
        <v>7.6000000000000012E-2</v>
      </c>
      <c r="CV52" s="4">
        <f t="shared" si="35"/>
        <v>7.6000000000000012E-2</v>
      </c>
      <c r="CW52" s="4">
        <f t="shared" si="35"/>
        <v>7.6000000000000012E-2</v>
      </c>
      <c r="CX52" s="4">
        <f t="shared" si="35"/>
        <v>7.6000000000000012E-2</v>
      </c>
      <c r="CY52" s="4">
        <f t="shared" si="35"/>
        <v>7.6000000000000012E-2</v>
      </c>
      <c r="CZ52" s="4">
        <f t="shared" si="35"/>
        <v>7.6000000000000012E-2</v>
      </c>
      <c r="DA52" s="4">
        <f t="shared" si="35"/>
        <v>7.6000000000000012E-2</v>
      </c>
      <c r="DB52" s="4">
        <f t="shared" si="35"/>
        <v>7.6000000000000012E-2</v>
      </c>
      <c r="DC52" s="4">
        <f t="shared" si="35"/>
        <v>7.6000000000000012E-2</v>
      </c>
      <c r="DD52" s="4">
        <f t="shared" si="35"/>
        <v>7.6000000000000012E-2</v>
      </c>
      <c r="DE52" s="4">
        <f t="shared" si="35"/>
        <v>7.6000000000000012E-2</v>
      </c>
    </row>
    <row r="53" spans="1:109">
      <c r="E53" s="1"/>
      <c r="F53" s="1"/>
      <c r="G53" s="1"/>
      <c r="H53" s="2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</row>
    <row r="54" spans="1:109">
      <c r="G54" s="1"/>
      <c r="H54" s="1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</row>
    <row r="55" spans="1:109">
      <c r="E55" t="s">
        <v>61</v>
      </c>
      <c r="H55" s="2"/>
    </row>
    <row r="56" spans="1:109">
      <c r="E56" s="4">
        <f t="shared" ref="E56:E62" si="36">IF(F65&lt;1,F65*0.1,IF(F65&lt;2,0.1+(F65-1)*0.4,0.5+(F65-2)*0.5))</f>
        <v>0</v>
      </c>
      <c r="H56" s="2"/>
      <c r="I56" t="s">
        <v>182</v>
      </c>
      <c r="J56" s="1">
        <v>1</v>
      </c>
      <c r="K56" s="4">
        <f>IF(K65&gt;0.42,"100"%,IF(K65&gt;0.2,50%,10%))</f>
        <v>0.5</v>
      </c>
      <c r="L56" s="4">
        <f>IF(L65&gt;0.42,"100"%,IF(L65&gt;0.2,50%,10%))</f>
        <v>0.1</v>
      </c>
      <c r="M56" s="4">
        <f>IF(M65&gt;0.42,"100"%,IF(M65&gt;0.2,50%,10%))</f>
        <v>0.1</v>
      </c>
      <c r="N56" s="4">
        <f t="shared" ref="N56:BY60" si="37">IF(N65&gt;0.42,"100"%,IF(N65&gt;0.2,50%,10%))</f>
        <v>0.1</v>
      </c>
      <c r="O56" s="4">
        <f t="shared" si="37"/>
        <v>0.1</v>
      </c>
      <c r="P56" s="4">
        <f t="shared" si="37"/>
        <v>0.1</v>
      </c>
      <c r="Q56" s="4">
        <f t="shared" si="37"/>
        <v>0.1</v>
      </c>
      <c r="R56" s="4">
        <f t="shared" si="37"/>
        <v>0.1</v>
      </c>
      <c r="S56" s="4">
        <f t="shared" si="37"/>
        <v>0.1</v>
      </c>
      <c r="T56" s="4">
        <f t="shared" si="37"/>
        <v>0.1</v>
      </c>
      <c r="U56" s="4">
        <f t="shared" si="37"/>
        <v>0.1</v>
      </c>
      <c r="V56" s="4">
        <f t="shared" si="37"/>
        <v>0.1</v>
      </c>
      <c r="W56" s="4">
        <f t="shared" si="37"/>
        <v>0.1</v>
      </c>
      <c r="X56" s="4">
        <f t="shared" si="37"/>
        <v>0.1</v>
      </c>
      <c r="Y56" s="4">
        <f t="shared" si="37"/>
        <v>0.1</v>
      </c>
      <c r="Z56" s="4">
        <f t="shared" si="37"/>
        <v>0.1</v>
      </c>
      <c r="AA56" s="4">
        <f t="shared" si="37"/>
        <v>0.1</v>
      </c>
      <c r="AB56" s="4">
        <f t="shared" si="37"/>
        <v>0.1</v>
      </c>
      <c r="AC56" s="4">
        <f t="shared" si="37"/>
        <v>0.1</v>
      </c>
      <c r="AD56" s="4">
        <f t="shared" si="37"/>
        <v>0.1</v>
      </c>
      <c r="AE56" s="4">
        <f t="shared" si="37"/>
        <v>0.1</v>
      </c>
      <c r="AF56" s="4">
        <f t="shared" si="37"/>
        <v>0.1</v>
      </c>
      <c r="AG56" s="4">
        <f t="shared" si="37"/>
        <v>0.1</v>
      </c>
      <c r="AH56" s="4">
        <f t="shared" si="37"/>
        <v>0.1</v>
      </c>
      <c r="AI56" s="4">
        <f t="shared" si="37"/>
        <v>0.1</v>
      </c>
      <c r="AJ56" s="4">
        <f t="shared" si="37"/>
        <v>0.1</v>
      </c>
      <c r="AK56" s="4">
        <f t="shared" si="37"/>
        <v>0.1</v>
      </c>
      <c r="AL56" s="4">
        <f t="shared" si="37"/>
        <v>0.1</v>
      </c>
      <c r="AM56" s="4">
        <f t="shared" si="37"/>
        <v>0.1</v>
      </c>
      <c r="AN56" s="4">
        <f t="shared" si="37"/>
        <v>0.1</v>
      </c>
      <c r="AO56" s="4">
        <f t="shared" si="37"/>
        <v>0.1</v>
      </c>
      <c r="AP56" s="4">
        <f t="shared" si="37"/>
        <v>0.1</v>
      </c>
      <c r="AQ56" s="4">
        <f t="shared" si="37"/>
        <v>0.1</v>
      </c>
      <c r="AR56" s="4">
        <f t="shared" si="37"/>
        <v>0.1</v>
      </c>
      <c r="AS56" s="4">
        <f t="shared" si="37"/>
        <v>0.1</v>
      </c>
      <c r="AT56" s="4">
        <f t="shared" si="37"/>
        <v>0.1</v>
      </c>
      <c r="AU56" s="4">
        <f t="shared" si="37"/>
        <v>0.1</v>
      </c>
      <c r="AV56" s="4">
        <f t="shared" si="37"/>
        <v>0.1</v>
      </c>
      <c r="AW56" s="4">
        <f t="shared" si="37"/>
        <v>0.1</v>
      </c>
      <c r="AX56" s="4">
        <f t="shared" si="37"/>
        <v>0.1</v>
      </c>
      <c r="AY56" s="4">
        <f t="shared" si="37"/>
        <v>0.1</v>
      </c>
      <c r="AZ56" s="4">
        <f t="shared" si="37"/>
        <v>0.1</v>
      </c>
      <c r="BA56" s="4">
        <f t="shared" si="37"/>
        <v>0.1</v>
      </c>
      <c r="BB56" s="4">
        <f t="shared" si="37"/>
        <v>0.1</v>
      </c>
      <c r="BC56" s="4">
        <f t="shared" si="37"/>
        <v>0.1</v>
      </c>
      <c r="BD56" s="4">
        <f t="shared" si="37"/>
        <v>0.1</v>
      </c>
      <c r="BE56" s="4">
        <f t="shared" si="37"/>
        <v>0.1</v>
      </c>
      <c r="BF56" s="4">
        <f t="shared" si="37"/>
        <v>0.1</v>
      </c>
      <c r="BG56" s="4">
        <f t="shared" si="37"/>
        <v>0.1</v>
      </c>
      <c r="BH56" s="4">
        <f t="shared" si="37"/>
        <v>0.1</v>
      </c>
      <c r="BI56" s="4">
        <f t="shared" si="37"/>
        <v>0.1</v>
      </c>
      <c r="BJ56" s="4">
        <f t="shared" si="37"/>
        <v>0.1</v>
      </c>
      <c r="BK56" s="4">
        <f t="shared" si="37"/>
        <v>0.1</v>
      </c>
      <c r="BL56" s="4">
        <f t="shared" si="37"/>
        <v>0.1</v>
      </c>
      <c r="BM56" s="4">
        <f t="shared" si="37"/>
        <v>0.1</v>
      </c>
      <c r="BN56" s="4">
        <f t="shared" si="37"/>
        <v>0.1</v>
      </c>
      <c r="BO56" s="4">
        <f t="shared" si="37"/>
        <v>0.1</v>
      </c>
      <c r="BP56" s="4">
        <f t="shared" si="37"/>
        <v>0.1</v>
      </c>
      <c r="BQ56" s="4">
        <f t="shared" si="37"/>
        <v>0.1</v>
      </c>
      <c r="BR56" s="4">
        <f t="shared" si="37"/>
        <v>0.1</v>
      </c>
      <c r="BS56" s="4">
        <f t="shared" si="37"/>
        <v>0.1</v>
      </c>
      <c r="BT56" s="4">
        <f t="shared" si="37"/>
        <v>0.1</v>
      </c>
      <c r="BU56" s="4">
        <f t="shared" si="37"/>
        <v>0.1</v>
      </c>
      <c r="BV56" s="4">
        <f t="shared" si="37"/>
        <v>0.1</v>
      </c>
      <c r="BW56" s="4">
        <f t="shared" si="37"/>
        <v>0.1</v>
      </c>
      <c r="BX56" s="4">
        <f t="shared" si="37"/>
        <v>0.1</v>
      </c>
      <c r="BY56" s="4">
        <f t="shared" si="37"/>
        <v>0.1</v>
      </c>
      <c r="BZ56" s="4">
        <f t="shared" ref="BZ56:DE63" si="38">IF(BZ65&gt;0.42,"100"%,IF(BZ65&gt;0.2,50%,10%))</f>
        <v>0.1</v>
      </c>
      <c r="CA56" s="4">
        <f t="shared" si="38"/>
        <v>0.1</v>
      </c>
      <c r="CB56" s="4">
        <f t="shared" si="38"/>
        <v>0.1</v>
      </c>
      <c r="CC56" s="4">
        <f t="shared" si="38"/>
        <v>0.1</v>
      </c>
      <c r="CD56" s="4">
        <f t="shared" si="38"/>
        <v>0.1</v>
      </c>
      <c r="CE56" s="4">
        <f t="shared" si="38"/>
        <v>0.1</v>
      </c>
      <c r="CF56" s="4">
        <f t="shared" si="38"/>
        <v>0.1</v>
      </c>
      <c r="CG56" s="4">
        <f t="shared" si="38"/>
        <v>0.1</v>
      </c>
      <c r="CH56" s="4">
        <f t="shared" si="38"/>
        <v>0.1</v>
      </c>
      <c r="CI56" s="4">
        <f t="shared" si="38"/>
        <v>0.1</v>
      </c>
      <c r="CJ56" s="4">
        <f t="shared" si="38"/>
        <v>0.1</v>
      </c>
      <c r="CK56" s="4">
        <f t="shared" si="38"/>
        <v>0.1</v>
      </c>
      <c r="CL56" s="4">
        <f t="shared" si="38"/>
        <v>0.1</v>
      </c>
      <c r="CM56" s="4">
        <f t="shared" si="38"/>
        <v>0.1</v>
      </c>
      <c r="CN56" s="4">
        <f t="shared" si="38"/>
        <v>0.1</v>
      </c>
      <c r="CO56" s="4">
        <f t="shared" si="38"/>
        <v>0.1</v>
      </c>
      <c r="CP56" s="4">
        <f t="shared" si="38"/>
        <v>0.1</v>
      </c>
      <c r="CQ56" s="4">
        <f t="shared" si="38"/>
        <v>0.1</v>
      </c>
      <c r="CR56" s="4">
        <f t="shared" si="38"/>
        <v>0.1</v>
      </c>
      <c r="CS56" s="4">
        <f t="shared" si="38"/>
        <v>0.1</v>
      </c>
      <c r="CT56" s="4">
        <f t="shared" si="38"/>
        <v>0.1</v>
      </c>
      <c r="CU56" s="4">
        <f t="shared" si="38"/>
        <v>0.1</v>
      </c>
      <c r="CV56" s="4">
        <f t="shared" si="38"/>
        <v>0.1</v>
      </c>
      <c r="CW56" s="4">
        <f t="shared" si="38"/>
        <v>0.1</v>
      </c>
      <c r="CX56" s="4">
        <f t="shared" si="38"/>
        <v>0.1</v>
      </c>
      <c r="CY56" s="4">
        <f t="shared" si="38"/>
        <v>0.1</v>
      </c>
      <c r="CZ56" s="4">
        <f t="shared" si="38"/>
        <v>0.1</v>
      </c>
      <c r="DA56" s="4">
        <f t="shared" si="38"/>
        <v>0.1</v>
      </c>
      <c r="DB56" s="4">
        <f t="shared" si="38"/>
        <v>0.1</v>
      </c>
      <c r="DC56" s="4">
        <f t="shared" si="38"/>
        <v>0.1</v>
      </c>
      <c r="DD56" s="4">
        <f t="shared" si="38"/>
        <v>0.1</v>
      </c>
      <c r="DE56" s="4">
        <f t="shared" si="38"/>
        <v>0.1</v>
      </c>
    </row>
    <row r="57" spans="1:109">
      <c r="E57" s="4">
        <f t="shared" si="36"/>
        <v>0</v>
      </c>
      <c r="H57" s="2"/>
      <c r="I57" s="2" t="s">
        <v>34</v>
      </c>
      <c r="J57" s="1">
        <v>1</v>
      </c>
      <c r="K57" s="4">
        <f>IF(K66&gt;0.42,"100"%,IF(K66&gt;0.2,50%,10%))</f>
        <v>0.5</v>
      </c>
      <c r="L57" s="4">
        <f t="shared" ref="L57:P58" si="39">IF(L66&gt;0.42,"100"%,IF(L66&gt;0.2,50%,10%))</f>
        <v>0.5</v>
      </c>
      <c r="M57" s="4">
        <f t="shared" si="39"/>
        <v>0.1</v>
      </c>
      <c r="N57" s="4">
        <f t="shared" si="39"/>
        <v>0.1</v>
      </c>
      <c r="O57" s="4">
        <f t="shared" si="39"/>
        <v>0.1</v>
      </c>
      <c r="P57" s="4">
        <f t="shared" si="39"/>
        <v>0.1</v>
      </c>
      <c r="Q57" s="4">
        <f t="shared" si="37"/>
        <v>0.1</v>
      </c>
      <c r="R57" s="4">
        <f t="shared" si="37"/>
        <v>0.1</v>
      </c>
      <c r="S57" s="4">
        <f t="shared" si="37"/>
        <v>0.1</v>
      </c>
      <c r="T57" s="4">
        <f t="shared" si="37"/>
        <v>0.1</v>
      </c>
      <c r="U57" s="4">
        <f t="shared" si="37"/>
        <v>0.1</v>
      </c>
      <c r="V57" s="4">
        <f t="shared" si="37"/>
        <v>0.1</v>
      </c>
      <c r="W57" s="4">
        <f t="shared" si="37"/>
        <v>0.1</v>
      </c>
      <c r="X57" s="4">
        <f t="shared" si="37"/>
        <v>0.1</v>
      </c>
      <c r="Y57" s="4">
        <f t="shared" si="37"/>
        <v>0.1</v>
      </c>
      <c r="Z57" s="4">
        <f t="shared" si="37"/>
        <v>0.1</v>
      </c>
      <c r="AA57" s="4">
        <f t="shared" si="37"/>
        <v>0.1</v>
      </c>
      <c r="AB57" s="4">
        <f t="shared" si="37"/>
        <v>0.1</v>
      </c>
      <c r="AC57" s="4">
        <f t="shared" si="37"/>
        <v>0.1</v>
      </c>
      <c r="AD57" s="4">
        <f t="shared" si="37"/>
        <v>0.1</v>
      </c>
      <c r="AE57" s="4">
        <f t="shared" si="37"/>
        <v>0.1</v>
      </c>
      <c r="AF57" s="4">
        <f t="shared" si="37"/>
        <v>0.1</v>
      </c>
      <c r="AG57" s="4">
        <f t="shared" si="37"/>
        <v>0.1</v>
      </c>
      <c r="AH57" s="4">
        <f t="shared" si="37"/>
        <v>0.1</v>
      </c>
      <c r="AI57" s="4">
        <f t="shared" si="37"/>
        <v>0.1</v>
      </c>
      <c r="AJ57" s="4">
        <f t="shared" si="37"/>
        <v>0.1</v>
      </c>
      <c r="AK57" s="4">
        <f t="shared" si="37"/>
        <v>0.1</v>
      </c>
      <c r="AL57" s="4">
        <f t="shared" si="37"/>
        <v>0.1</v>
      </c>
      <c r="AM57" s="4">
        <f t="shared" si="37"/>
        <v>0.1</v>
      </c>
      <c r="AN57" s="4">
        <f t="shared" si="37"/>
        <v>0.1</v>
      </c>
      <c r="AO57" s="4">
        <f t="shared" si="37"/>
        <v>0.1</v>
      </c>
      <c r="AP57" s="4">
        <f t="shared" si="37"/>
        <v>0.1</v>
      </c>
      <c r="AQ57" s="4">
        <f t="shared" si="37"/>
        <v>0.1</v>
      </c>
      <c r="AR57" s="4">
        <f t="shared" si="37"/>
        <v>0.1</v>
      </c>
      <c r="AS57" s="4">
        <f t="shared" si="37"/>
        <v>0.1</v>
      </c>
      <c r="AT57" s="4">
        <f t="shared" si="37"/>
        <v>0.1</v>
      </c>
      <c r="AU57" s="4">
        <f t="shared" si="37"/>
        <v>0.1</v>
      </c>
      <c r="AV57" s="4">
        <f t="shared" si="37"/>
        <v>0.1</v>
      </c>
      <c r="AW57" s="4">
        <f t="shared" si="37"/>
        <v>0.1</v>
      </c>
      <c r="AX57" s="4">
        <f t="shared" si="37"/>
        <v>0.1</v>
      </c>
      <c r="AY57" s="4">
        <f t="shared" si="37"/>
        <v>0.1</v>
      </c>
      <c r="AZ57" s="4">
        <f t="shared" si="37"/>
        <v>0.1</v>
      </c>
      <c r="BA57" s="4">
        <f t="shared" si="37"/>
        <v>0.1</v>
      </c>
      <c r="BB57" s="4">
        <f t="shared" si="37"/>
        <v>0.1</v>
      </c>
      <c r="BC57" s="4">
        <f t="shared" si="37"/>
        <v>0.1</v>
      </c>
      <c r="BD57" s="4">
        <f t="shared" si="37"/>
        <v>0.1</v>
      </c>
      <c r="BE57" s="4">
        <f t="shared" si="37"/>
        <v>0.1</v>
      </c>
      <c r="BF57" s="4">
        <f t="shared" si="37"/>
        <v>0.1</v>
      </c>
      <c r="BG57" s="4">
        <f t="shared" si="37"/>
        <v>0.1</v>
      </c>
      <c r="BH57" s="4">
        <f t="shared" si="37"/>
        <v>0.1</v>
      </c>
      <c r="BI57" s="4">
        <f t="shared" si="37"/>
        <v>0.1</v>
      </c>
      <c r="BJ57" s="4">
        <f t="shared" si="37"/>
        <v>0.1</v>
      </c>
      <c r="BK57" s="4">
        <f t="shared" si="37"/>
        <v>0.1</v>
      </c>
      <c r="BL57" s="4">
        <f t="shared" si="37"/>
        <v>0.1</v>
      </c>
      <c r="BM57" s="4">
        <f t="shared" si="37"/>
        <v>0.1</v>
      </c>
      <c r="BN57" s="4">
        <f t="shared" si="37"/>
        <v>0.1</v>
      </c>
      <c r="BO57" s="4">
        <f t="shared" si="37"/>
        <v>0.1</v>
      </c>
      <c r="BP57" s="4">
        <f t="shared" si="37"/>
        <v>0.1</v>
      </c>
      <c r="BQ57" s="4">
        <f t="shared" si="37"/>
        <v>0.1</v>
      </c>
      <c r="BR57" s="4">
        <f t="shared" si="37"/>
        <v>0.1</v>
      </c>
      <c r="BS57" s="4">
        <f t="shared" si="37"/>
        <v>0.1</v>
      </c>
      <c r="BT57" s="4">
        <f t="shared" si="37"/>
        <v>0.1</v>
      </c>
      <c r="BU57" s="4">
        <f t="shared" si="37"/>
        <v>0.1</v>
      </c>
      <c r="BV57" s="4">
        <f t="shared" si="37"/>
        <v>0.1</v>
      </c>
      <c r="BW57" s="4">
        <f t="shared" si="37"/>
        <v>0.1</v>
      </c>
      <c r="BX57" s="4">
        <f t="shared" si="37"/>
        <v>0.1</v>
      </c>
      <c r="BY57" s="4">
        <f t="shared" si="37"/>
        <v>0.1</v>
      </c>
      <c r="BZ57" s="4">
        <f t="shared" si="38"/>
        <v>0.1</v>
      </c>
      <c r="CA57" s="4">
        <f t="shared" si="38"/>
        <v>0.1</v>
      </c>
      <c r="CB57" s="4">
        <f t="shared" si="38"/>
        <v>0.1</v>
      </c>
      <c r="CC57" s="4">
        <f t="shared" si="38"/>
        <v>0.1</v>
      </c>
      <c r="CD57" s="4">
        <f t="shared" si="38"/>
        <v>0.1</v>
      </c>
      <c r="CE57" s="4">
        <f t="shared" si="38"/>
        <v>0.1</v>
      </c>
      <c r="CF57" s="4">
        <f t="shared" si="38"/>
        <v>0.1</v>
      </c>
      <c r="CG57" s="4">
        <f t="shared" si="38"/>
        <v>0.1</v>
      </c>
      <c r="CH57" s="4">
        <f t="shared" si="38"/>
        <v>0.1</v>
      </c>
      <c r="CI57" s="4">
        <f t="shared" si="38"/>
        <v>0.1</v>
      </c>
      <c r="CJ57" s="4">
        <f t="shared" si="38"/>
        <v>0.1</v>
      </c>
      <c r="CK57" s="4">
        <f t="shared" si="38"/>
        <v>0.1</v>
      </c>
      <c r="CL57" s="4">
        <f t="shared" si="38"/>
        <v>0.1</v>
      </c>
      <c r="CM57" s="4">
        <f t="shared" si="38"/>
        <v>0.1</v>
      </c>
      <c r="CN57" s="4">
        <f t="shared" si="38"/>
        <v>0.1</v>
      </c>
      <c r="CO57" s="4">
        <f t="shared" si="38"/>
        <v>0.1</v>
      </c>
      <c r="CP57" s="4">
        <f t="shared" si="38"/>
        <v>0.1</v>
      </c>
      <c r="CQ57" s="4">
        <f t="shared" si="38"/>
        <v>0.1</v>
      </c>
      <c r="CR57" s="4">
        <f t="shared" si="38"/>
        <v>0.1</v>
      </c>
      <c r="CS57" s="4">
        <f t="shared" si="38"/>
        <v>0.1</v>
      </c>
      <c r="CT57" s="4">
        <f t="shared" si="38"/>
        <v>0.1</v>
      </c>
      <c r="CU57" s="4">
        <f t="shared" si="38"/>
        <v>0.1</v>
      </c>
      <c r="CV57" s="4">
        <f t="shared" si="38"/>
        <v>0.1</v>
      </c>
      <c r="CW57" s="4">
        <f t="shared" si="38"/>
        <v>0.1</v>
      </c>
      <c r="CX57" s="4">
        <f t="shared" si="38"/>
        <v>0.1</v>
      </c>
      <c r="CY57" s="4">
        <f t="shared" si="38"/>
        <v>0.1</v>
      </c>
      <c r="CZ57" s="4">
        <f t="shared" si="38"/>
        <v>0.1</v>
      </c>
      <c r="DA57" s="4">
        <f t="shared" si="38"/>
        <v>0.1</v>
      </c>
      <c r="DB57" s="4">
        <f t="shared" si="38"/>
        <v>0.1</v>
      </c>
      <c r="DC57" s="4">
        <f t="shared" si="38"/>
        <v>0.1</v>
      </c>
      <c r="DD57" s="4">
        <f t="shared" si="38"/>
        <v>0.1</v>
      </c>
      <c r="DE57" s="4">
        <f t="shared" si="38"/>
        <v>0.1</v>
      </c>
    </row>
    <row r="58" spans="1:109">
      <c r="E58" s="4">
        <f t="shared" ca="1" si="36"/>
        <v>0.1</v>
      </c>
      <c r="H58" s="2"/>
      <c r="I58" s="2" t="s">
        <v>35</v>
      </c>
      <c r="J58" s="1">
        <v>1</v>
      </c>
      <c r="K58" s="4">
        <f>IF(K67&gt;0.42,"100"%,IF(K67&gt;0.2,50%,10%))</f>
        <v>0.5</v>
      </c>
      <c r="L58" s="4">
        <f t="shared" si="39"/>
        <v>0.5</v>
      </c>
      <c r="M58" s="4">
        <f t="shared" si="39"/>
        <v>0.5</v>
      </c>
      <c r="N58" s="4">
        <f t="shared" si="39"/>
        <v>0.1</v>
      </c>
      <c r="O58" s="4">
        <f t="shared" si="39"/>
        <v>0.1</v>
      </c>
      <c r="P58" s="4">
        <f t="shared" si="39"/>
        <v>0.1</v>
      </c>
      <c r="Q58" s="4">
        <f t="shared" si="37"/>
        <v>0.1</v>
      </c>
      <c r="R58" s="4">
        <f t="shared" si="37"/>
        <v>0.1</v>
      </c>
      <c r="S58" s="4">
        <f t="shared" si="37"/>
        <v>0.1</v>
      </c>
      <c r="T58" s="4">
        <f t="shared" si="37"/>
        <v>0.1</v>
      </c>
      <c r="U58" s="4">
        <f t="shared" si="37"/>
        <v>0.1</v>
      </c>
      <c r="V58" s="4">
        <f t="shared" si="37"/>
        <v>0.1</v>
      </c>
      <c r="W58" s="4">
        <f t="shared" si="37"/>
        <v>0.1</v>
      </c>
      <c r="X58" s="4">
        <f t="shared" si="37"/>
        <v>0.1</v>
      </c>
      <c r="Y58" s="4">
        <f t="shared" si="37"/>
        <v>0.1</v>
      </c>
      <c r="Z58" s="4">
        <f t="shared" si="37"/>
        <v>0.1</v>
      </c>
      <c r="AA58" s="4">
        <f t="shared" si="37"/>
        <v>0.1</v>
      </c>
      <c r="AB58" s="4">
        <f t="shared" si="37"/>
        <v>0.1</v>
      </c>
      <c r="AC58" s="4">
        <f t="shared" si="37"/>
        <v>0.1</v>
      </c>
      <c r="AD58" s="4">
        <f t="shared" si="37"/>
        <v>0.1</v>
      </c>
      <c r="AE58" s="4">
        <f t="shared" si="37"/>
        <v>0.1</v>
      </c>
      <c r="AF58" s="4">
        <f t="shared" si="37"/>
        <v>0.1</v>
      </c>
      <c r="AG58" s="4">
        <f t="shared" si="37"/>
        <v>0.1</v>
      </c>
      <c r="AH58" s="4">
        <f t="shared" si="37"/>
        <v>0.1</v>
      </c>
      <c r="AI58" s="4">
        <f t="shared" si="37"/>
        <v>0.1</v>
      </c>
      <c r="AJ58" s="4">
        <f t="shared" si="37"/>
        <v>0.1</v>
      </c>
      <c r="AK58" s="4">
        <f t="shared" si="37"/>
        <v>0.1</v>
      </c>
      <c r="AL58" s="4">
        <f t="shared" si="37"/>
        <v>0.1</v>
      </c>
      <c r="AM58" s="4">
        <f t="shared" si="37"/>
        <v>0.1</v>
      </c>
      <c r="AN58" s="4">
        <f t="shared" si="37"/>
        <v>0.1</v>
      </c>
      <c r="AO58" s="4">
        <f t="shared" si="37"/>
        <v>0.1</v>
      </c>
      <c r="AP58" s="4">
        <f t="shared" si="37"/>
        <v>0.1</v>
      </c>
      <c r="AQ58" s="4">
        <f t="shared" si="37"/>
        <v>0.1</v>
      </c>
      <c r="AR58" s="4">
        <f t="shared" si="37"/>
        <v>0.1</v>
      </c>
      <c r="AS58" s="4">
        <f t="shared" si="37"/>
        <v>0.1</v>
      </c>
      <c r="AT58" s="4">
        <f t="shared" si="37"/>
        <v>0.1</v>
      </c>
      <c r="AU58" s="4">
        <f t="shared" si="37"/>
        <v>0.1</v>
      </c>
      <c r="AV58" s="4">
        <f t="shared" si="37"/>
        <v>0.1</v>
      </c>
      <c r="AW58" s="4">
        <f t="shared" si="37"/>
        <v>0.1</v>
      </c>
      <c r="AX58" s="4">
        <f t="shared" si="37"/>
        <v>0.1</v>
      </c>
      <c r="AY58" s="4">
        <f t="shared" si="37"/>
        <v>0.1</v>
      </c>
      <c r="AZ58" s="4">
        <f t="shared" si="37"/>
        <v>0.1</v>
      </c>
      <c r="BA58" s="4">
        <f t="shared" si="37"/>
        <v>0.1</v>
      </c>
      <c r="BB58" s="4">
        <f t="shared" si="37"/>
        <v>0.1</v>
      </c>
      <c r="BC58" s="4">
        <f t="shared" si="37"/>
        <v>0.1</v>
      </c>
      <c r="BD58" s="4">
        <f t="shared" si="37"/>
        <v>0.1</v>
      </c>
      <c r="BE58" s="4">
        <f t="shared" si="37"/>
        <v>0.1</v>
      </c>
      <c r="BF58" s="4">
        <f t="shared" si="37"/>
        <v>0.1</v>
      </c>
      <c r="BG58" s="4">
        <f t="shared" si="37"/>
        <v>0.1</v>
      </c>
      <c r="BH58" s="4">
        <f t="shared" si="37"/>
        <v>0.1</v>
      </c>
      <c r="BI58" s="4">
        <f t="shared" si="37"/>
        <v>0.1</v>
      </c>
      <c r="BJ58" s="4">
        <f t="shared" si="37"/>
        <v>0.1</v>
      </c>
      <c r="BK58" s="4">
        <f t="shared" si="37"/>
        <v>0.1</v>
      </c>
      <c r="BL58" s="4">
        <f t="shared" si="37"/>
        <v>0.1</v>
      </c>
      <c r="BM58" s="4">
        <f t="shared" si="37"/>
        <v>0.1</v>
      </c>
      <c r="BN58" s="4">
        <f t="shared" si="37"/>
        <v>0.1</v>
      </c>
      <c r="BO58" s="4">
        <f t="shared" si="37"/>
        <v>0.1</v>
      </c>
      <c r="BP58" s="4">
        <f t="shared" si="37"/>
        <v>0.1</v>
      </c>
      <c r="BQ58" s="4">
        <f t="shared" si="37"/>
        <v>0.1</v>
      </c>
      <c r="BR58" s="4">
        <f t="shared" si="37"/>
        <v>0.1</v>
      </c>
      <c r="BS58" s="4">
        <f t="shared" si="37"/>
        <v>0.1</v>
      </c>
      <c r="BT58" s="4">
        <f t="shared" si="37"/>
        <v>0.1</v>
      </c>
      <c r="BU58" s="4">
        <f t="shared" si="37"/>
        <v>0.1</v>
      </c>
      <c r="BV58" s="4">
        <f t="shared" si="37"/>
        <v>0.1</v>
      </c>
      <c r="BW58" s="4">
        <f t="shared" si="37"/>
        <v>0.1</v>
      </c>
      <c r="BX58" s="4">
        <f t="shared" si="37"/>
        <v>0.1</v>
      </c>
      <c r="BY58" s="4">
        <f t="shared" si="37"/>
        <v>0.1</v>
      </c>
      <c r="BZ58" s="4">
        <f t="shared" si="38"/>
        <v>0.1</v>
      </c>
      <c r="CA58" s="4">
        <f t="shared" si="38"/>
        <v>0.1</v>
      </c>
      <c r="CB58" s="4">
        <f t="shared" si="38"/>
        <v>0.1</v>
      </c>
      <c r="CC58" s="4">
        <f t="shared" si="38"/>
        <v>0.1</v>
      </c>
      <c r="CD58" s="4">
        <f t="shared" si="38"/>
        <v>0.1</v>
      </c>
      <c r="CE58" s="4">
        <f t="shared" si="38"/>
        <v>0.1</v>
      </c>
      <c r="CF58" s="4">
        <f t="shared" si="38"/>
        <v>0.1</v>
      </c>
      <c r="CG58" s="4">
        <f t="shared" si="38"/>
        <v>0.1</v>
      </c>
      <c r="CH58" s="4">
        <f t="shared" si="38"/>
        <v>0.1</v>
      </c>
      <c r="CI58" s="4">
        <f t="shared" si="38"/>
        <v>0.1</v>
      </c>
      <c r="CJ58" s="4">
        <f t="shared" si="38"/>
        <v>0.1</v>
      </c>
      <c r="CK58" s="4">
        <f t="shared" si="38"/>
        <v>0.1</v>
      </c>
      <c r="CL58" s="4">
        <f t="shared" si="38"/>
        <v>0.1</v>
      </c>
      <c r="CM58" s="4">
        <f t="shared" si="38"/>
        <v>0.1</v>
      </c>
      <c r="CN58" s="4">
        <f t="shared" si="38"/>
        <v>0.1</v>
      </c>
      <c r="CO58" s="4">
        <f t="shared" si="38"/>
        <v>0.1</v>
      </c>
      <c r="CP58" s="4">
        <f t="shared" si="38"/>
        <v>0.1</v>
      </c>
      <c r="CQ58" s="4">
        <f t="shared" si="38"/>
        <v>0.1</v>
      </c>
      <c r="CR58" s="4">
        <f t="shared" si="38"/>
        <v>0.1</v>
      </c>
      <c r="CS58" s="4">
        <f t="shared" si="38"/>
        <v>0.1</v>
      </c>
      <c r="CT58" s="4">
        <f t="shared" si="38"/>
        <v>0.1</v>
      </c>
      <c r="CU58" s="4">
        <f t="shared" si="38"/>
        <v>0.1</v>
      </c>
      <c r="CV58" s="4">
        <f t="shared" si="38"/>
        <v>0.1</v>
      </c>
      <c r="CW58" s="4">
        <f t="shared" si="38"/>
        <v>0.1</v>
      </c>
      <c r="CX58" s="4">
        <f t="shared" si="38"/>
        <v>0.1</v>
      </c>
      <c r="CY58" s="4">
        <f t="shared" si="38"/>
        <v>0.1</v>
      </c>
      <c r="CZ58" s="4">
        <f t="shared" si="38"/>
        <v>0.1</v>
      </c>
      <c r="DA58" s="4">
        <f t="shared" si="38"/>
        <v>0.1</v>
      </c>
      <c r="DB58" s="4">
        <f t="shared" si="38"/>
        <v>0.1</v>
      </c>
      <c r="DC58" s="4">
        <f t="shared" si="38"/>
        <v>0.1</v>
      </c>
      <c r="DD58" s="4">
        <f t="shared" si="38"/>
        <v>0.1</v>
      </c>
      <c r="DE58" s="4">
        <f t="shared" si="38"/>
        <v>0.1</v>
      </c>
    </row>
    <row r="59" spans="1:109">
      <c r="E59" s="4">
        <f t="shared" ca="1" si="36"/>
        <v>8.461538461538462E-2</v>
      </c>
      <c r="H59" s="2"/>
      <c r="I59" s="2" t="s">
        <v>36</v>
      </c>
      <c r="J59" s="1">
        <v>1</v>
      </c>
      <c r="K59" s="4">
        <f t="shared" ref="K59:Z63" si="40">IF(K68&gt;0.42,"100"%,IF(K68&gt;0.2,50%,10%))</f>
        <v>1</v>
      </c>
      <c r="L59" s="4">
        <f t="shared" si="40"/>
        <v>1</v>
      </c>
      <c r="M59" s="4">
        <f t="shared" si="40"/>
        <v>0.5</v>
      </c>
      <c r="N59" s="4">
        <f t="shared" si="40"/>
        <v>0.5</v>
      </c>
      <c r="O59" s="4">
        <f t="shared" si="40"/>
        <v>0.5</v>
      </c>
      <c r="P59" s="4">
        <f t="shared" si="40"/>
        <v>0.1</v>
      </c>
      <c r="Q59" s="4">
        <f t="shared" si="37"/>
        <v>0.1</v>
      </c>
      <c r="R59" s="4">
        <f t="shared" si="37"/>
        <v>0.1</v>
      </c>
      <c r="S59" s="4">
        <f t="shared" si="37"/>
        <v>0.1</v>
      </c>
      <c r="T59" s="4">
        <f t="shared" si="37"/>
        <v>0.1</v>
      </c>
      <c r="U59" s="4">
        <f t="shared" si="37"/>
        <v>0.1</v>
      </c>
      <c r="V59" s="4">
        <f t="shared" si="37"/>
        <v>0.1</v>
      </c>
      <c r="W59" s="4">
        <f t="shared" si="37"/>
        <v>0.1</v>
      </c>
      <c r="X59" s="4">
        <f t="shared" si="37"/>
        <v>0.1</v>
      </c>
      <c r="Y59" s="4">
        <f t="shared" si="37"/>
        <v>0.1</v>
      </c>
      <c r="Z59" s="4">
        <f t="shared" si="37"/>
        <v>0.1</v>
      </c>
      <c r="AA59" s="4">
        <f t="shared" si="37"/>
        <v>0.1</v>
      </c>
      <c r="AB59" s="4">
        <f t="shared" si="37"/>
        <v>0.1</v>
      </c>
      <c r="AC59" s="4">
        <f t="shared" si="37"/>
        <v>0.1</v>
      </c>
      <c r="AD59" s="4">
        <f t="shared" si="37"/>
        <v>0.1</v>
      </c>
      <c r="AE59" s="4">
        <f t="shared" si="37"/>
        <v>0.1</v>
      </c>
      <c r="AF59" s="4">
        <f t="shared" si="37"/>
        <v>0.1</v>
      </c>
      <c r="AG59" s="4">
        <f t="shared" si="37"/>
        <v>0.1</v>
      </c>
      <c r="AH59" s="4">
        <f t="shared" si="37"/>
        <v>0.1</v>
      </c>
      <c r="AI59" s="4">
        <f t="shared" si="37"/>
        <v>0.1</v>
      </c>
      <c r="AJ59" s="4">
        <f t="shared" si="37"/>
        <v>0.1</v>
      </c>
      <c r="AK59" s="4">
        <f t="shared" si="37"/>
        <v>0.1</v>
      </c>
      <c r="AL59" s="4">
        <f t="shared" si="37"/>
        <v>0.1</v>
      </c>
      <c r="AM59" s="4">
        <f t="shared" si="37"/>
        <v>0.1</v>
      </c>
      <c r="AN59" s="4">
        <f t="shared" si="37"/>
        <v>0.1</v>
      </c>
      <c r="AO59" s="4">
        <f t="shared" si="37"/>
        <v>0.1</v>
      </c>
      <c r="AP59" s="4">
        <f t="shared" si="37"/>
        <v>0.1</v>
      </c>
      <c r="AQ59" s="4">
        <f t="shared" si="37"/>
        <v>0.1</v>
      </c>
      <c r="AR59" s="4">
        <f t="shared" si="37"/>
        <v>0.1</v>
      </c>
      <c r="AS59" s="4">
        <f t="shared" si="37"/>
        <v>0.1</v>
      </c>
      <c r="AT59" s="4">
        <f t="shared" si="37"/>
        <v>0.1</v>
      </c>
      <c r="AU59" s="4">
        <f t="shared" si="37"/>
        <v>0.1</v>
      </c>
      <c r="AV59" s="4">
        <f t="shared" si="37"/>
        <v>0.1</v>
      </c>
      <c r="AW59" s="4">
        <f t="shared" si="37"/>
        <v>0.1</v>
      </c>
      <c r="AX59" s="4">
        <f t="shared" si="37"/>
        <v>0.1</v>
      </c>
      <c r="AY59" s="4">
        <f t="shared" si="37"/>
        <v>0.1</v>
      </c>
      <c r="AZ59" s="4">
        <f t="shared" si="37"/>
        <v>0.1</v>
      </c>
      <c r="BA59" s="4">
        <f t="shared" si="37"/>
        <v>0.1</v>
      </c>
      <c r="BB59" s="4">
        <f t="shared" si="37"/>
        <v>0.1</v>
      </c>
      <c r="BC59" s="4">
        <f t="shared" si="37"/>
        <v>0.1</v>
      </c>
      <c r="BD59" s="4">
        <f t="shared" si="37"/>
        <v>0.1</v>
      </c>
      <c r="BE59" s="4">
        <f t="shared" si="37"/>
        <v>0.1</v>
      </c>
      <c r="BF59" s="4">
        <f t="shared" si="37"/>
        <v>0.1</v>
      </c>
      <c r="BG59" s="4">
        <f t="shared" si="37"/>
        <v>0.1</v>
      </c>
      <c r="BH59" s="4">
        <f t="shared" si="37"/>
        <v>0.1</v>
      </c>
      <c r="BI59" s="4">
        <f t="shared" si="37"/>
        <v>0.1</v>
      </c>
      <c r="BJ59" s="4">
        <f t="shared" si="37"/>
        <v>0.1</v>
      </c>
      <c r="BK59" s="4">
        <f t="shared" si="37"/>
        <v>0.1</v>
      </c>
      <c r="BL59" s="4">
        <f t="shared" si="37"/>
        <v>0.1</v>
      </c>
      <c r="BM59" s="4">
        <f t="shared" si="37"/>
        <v>0.1</v>
      </c>
      <c r="BN59" s="4">
        <f t="shared" si="37"/>
        <v>0.1</v>
      </c>
      <c r="BO59" s="4">
        <f t="shared" si="37"/>
        <v>0.1</v>
      </c>
      <c r="BP59" s="4">
        <f t="shared" si="37"/>
        <v>0.1</v>
      </c>
      <c r="BQ59" s="4">
        <f t="shared" si="37"/>
        <v>0.1</v>
      </c>
      <c r="BR59" s="4">
        <f t="shared" si="37"/>
        <v>0.1</v>
      </c>
      <c r="BS59" s="4">
        <f t="shared" si="37"/>
        <v>0.1</v>
      </c>
      <c r="BT59" s="4">
        <f t="shared" si="37"/>
        <v>0.1</v>
      </c>
      <c r="BU59" s="4">
        <f t="shared" si="37"/>
        <v>0.1</v>
      </c>
      <c r="BV59" s="4">
        <f t="shared" si="37"/>
        <v>0.1</v>
      </c>
      <c r="BW59" s="4">
        <f t="shared" si="37"/>
        <v>0.1</v>
      </c>
      <c r="BX59" s="4">
        <f t="shared" si="37"/>
        <v>0.1</v>
      </c>
      <c r="BY59" s="4">
        <f t="shared" si="37"/>
        <v>0.1</v>
      </c>
      <c r="BZ59" s="4">
        <f t="shared" si="38"/>
        <v>0.1</v>
      </c>
      <c r="CA59" s="4">
        <f t="shared" si="38"/>
        <v>0.1</v>
      </c>
      <c r="CB59" s="4">
        <f t="shared" si="38"/>
        <v>0.1</v>
      </c>
      <c r="CC59" s="4">
        <f t="shared" si="38"/>
        <v>0.1</v>
      </c>
      <c r="CD59" s="4">
        <f t="shared" si="38"/>
        <v>0.1</v>
      </c>
      <c r="CE59" s="4">
        <f t="shared" si="38"/>
        <v>0.1</v>
      </c>
      <c r="CF59" s="4">
        <f t="shared" si="38"/>
        <v>0.1</v>
      </c>
      <c r="CG59" s="4">
        <f t="shared" si="38"/>
        <v>0.1</v>
      </c>
      <c r="CH59" s="4">
        <f t="shared" si="38"/>
        <v>0.1</v>
      </c>
      <c r="CI59" s="4">
        <f t="shared" si="38"/>
        <v>0.1</v>
      </c>
      <c r="CJ59" s="4">
        <f t="shared" si="38"/>
        <v>0.1</v>
      </c>
      <c r="CK59" s="4">
        <f t="shared" si="38"/>
        <v>0.1</v>
      </c>
      <c r="CL59" s="4">
        <f t="shared" si="38"/>
        <v>0.1</v>
      </c>
      <c r="CM59" s="4">
        <f t="shared" si="38"/>
        <v>0.1</v>
      </c>
      <c r="CN59" s="4">
        <f t="shared" si="38"/>
        <v>0.1</v>
      </c>
      <c r="CO59" s="4">
        <f t="shared" si="38"/>
        <v>0.1</v>
      </c>
      <c r="CP59" s="4">
        <f t="shared" si="38"/>
        <v>0.1</v>
      </c>
      <c r="CQ59" s="4">
        <f t="shared" si="38"/>
        <v>0.1</v>
      </c>
      <c r="CR59" s="4">
        <f t="shared" si="38"/>
        <v>0.1</v>
      </c>
      <c r="CS59" s="4">
        <f t="shared" si="38"/>
        <v>0.1</v>
      </c>
      <c r="CT59" s="4">
        <f t="shared" si="38"/>
        <v>0.1</v>
      </c>
      <c r="CU59" s="4">
        <f t="shared" si="38"/>
        <v>0.1</v>
      </c>
      <c r="CV59" s="4">
        <f t="shared" si="38"/>
        <v>0.1</v>
      </c>
      <c r="CW59" s="4">
        <f t="shared" si="38"/>
        <v>0.1</v>
      </c>
      <c r="CX59" s="4">
        <f t="shared" si="38"/>
        <v>0.1</v>
      </c>
      <c r="CY59" s="4">
        <f t="shared" si="38"/>
        <v>0.1</v>
      </c>
      <c r="CZ59" s="4">
        <f t="shared" si="38"/>
        <v>0.1</v>
      </c>
      <c r="DA59" s="4">
        <f t="shared" si="38"/>
        <v>0.1</v>
      </c>
      <c r="DB59" s="4">
        <f t="shared" si="38"/>
        <v>0.1</v>
      </c>
      <c r="DC59" s="4">
        <f t="shared" si="38"/>
        <v>0.1</v>
      </c>
      <c r="DD59" s="4">
        <f t="shared" si="38"/>
        <v>0.1</v>
      </c>
      <c r="DE59" s="4">
        <f t="shared" si="38"/>
        <v>0.1</v>
      </c>
    </row>
    <row r="60" spans="1:109">
      <c r="E60" s="4">
        <f t="shared" si="36"/>
        <v>0</v>
      </c>
      <c r="H60" s="2"/>
      <c r="I60" s="2" t="s">
        <v>37</v>
      </c>
      <c r="J60" s="1">
        <v>1</v>
      </c>
      <c r="K60" s="4">
        <f t="shared" si="40"/>
        <v>1</v>
      </c>
      <c r="L60" s="4">
        <f t="shared" si="40"/>
        <v>1</v>
      </c>
      <c r="M60" s="4">
        <f t="shared" si="40"/>
        <v>0.5</v>
      </c>
      <c r="N60" s="4">
        <f t="shared" si="40"/>
        <v>0.5</v>
      </c>
      <c r="O60" s="4">
        <f t="shared" si="40"/>
        <v>0.5</v>
      </c>
      <c r="P60" s="4">
        <f t="shared" si="40"/>
        <v>0.1</v>
      </c>
      <c r="Q60" s="4">
        <f t="shared" si="37"/>
        <v>0.1</v>
      </c>
      <c r="R60" s="4">
        <f t="shared" si="37"/>
        <v>0.1</v>
      </c>
      <c r="S60" s="4">
        <f t="shared" si="37"/>
        <v>0.1</v>
      </c>
      <c r="T60" s="4">
        <f t="shared" si="37"/>
        <v>0.1</v>
      </c>
      <c r="U60" s="4">
        <f t="shared" si="37"/>
        <v>0.1</v>
      </c>
      <c r="V60" s="4">
        <f t="shared" si="37"/>
        <v>0.1</v>
      </c>
      <c r="W60" s="4">
        <f t="shared" si="37"/>
        <v>0.1</v>
      </c>
      <c r="X60" s="4">
        <f t="shared" si="37"/>
        <v>0.1</v>
      </c>
      <c r="Y60" s="4">
        <f t="shared" ref="Y60:CJ63" si="41">IF(Y69&gt;0.42,"100"%,IF(Y69&gt;0.2,50%,10%))</f>
        <v>0.1</v>
      </c>
      <c r="Z60" s="4">
        <f t="shared" si="41"/>
        <v>0.1</v>
      </c>
      <c r="AA60" s="4">
        <f t="shared" si="41"/>
        <v>0.1</v>
      </c>
      <c r="AB60" s="4">
        <f t="shared" si="41"/>
        <v>0.1</v>
      </c>
      <c r="AC60" s="4">
        <f t="shared" si="41"/>
        <v>0.1</v>
      </c>
      <c r="AD60" s="4">
        <f t="shared" si="41"/>
        <v>0.1</v>
      </c>
      <c r="AE60" s="4">
        <f t="shared" si="41"/>
        <v>0.1</v>
      </c>
      <c r="AF60" s="4">
        <f t="shared" si="41"/>
        <v>0.1</v>
      </c>
      <c r="AG60" s="4">
        <f t="shared" si="41"/>
        <v>0.1</v>
      </c>
      <c r="AH60" s="4">
        <f t="shared" si="41"/>
        <v>0.1</v>
      </c>
      <c r="AI60" s="4">
        <f t="shared" si="41"/>
        <v>0.1</v>
      </c>
      <c r="AJ60" s="4">
        <f t="shared" si="41"/>
        <v>0.1</v>
      </c>
      <c r="AK60" s="4">
        <f t="shared" si="41"/>
        <v>0.1</v>
      </c>
      <c r="AL60" s="4">
        <f t="shared" si="41"/>
        <v>0.1</v>
      </c>
      <c r="AM60" s="4">
        <f t="shared" si="41"/>
        <v>0.1</v>
      </c>
      <c r="AN60" s="4">
        <f t="shared" si="41"/>
        <v>0.1</v>
      </c>
      <c r="AO60" s="4">
        <f t="shared" si="41"/>
        <v>0.1</v>
      </c>
      <c r="AP60" s="4">
        <f t="shared" si="41"/>
        <v>0.1</v>
      </c>
      <c r="AQ60" s="4">
        <f t="shared" si="41"/>
        <v>0.1</v>
      </c>
      <c r="AR60" s="4">
        <f t="shared" si="41"/>
        <v>0.1</v>
      </c>
      <c r="AS60" s="4">
        <f t="shared" si="41"/>
        <v>0.1</v>
      </c>
      <c r="AT60" s="4">
        <f t="shared" si="41"/>
        <v>0.1</v>
      </c>
      <c r="AU60" s="4">
        <f t="shared" si="41"/>
        <v>0.1</v>
      </c>
      <c r="AV60" s="4">
        <f t="shared" si="41"/>
        <v>0.1</v>
      </c>
      <c r="AW60" s="4">
        <f t="shared" si="41"/>
        <v>0.1</v>
      </c>
      <c r="AX60" s="4">
        <f t="shared" si="41"/>
        <v>0.1</v>
      </c>
      <c r="AY60" s="4">
        <f t="shared" si="41"/>
        <v>0.1</v>
      </c>
      <c r="AZ60" s="4">
        <f t="shared" si="41"/>
        <v>0.1</v>
      </c>
      <c r="BA60" s="4">
        <f t="shared" si="41"/>
        <v>0.1</v>
      </c>
      <c r="BB60" s="4">
        <f t="shared" si="41"/>
        <v>0.1</v>
      </c>
      <c r="BC60" s="4">
        <f t="shared" si="41"/>
        <v>0.1</v>
      </c>
      <c r="BD60" s="4">
        <f t="shared" si="41"/>
        <v>0.1</v>
      </c>
      <c r="BE60" s="4">
        <f t="shared" si="41"/>
        <v>0.1</v>
      </c>
      <c r="BF60" s="4">
        <f t="shared" si="41"/>
        <v>0.1</v>
      </c>
      <c r="BG60" s="4">
        <f t="shared" si="41"/>
        <v>0.1</v>
      </c>
      <c r="BH60" s="4">
        <f t="shared" si="41"/>
        <v>0.1</v>
      </c>
      <c r="BI60" s="4">
        <f t="shared" si="41"/>
        <v>0.1</v>
      </c>
      <c r="BJ60" s="4">
        <f t="shared" si="41"/>
        <v>0.1</v>
      </c>
      <c r="BK60" s="4">
        <f t="shared" si="41"/>
        <v>0.1</v>
      </c>
      <c r="BL60" s="4">
        <f t="shared" si="41"/>
        <v>0.1</v>
      </c>
      <c r="BM60" s="4">
        <f t="shared" si="41"/>
        <v>0.1</v>
      </c>
      <c r="BN60" s="4">
        <f t="shared" si="41"/>
        <v>0.1</v>
      </c>
      <c r="BO60" s="4">
        <f t="shared" si="41"/>
        <v>0.1</v>
      </c>
      <c r="BP60" s="4">
        <f t="shared" si="41"/>
        <v>0.1</v>
      </c>
      <c r="BQ60" s="4">
        <f t="shared" si="41"/>
        <v>0.1</v>
      </c>
      <c r="BR60" s="4">
        <f t="shared" si="41"/>
        <v>0.1</v>
      </c>
      <c r="BS60" s="4">
        <f t="shared" si="41"/>
        <v>0.1</v>
      </c>
      <c r="BT60" s="4">
        <f t="shared" si="41"/>
        <v>0.1</v>
      </c>
      <c r="BU60" s="4">
        <f t="shared" si="41"/>
        <v>0.1</v>
      </c>
      <c r="BV60" s="4">
        <f t="shared" si="41"/>
        <v>0.1</v>
      </c>
      <c r="BW60" s="4">
        <f t="shared" si="41"/>
        <v>0.1</v>
      </c>
      <c r="BX60" s="4">
        <f t="shared" si="41"/>
        <v>0.1</v>
      </c>
      <c r="BY60" s="4">
        <f t="shared" si="41"/>
        <v>0.1</v>
      </c>
      <c r="BZ60" s="4">
        <f t="shared" si="41"/>
        <v>0.1</v>
      </c>
      <c r="CA60" s="4">
        <f t="shared" si="41"/>
        <v>0.1</v>
      </c>
      <c r="CB60" s="4">
        <f t="shared" si="41"/>
        <v>0.1</v>
      </c>
      <c r="CC60" s="4">
        <f t="shared" si="41"/>
        <v>0.1</v>
      </c>
      <c r="CD60" s="4">
        <f t="shared" si="41"/>
        <v>0.1</v>
      </c>
      <c r="CE60" s="4">
        <f t="shared" si="41"/>
        <v>0.1</v>
      </c>
      <c r="CF60" s="4">
        <f t="shared" si="41"/>
        <v>0.1</v>
      </c>
      <c r="CG60" s="4">
        <f t="shared" si="41"/>
        <v>0.1</v>
      </c>
      <c r="CH60" s="4">
        <f t="shared" si="41"/>
        <v>0.1</v>
      </c>
      <c r="CI60" s="4">
        <f t="shared" si="41"/>
        <v>0.1</v>
      </c>
      <c r="CJ60" s="4">
        <f t="shared" si="41"/>
        <v>0.1</v>
      </c>
      <c r="CK60" s="4">
        <f t="shared" si="38"/>
        <v>0.1</v>
      </c>
      <c r="CL60" s="4">
        <f t="shared" si="38"/>
        <v>0.1</v>
      </c>
      <c r="CM60" s="4">
        <f t="shared" si="38"/>
        <v>0.1</v>
      </c>
      <c r="CN60" s="4">
        <f t="shared" si="38"/>
        <v>0.1</v>
      </c>
      <c r="CO60" s="4">
        <f t="shared" si="38"/>
        <v>0.1</v>
      </c>
      <c r="CP60" s="4">
        <f t="shared" si="38"/>
        <v>0.1</v>
      </c>
      <c r="CQ60" s="4">
        <f t="shared" si="38"/>
        <v>0.1</v>
      </c>
      <c r="CR60" s="4">
        <f t="shared" si="38"/>
        <v>0.1</v>
      </c>
      <c r="CS60" s="4">
        <f t="shared" si="38"/>
        <v>0.1</v>
      </c>
      <c r="CT60" s="4">
        <f t="shared" si="38"/>
        <v>0.1</v>
      </c>
      <c r="CU60" s="4">
        <f t="shared" si="38"/>
        <v>0.1</v>
      </c>
      <c r="CV60" s="4">
        <f t="shared" si="38"/>
        <v>0.1</v>
      </c>
      <c r="CW60" s="4">
        <f t="shared" si="38"/>
        <v>0.1</v>
      </c>
      <c r="CX60" s="4">
        <f t="shared" si="38"/>
        <v>0.1</v>
      </c>
      <c r="CY60" s="4">
        <f t="shared" si="38"/>
        <v>0.1</v>
      </c>
      <c r="CZ60" s="4">
        <f t="shared" si="38"/>
        <v>0.1</v>
      </c>
      <c r="DA60" s="4">
        <f t="shared" si="38"/>
        <v>0.1</v>
      </c>
      <c r="DB60" s="4">
        <f t="shared" si="38"/>
        <v>0.1</v>
      </c>
      <c r="DC60" s="4">
        <f t="shared" si="38"/>
        <v>0.1</v>
      </c>
      <c r="DD60" s="4">
        <f t="shared" si="38"/>
        <v>0.1</v>
      </c>
      <c r="DE60" s="4">
        <f t="shared" si="38"/>
        <v>0.1</v>
      </c>
    </row>
    <row r="61" spans="1:109">
      <c r="E61" s="4">
        <f t="shared" ca="1" si="36"/>
        <v>7.5000000000000011E-2</v>
      </c>
      <c r="H61" s="2"/>
      <c r="I61" s="2" t="s">
        <v>181</v>
      </c>
      <c r="J61" s="1">
        <v>1</v>
      </c>
      <c r="K61" s="4">
        <f>IF(K70&gt;0.42,"100"%,IF(K70&gt;0.2,50%,10%))</f>
        <v>1</v>
      </c>
      <c r="L61" s="4">
        <f t="shared" si="40"/>
        <v>1</v>
      </c>
      <c r="M61" s="4">
        <f t="shared" si="40"/>
        <v>1</v>
      </c>
      <c r="N61" s="4">
        <f t="shared" si="40"/>
        <v>0.5</v>
      </c>
      <c r="O61" s="4">
        <f t="shared" si="40"/>
        <v>0.5</v>
      </c>
      <c r="P61" s="4">
        <f t="shared" si="40"/>
        <v>0.5</v>
      </c>
      <c r="Q61" s="4">
        <f t="shared" si="40"/>
        <v>0.5</v>
      </c>
      <c r="R61" s="4">
        <f t="shared" si="40"/>
        <v>0.1</v>
      </c>
      <c r="S61" s="4">
        <f t="shared" si="40"/>
        <v>0.1</v>
      </c>
      <c r="T61" s="4">
        <f t="shared" si="40"/>
        <v>0.1</v>
      </c>
      <c r="U61" s="4">
        <f t="shared" si="40"/>
        <v>0.1</v>
      </c>
      <c r="V61" s="4">
        <f t="shared" si="40"/>
        <v>0.1</v>
      </c>
      <c r="W61" s="4">
        <f t="shared" si="40"/>
        <v>0.1</v>
      </c>
      <c r="X61" s="4">
        <f t="shared" si="40"/>
        <v>0.1</v>
      </c>
      <c r="Y61" s="4">
        <f t="shared" si="40"/>
        <v>0.1</v>
      </c>
      <c r="Z61" s="4">
        <f t="shared" si="40"/>
        <v>0.1</v>
      </c>
      <c r="AA61" s="4">
        <f t="shared" si="41"/>
        <v>0.1</v>
      </c>
      <c r="AB61" s="4">
        <f t="shared" si="41"/>
        <v>0.1</v>
      </c>
      <c r="AC61" s="4">
        <f t="shared" si="41"/>
        <v>0.1</v>
      </c>
      <c r="AD61" s="4">
        <f t="shared" si="41"/>
        <v>0.1</v>
      </c>
      <c r="AE61" s="4">
        <f t="shared" si="41"/>
        <v>0.1</v>
      </c>
      <c r="AF61" s="4">
        <f t="shared" si="41"/>
        <v>0.1</v>
      </c>
      <c r="AG61" s="4">
        <f t="shared" si="41"/>
        <v>0.1</v>
      </c>
      <c r="AH61" s="4">
        <f t="shared" si="41"/>
        <v>0.1</v>
      </c>
      <c r="AI61" s="4">
        <f t="shared" si="41"/>
        <v>0.1</v>
      </c>
      <c r="AJ61" s="4">
        <f t="shared" si="41"/>
        <v>0.1</v>
      </c>
      <c r="AK61" s="4">
        <f t="shared" si="41"/>
        <v>0.1</v>
      </c>
      <c r="AL61" s="4">
        <f t="shared" si="41"/>
        <v>0.1</v>
      </c>
      <c r="AM61" s="4">
        <f t="shared" si="41"/>
        <v>0.1</v>
      </c>
      <c r="AN61" s="4">
        <f t="shared" si="41"/>
        <v>0.1</v>
      </c>
      <c r="AO61" s="4">
        <f t="shared" si="41"/>
        <v>0.1</v>
      </c>
      <c r="AP61" s="4">
        <f t="shared" si="41"/>
        <v>0.1</v>
      </c>
      <c r="AQ61" s="4">
        <f t="shared" si="41"/>
        <v>0.1</v>
      </c>
      <c r="AR61" s="4">
        <f t="shared" si="41"/>
        <v>0.1</v>
      </c>
      <c r="AS61" s="4">
        <f t="shared" si="41"/>
        <v>0.1</v>
      </c>
      <c r="AT61" s="4">
        <f t="shared" si="41"/>
        <v>0.1</v>
      </c>
      <c r="AU61" s="4">
        <f t="shared" si="41"/>
        <v>0.1</v>
      </c>
      <c r="AV61" s="4">
        <f t="shared" si="41"/>
        <v>0.1</v>
      </c>
      <c r="AW61" s="4">
        <f t="shared" si="41"/>
        <v>0.1</v>
      </c>
      <c r="AX61" s="4">
        <f t="shared" si="41"/>
        <v>0.1</v>
      </c>
      <c r="AY61" s="4">
        <f t="shared" si="41"/>
        <v>0.1</v>
      </c>
      <c r="AZ61" s="4">
        <f t="shared" si="41"/>
        <v>0.1</v>
      </c>
      <c r="BA61" s="4">
        <f t="shared" si="41"/>
        <v>0.1</v>
      </c>
      <c r="BB61" s="4">
        <f t="shared" si="41"/>
        <v>0.1</v>
      </c>
      <c r="BC61" s="4">
        <f t="shared" si="41"/>
        <v>0.1</v>
      </c>
      <c r="BD61" s="4">
        <f t="shared" si="41"/>
        <v>0.1</v>
      </c>
      <c r="BE61" s="4">
        <f t="shared" si="41"/>
        <v>0.1</v>
      </c>
      <c r="BF61" s="4">
        <f t="shared" si="41"/>
        <v>0.1</v>
      </c>
      <c r="BG61" s="4">
        <f t="shared" si="41"/>
        <v>0.1</v>
      </c>
      <c r="BH61" s="4">
        <f t="shared" si="41"/>
        <v>0.1</v>
      </c>
      <c r="BI61" s="4">
        <f t="shared" si="41"/>
        <v>0.1</v>
      </c>
      <c r="BJ61" s="4">
        <f t="shared" si="41"/>
        <v>0.1</v>
      </c>
      <c r="BK61" s="4">
        <f t="shared" si="41"/>
        <v>0.1</v>
      </c>
      <c r="BL61" s="4">
        <f t="shared" si="41"/>
        <v>0.1</v>
      </c>
      <c r="BM61" s="4">
        <f t="shared" si="41"/>
        <v>0.1</v>
      </c>
      <c r="BN61" s="4">
        <f t="shared" si="41"/>
        <v>0.1</v>
      </c>
      <c r="BO61" s="4">
        <f t="shared" si="41"/>
        <v>0.1</v>
      </c>
      <c r="BP61" s="4">
        <f t="shared" si="41"/>
        <v>0.1</v>
      </c>
      <c r="BQ61" s="4">
        <f t="shared" si="41"/>
        <v>0.1</v>
      </c>
      <c r="BR61" s="4">
        <f t="shared" si="41"/>
        <v>0.1</v>
      </c>
      <c r="BS61" s="4">
        <f t="shared" si="41"/>
        <v>0.1</v>
      </c>
      <c r="BT61" s="4">
        <f t="shared" si="41"/>
        <v>0.1</v>
      </c>
      <c r="BU61" s="4">
        <f t="shared" si="41"/>
        <v>0.1</v>
      </c>
      <c r="BV61" s="4">
        <f t="shared" si="41"/>
        <v>0.1</v>
      </c>
      <c r="BW61" s="4">
        <f t="shared" si="41"/>
        <v>0.1</v>
      </c>
      <c r="BX61" s="4">
        <f t="shared" si="41"/>
        <v>0.1</v>
      </c>
      <c r="BY61" s="4">
        <f t="shared" si="41"/>
        <v>0.1</v>
      </c>
      <c r="BZ61" s="4">
        <f t="shared" si="41"/>
        <v>0.1</v>
      </c>
      <c r="CA61" s="4">
        <f t="shared" si="41"/>
        <v>0.1</v>
      </c>
      <c r="CB61" s="4">
        <f t="shared" si="41"/>
        <v>0.1</v>
      </c>
      <c r="CC61" s="4">
        <f t="shared" si="41"/>
        <v>0.1</v>
      </c>
      <c r="CD61" s="4">
        <f t="shared" si="41"/>
        <v>0.1</v>
      </c>
      <c r="CE61" s="4">
        <f t="shared" si="41"/>
        <v>0.1</v>
      </c>
      <c r="CF61" s="4">
        <f t="shared" si="41"/>
        <v>0.1</v>
      </c>
      <c r="CG61" s="4">
        <f t="shared" si="41"/>
        <v>0.1</v>
      </c>
      <c r="CH61" s="4">
        <f t="shared" si="41"/>
        <v>0.1</v>
      </c>
      <c r="CI61" s="4">
        <f t="shared" si="41"/>
        <v>0.1</v>
      </c>
      <c r="CJ61" s="4">
        <f t="shared" si="41"/>
        <v>0.1</v>
      </c>
      <c r="CK61" s="4">
        <f t="shared" si="38"/>
        <v>0.1</v>
      </c>
      <c r="CL61" s="4">
        <f t="shared" si="38"/>
        <v>0.1</v>
      </c>
      <c r="CM61" s="4">
        <f t="shared" si="38"/>
        <v>0.1</v>
      </c>
      <c r="CN61" s="4">
        <f t="shared" si="38"/>
        <v>0.1</v>
      </c>
      <c r="CO61" s="4">
        <f t="shared" si="38"/>
        <v>0.1</v>
      </c>
      <c r="CP61" s="4">
        <f t="shared" si="38"/>
        <v>0.1</v>
      </c>
      <c r="CQ61" s="4">
        <f t="shared" si="38"/>
        <v>0.1</v>
      </c>
      <c r="CR61" s="4">
        <f t="shared" si="38"/>
        <v>0.1</v>
      </c>
      <c r="CS61" s="4">
        <f t="shared" si="38"/>
        <v>0.1</v>
      </c>
      <c r="CT61" s="4">
        <f t="shared" si="38"/>
        <v>0.1</v>
      </c>
      <c r="CU61" s="4">
        <f t="shared" si="38"/>
        <v>0.1</v>
      </c>
      <c r="CV61" s="4">
        <f t="shared" si="38"/>
        <v>0.1</v>
      </c>
      <c r="CW61" s="4">
        <f t="shared" si="38"/>
        <v>0.1</v>
      </c>
      <c r="CX61" s="4">
        <f t="shared" si="38"/>
        <v>0.1</v>
      </c>
      <c r="CY61" s="4">
        <f t="shared" si="38"/>
        <v>0.1</v>
      </c>
      <c r="CZ61" s="4">
        <f t="shared" si="38"/>
        <v>0.1</v>
      </c>
      <c r="DA61" s="4">
        <f t="shared" si="38"/>
        <v>0.1</v>
      </c>
      <c r="DB61" s="4">
        <f t="shared" si="38"/>
        <v>0.1</v>
      </c>
      <c r="DC61" s="4">
        <f t="shared" si="38"/>
        <v>0.1</v>
      </c>
      <c r="DD61" s="4">
        <f t="shared" si="38"/>
        <v>0.1</v>
      </c>
      <c r="DE61" s="4">
        <f t="shared" si="38"/>
        <v>0.1</v>
      </c>
    </row>
    <row r="62" spans="1:109">
      <c r="E62" s="4">
        <f t="shared" ca="1" si="36"/>
        <v>0.1</v>
      </c>
      <c r="H62" s="2"/>
      <c r="I62" s="2" t="s">
        <v>38</v>
      </c>
      <c r="J62" s="1">
        <v>1</v>
      </c>
      <c r="K62" s="4">
        <f>IF(K71&gt;0.42,"100"%,IF(K71&gt;0.2,50%,10%))</f>
        <v>1</v>
      </c>
      <c r="L62" s="4">
        <f t="shared" si="40"/>
        <v>1</v>
      </c>
      <c r="M62" s="4">
        <f t="shared" si="40"/>
        <v>1</v>
      </c>
      <c r="N62" s="4">
        <f t="shared" si="40"/>
        <v>1</v>
      </c>
      <c r="O62" s="4">
        <f t="shared" si="40"/>
        <v>0.5</v>
      </c>
      <c r="P62" s="4">
        <f t="shared" si="40"/>
        <v>0.5</v>
      </c>
      <c r="Q62" s="4">
        <f t="shared" si="40"/>
        <v>0.5</v>
      </c>
      <c r="R62" s="4">
        <f t="shared" si="40"/>
        <v>0.5</v>
      </c>
      <c r="S62" s="4">
        <f t="shared" si="40"/>
        <v>0.5</v>
      </c>
      <c r="T62" s="4">
        <f t="shared" si="40"/>
        <v>0.1</v>
      </c>
      <c r="U62" s="4">
        <f t="shared" si="40"/>
        <v>0.1</v>
      </c>
      <c r="V62" s="4">
        <f t="shared" si="40"/>
        <v>0.1</v>
      </c>
      <c r="W62" s="4">
        <f t="shared" si="40"/>
        <v>0.1</v>
      </c>
      <c r="X62" s="4">
        <f t="shared" si="40"/>
        <v>0.1</v>
      </c>
      <c r="Y62" s="4">
        <f t="shared" si="40"/>
        <v>0.1</v>
      </c>
      <c r="Z62" s="4">
        <f t="shared" si="40"/>
        <v>0.1</v>
      </c>
      <c r="AA62" s="4">
        <f t="shared" si="41"/>
        <v>0.1</v>
      </c>
      <c r="AB62" s="4">
        <f t="shared" si="41"/>
        <v>0.1</v>
      </c>
      <c r="AC62" s="4">
        <f t="shared" si="41"/>
        <v>0.1</v>
      </c>
      <c r="AD62" s="4">
        <f t="shared" si="41"/>
        <v>0.1</v>
      </c>
      <c r="AE62" s="4">
        <f t="shared" si="41"/>
        <v>0.1</v>
      </c>
      <c r="AF62" s="4">
        <f t="shared" si="41"/>
        <v>0.1</v>
      </c>
      <c r="AG62" s="4">
        <f t="shared" si="41"/>
        <v>0.1</v>
      </c>
      <c r="AH62" s="4">
        <f t="shared" si="41"/>
        <v>0.1</v>
      </c>
      <c r="AI62" s="4">
        <f t="shared" si="41"/>
        <v>0.1</v>
      </c>
      <c r="AJ62" s="4">
        <f t="shared" si="41"/>
        <v>0.1</v>
      </c>
      <c r="AK62" s="4">
        <f t="shared" si="41"/>
        <v>0.1</v>
      </c>
      <c r="AL62" s="4">
        <f t="shared" si="41"/>
        <v>0.1</v>
      </c>
      <c r="AM62" s="4">
        <f t="shared" si="41"/>
        <v>0.1</v>
      </c>
      <c r="AN62" s="4">
        <f t="shared" si="41"/>
        <v>0.1</v>
      </c>
      <c r="AO62" s="4">
        <f t="shared" si="41"/>
        <v>0.1</v>
      </c>
      <c r="AP62" s="4">
        <f t="shared" si="41"/>
        <v>0.1</v>
      </c>
      <c r="AQ62" s="4">
        <f t="shared" si="41"/>
        <v>0.1</v>
      </c>
      <c r="AR62" s="4">
        <f t="shared" si="41"/>
        <v>0.1</v>
      </c>
      <c r="AS62" s="4">
        <f t="shared" si="41"/>
        <v>0.1</v>
      </c>
      <c r="AT62" s="4">
        <f t="shared" si="41"/>
        <v>0.1</v>
      </c>
      <c r="AU62" s="4">
        <f t="shared" si="41"/>
        <v>0.1</v>
      </c>
      <c r="AV62" s="4">
        <f t="shared" si="41"/>
        <v>0.1</v>
      </c>
      <c r="AW62" s="4">
        <f t="shared" si="41"/>
        <v>0.1</v>
      </c>
      <c r="AX62" s="4">
        <f t="shared" si="41"/>
        <v>0.1</v>
      </c>
      <c r="AY62" s="4">
        <f t="shared" si="41"/>
        <v>0.1</v>
      </c>
      <c r="AZ62" s="4">
        <f t="shared" si="41"/>
        <v>0.1</v>
      </c>
      <c r="BA62" s="4">
        <f t="shared" si="41"/>
        <v>0.1</v>
      </c>
      <c r="BB62" s="4">
        <f t="shared" si="41"/>
        <v>0.1</v>
      </c>
      <c r="BC62" s="4">
        <f t="shared" si="41"/>
        <v>0.1</v>
      </c>
      <c r="BD62" s="4">
        <f t="shared" si="41"/>
        <v>0.1</v>
      </c>
      <c r="BE62" s="4">
        <f t="shared" si="41"/>
        <v>0.1</v>
      </c>
      <c r="BF62" s="4">
        <f t="shared" si="41"/>
        <v>0.1</v>
      </c>
      <c r="BG62" s="4">
        <f t="shared" si="41"/>
        <v>0.1</v>
      </c>
      <c r="BH62" s="4">
        <f t="shared" si="41"/>
        <v>0.1</v>
      </c>
      <c r="BI62" s="4">
        <f t="shared" si="41"/>
        <v>0.1</v>
      </c>
      <c r="BJ62" s="4">
        <f t="shared" si="41"/>
        <v>0.1</v>
      </c>
      <c r="BK62" s="4">
        <f t="shared" si="41"/>
        <v>0.1</v>
      </c>
      <c r="BL62" s="4">
        <f t="shared" si="41"/>
        <v>0.1</v>
      </c>
      <c r="BM62" s="4">
        <f t="shared" si="41"/>
        <v>0.1</v>
      </c>
      <c r="BN62" s="4">
        <f t="shared" si="41"/>
        <v>0.1</v>
      </c>
      <c r="BO62" s="4">
        <f t="shared" si="41"/>
        <v>0.1</v>
      </c>
      <c r="BP62" s="4">
        <f t="shared" si="41"/>
        <v>0.1</v>
      </c>
      <c r="BQ62" s="4">
        <f t="shared" si="41"/>
        <v>0.1</v>
      </c>
      <c r="BR62" s="4">
        <f t="shared" si="41"/>
        <v>0.1</v>
      </c>
      <c r="BS62" s="4">
        <f t="shared" si="41"/>
        <v>0.1</v>
      </c>
      <c r="BT62" s="4">
        <f t="shared" si="41"/>
        <v>0.1</v>
      </c>
      <c r="BU62" s="4">
        <f t="shared" si="41"/>
        <v>0.1</v>
      </c>
      <c r="BV62" s="4">
        <f t="shared" si="41"/>
        <v>0.1</v>
      </c>
      <c r="BW62" s="4">
        <f t="shared" si="41"/>
        <v>0.1</v>
      </c>
      <c r="BX62" s="4">
        <f t="shared" si="41"/>
        <v>0.1</v>
      </c>
      <c r="BY62" s="4">
        <f t="shared" si="41"/>
        <v>0.1</v>
      </c>
      <c r="BZ62" s="4">
        <f t="shared" si="41"/>
        <v>0.1</v>
      </c>
      <c r="CA62" s="4">
        <f t="shared" si="41"/>
        <v>0.1</v>
      </c>
      <c r="CB62" s="4">
        <f t="shared" si="41"/>
        <v>0.1</v>
      </c>
      <c r="CC62" s="4">
        <f t="shared" si="41"/>
        <v>0.1</v>
      </c>
      <c r="CD62" s="4">
        <f t="shared" si="41"/>
        <v>0.1</v>
      </c>
      <c r="CE62" s="4">
        <f t="shared" si="41"/>
        <v>0.1</v>
      </c>
      <c r="CF62" s="4">
        <f t="shared" si="41"/>
        <v>0.1</v>
      </c>
      <c r="CG62" s="4">
        <f t="shared" si="41"/>
        <v>0.1</v>
      </c>
      <c r="CH62" s="4">
        <f t="shared" si="41"/>
        <v>0.1</v>
      </c>
      <c r="CI62" s="4">
        <f t="shared" si="41"/>
        <v>0.1</v>
      </c>
      <c r="CJ62" s="4">
        <f t="shared" si="41"/>
        <v>0.1</v>
      </c>
      <c r="CK62" s="4">
        <f t="shared" si="38"/>
        <v>0.1</v>
      </c>
      <c r="CL62" s="4">
        <f t="shared" si="38"/>
        <v>0.1</v>
      </c>
      <c r="CM62" s="4">
        <f t="shared" si="38"/>
        <v>0.1</v>
      </c>
      <c r="CN62" s="4">
        <f t="shared" si="38"/>
        <v>0.1</v>
      </c>
      <c r="CO62" s="4">
        <f t="shared" si="38"/>
        <v>0.1</v>
      </c>
      <c r="CP62" s="4">
        <f t="shared" si="38"/>
        <v>0.1</v>
      </c>
      <c r="CQ62" s="4">
        <f t="shared" si="38"/>
        <v>0.1</v>
      </c>
      <c r="CR62" s="4">
        <f t="shared" si="38"/>
        <v>0.1</v>
      </c>
      <c r="CS62" s="4">
        <f t="shared" si="38"/>
        <v>0.1</v>
      </c>
      <c r="CT62" s="4">
        <f t="shared" si="38"/>
        <v>0.1</v>
      </c>
      <c r="CU62" s="4">
        <f t="shared" si="38"/>
        <v>0.1</v>
      </c>
      <c r="CV62" s="4">
        <f t="shared" si="38"/>
        <v>0.1</v>
      </c>
      <c r="CW62" s="4">
        <f t="shared" si="38"/>
        <v>0.1</v>
      </c>
      <c r="CX62" s="4">
        <f t="shared" si="38"/>
        <v>0.1</v>
      </c>
      <c r="CY62" s="4">
        <f t="shared" si="38"/>
        <v>0.1</v>
      </c>
      <c r="CZ62" s="4">
        <f t="shared" si="38"/>
        <v>0.1</v>
      </c>
      <c r="DA62" s="4">
        <f t="shared" si="38"/>
        <v>0.1</v>
      </c>
      <c r="DB62" s="4">
        <f t="shared" si="38"/>
        <v>0.1</v>
      </c>
      <c r="DC62" s="4">
        <f t="shared" si="38"/>
        <v>0.1</v>
      </c>
      <c r="DD62" s="4">
        <f t="shared" si="38"/>
        <v>0.1</v>
      </c>
      <c r="DE62" s="4">
        <f t="shared" si="38"/>
        <v>0.1</v>
      </c>
    </row>
    <row r="63" spans="1:109">
      <c r="H63" s="2"/>
      <c r="I63" t="s">
        <v>40</v>
      </c>
      <c r="J63" s="1">
        <v>1</v>
      </c>
      <c r="K63" s="4">
        <f>IF(K72&gt;0.42,"100"%,IF(K72&gt;0.2,50%,10%))</f>
        <v>1</v>
      </c>
      <c r="L63" s="4">
        <f t="shared" si="40"/>
        <v>1</v>
      </c>
      <c r="M63" s="4">
        <f t="shared" si="40"/>
        <v>0.5</v>
      </c>
      <c r="N63" s="4">
        <f t="shared" si="40"/>
        <v>0.5</v>
      </c>
      <c r="O63" s="4">
        <f t="shared" si="40"/>
        <v>0.5</v>
      </c>
      <c r="P63" s="4">
        <f t="shared" si="40"/>
        <v>0.1</v>
      </c>
      <c r="Q63" s="4">
        <f t="shared" si="40"/>
        <v>0.1</v>
      </c>
      <c r="R63" s="4">
        <f t="shared" si="40"/>
        <v>0.1</v>
      </c>
      <c r="S63" s="4">
        <f t="shared" si="40"/>
        <v>0.1</v>
      </c>
      <c r="T63" s="4">
        <f t="shared" si="40"/>
        <v>0.1</v>
      </c>
      <c r="U63" s="4">
        <f t="shared" si="40"/>
        <v>0.1</v>
      </c>
      <c r="V63" s="4">
        <f t="shared" si="40"/>
        <v>0.1</v>
      </c>
      <c r="W63" s="4">
        <f t="shared" si="40"/>
        <v>0.1</v>
      </c>
      <c r="X63" s="4">
        <f t="shared" si="40"/>
        <v>0.1</v>
      </c>
      <c r="Y63" s="4">
        <f t="shared" si="40"/>
        <v>0.1</v>
      </c>
      <c r="Z63" s="4">
        <f t="shared" si="40"/>
        <v>0.1</v>
      </c>
      <c r="AA63" s="4">
        <f t="shared" si="41"/>
        <v>0.1</v>
      </c>
      <c r="AB63" s="4">
        <f t="shared" si="41"/>
        <v>0.1</v>
      </c>
      <c r="AC63" s="4">
        <f t="shared" si="41"/>
        <v>0.1</v>
      </c>
      <c r="AD63" s="4">
        <f t="shared" si="41"/>
        <v>0.1</v>
      </c>
      <c r="AE63" s="4">
        <f t="shared" si="41"/>
        <v>0.1</v>
      </c>
      <c r="AF63" s="4">
        <f t="shared" si="41"/>
        <v>0.1</v>
      </c>
      <c r="AG63" s="4">
        <f t="shared" si="41"/>
        <v>0.1</v>
      </c>
      <c r="AH63" s="4">
        <f t="shared" si="41"/>
        <v>0.1</v>
      </c>
      <c r="AI63" s="4">
        <f t="shared" si="41"/>
        <v>0.1</v>
      </c>
      <c r="AJ63" s="4">
        <f t="shared" si="41"/>
        <v>0.1</v>
      </c>
      <c r="AK63" s="4">
        <f t="shared" si="41"/>
        <v>0.1</v>
      </c>
      <c r="AL63" s="4">
        <f t="shared" si="41"/>
        <v>0.1</v>
      </c>
      <c r="AM63" s="4">
        <f t="shared" si="41"/>
        <v>0.1</v>
      </c>
      <c r="AN63" s="4">
        <f t="shared" si="41"/>
        <v>0.1</v>
      </c>
      <c r="AO63" s="4">
        <f t="shared" si="41"/>
        <v>0.1</v>
      </c>
      <c r="AP63" s="4">
        <f t="shared" si="41"/>
        <v>0.1</v>
      </c>
      <c r="AQ63" s="4">
        <f t="shared" si="41"/>
        <v>0.1</v>
      </c>
      <c r="AR63" s="4">
        <f t="shared" si="41"/>
        <v>0.1</v>
      </c>
      <c r="AS63" s="4">
        <f t="shared" si="41"/>
        <v>0.1</v>
      </c>
      <c r="AT63" s="4">
        <f t="shared" si="41"/>
        <v>0.1</v>
      </c>
      <c r="AU63" s="4">
        <f t="shared" si="41"/>
        <v>0.1</v>
      </c>
      <c r="AV63" s="4">
        <f t="shared" si="41"/>
        <v>0.1</v>
      </c>
      <c r="AW63" s="4">
        <f t="shared" si="41"/>
        <v>0.1</v>
      </c>
      <c r="AX63" s="4">
        <f t="shared" si="41"/>
        <v>0.1</v>
      </c>
      <c r="AY63" s="4">
        <f t="shared" si="41"/>
        <v>0.1</v>
      </c>
      <c r="AZ63" s="4">
        <f t="shared" si="41"/>
        <v>0.1</v>
      </c>
      <c r="BA63" s="4">
        <f t="shared" si="41"/>
        <v>0.1</v>
      </c>
      <c r="BB63" s="4">
        <f t="shared" si="41"/>
        <v>0.1</v>
      </c>
      <c r="BC63" s="4">
        <f t="shared" si="41"/>
        <v>0.1</v>
      </c>
      <c r="BD63" s="4">
        <f t="shared" si="41"/>
        <v>0.1</v>
      </c>
      <c r="BE63" s="4">
        <f t="shared" si="41"/>
        <v>0.1</v>
      </c>
      <c r="BF63" s="4">
        <f t="shared" si="41"/>
        <v>0.1</v>
      </c>
      <c r="BG63" s="4">
        <f t="shared" si="41"/>
        <v>0.1</v>
      </c>
      <c r="BH63" s="4">
        <f t="shared" si="41"/>
        <v>0.1</v>
      </c>
      <c r="BI63" s="4">
        <f t="shared" si="41"/>
        <v>0.1</v>
      </c>
      <c r="BJ63" s="4">
        <f t="shared" si="41"/>
        <v>0.1</v>
      </c>
      <c r="BK63" s="4">
        <f t="shared" si="41"/>
        <v>0.1</v>
      </c>
      <c r="BL63" s="4">
        <f t="shared" si="41"/>
        <v>0.1</v>
      </c>
      <c r="BM63" s="4">
        <f t="shared" si="41"/>
        <v>0.1</v>
      </c>
      <c r="BN63" s="4">
        <f t="shared" si="41"/>
        <v>0.1</v>
      </c>
      <c r="BO63" s="4">
        <f t="shared" si="41"/>
        <v>0.1</v>
      </c>
      <c r="BP63" s="4">
        <f t="shared" si="41"/>
        <v>0.1</v>
      </c>
      <c r="BQ63" s="4">
        <f t="shared" si="41"/>
        <v>0.1</v>
      </c>
      <c r="BR63" s="4">
        <f t="shared" si="41"/>
        <v>0.1</v>
      </c>
      <c r="BS63" s="4">
        <f t="shared" si="41"/>
        <v>0.1</v>
      </c>
      <c r="BT63" s="4">
        <f t="shared" si="41"/>
        <v>0.1</v>
      </c>
      <c r="BU63" s="4">
        <f t="shared" si="41"/>
        <v>0.1</v>
      </c>
      <c r="BV63" s="4">
        <f t="shared" si="41"/>
        <v>0.1</v>
      </c>
      <c r="BW63" s="4">
        <f t="shared" si="41"/>
        <v>0.1</v>
      </c>
      <c r="BX63" s="4">
        <f t="shared" si="41"/>
        <v>0.1</v>
      </c>
      <c r="BY63" s="4">
        <f t="shared" si="41"/>
        <v>0.1</v>
      </c>
      <c r="BZ63" s="4">
        <f t="shared" si="41"/>
        <v>0.1</v>
      </c>
      <c r="CA63" s="4">
        <f t="shared" si="41"/>
        <v>0.1</v>
      </c>
      <c r="CB63" s="4">
        <f t="shared" si="41"/>
        <v>0.1</v>
      </c>
      <c r="CC63" s="4">
        <f t="shared" si="41"/>
        <v>0.1</v>
      </c>
      <c r="CD63" s="4">
        <f t="shared" si="41"/>
        <v>0.1</v>
      </c>
      <c r="CE63" s="4">
        <f t="shared" si="41"/>
        <v>0.1</v>
      </c>
      <c r="CF63" s="4">
        <f t="shared" si="41"/>
        <v>0.1</v>
      </c>
      <c r="CG63" s="4">
        <f t="shared" si="41"/>
        <v>0.1</v>
      </c>
      <c r="CH63" s="4">
        <f t="shared" si="41"/>
        <v>0.1</v>
      </c>
      <c r="CI63" s="4">
        <f t="shared" si="41"/>
        <v>0.1</v>
      </c>
      <c r="CJ63" s="4">
        <f t="shared" si="41"/>
        <v>0.1</v>
      </c>
      <c r="CK63" s="4">
        <f t="shared" si="38"/>
        <v>0.1</v>
      </c>
      <c r="CL63" s="4">
        <f t="shared" si="38"/>
        <v>0.1</v>
      </c>
      <c r="CM63" s="4">
        <f t="shared" si="38"/>
        <v>0.1</v>
      </c>
      <c r="CN63" s="4">
        <f t="shared" si="38"/>
        <v>0.1</v>
      </c>
      <c r="CO63" s="4">
        <f t="shared" si="38"/>
        <v>0.1</v>
      </c>
      <c r="CP63" s="4">
        <f t="shared" si="38"/>
        <v>0.1</v>
      </c>
      <c r="CQ63" s="4">
        <f t="shared" si="38"/>
        <v>0.1</v>
      </c>
      <c r="CR63" s="4">
        <f t="shared" si="38"/>
        <v>0.1</v>
      </c>
      <c r="CS63" s="4">
        <f t="shared" si="38"/>
        <v>0.1</v>
      </c>
      <c r="CT63" s="4">
        <f t="shared" si="38"/>
        <v>0.1</v>
      </c>
      <c r="CU63" s="4">
        <f t="shared" si="38"/>
        <v>0.1</v>
      </c>
      <c r="CV63" s="4">
        <f t="shared" si="38"/>
        <v>0.1</v>
      </c>
      <c r="CW63" s="4">
        <f t="shared" si="38"/>
        <v>0.1</v>
      </c>
      <c r="CX63" s="4">
        <f t="shared" si="38"/>
        <v>0.1</v>
      </c>
      <c r="CY63" s="4">
        <f t="shared" si="38"/>
        <v>0.1</v>
      </c>
      <c r="CZ63" s="4">
        <f t="shared" si="38"/>
        <v>0.1</v>
      </c>
      <c r="DA63" s="4">
        <f t="shared" si="38"/>
        <v>0.1</v>
      </c>
      <c r="DB63" s="4">
        <f t="shared" si="38"/>
        <v>0.1</v>
      </c>
      <c r="DC63" s="4">
        <f t="shared" si="38"/>
        <v>0.1</v>
      </c>
      <c r="DD63" s="4">
        <f t="shared" si="38"/>
        <v>0.1</v>
      </c>
      <c r="DE63" s="4">
        <f t="shared" si="38"/>
        <v>0.1</v>
      </c>
    </row>
    <row r="64" spans="1:109">
      <c r="E64" t="s">
        <v>23</v>
      </c>
      <c r="F64" t="s">
        <v>45</v>
      </c>
      <c r="G64" t="s">
        <v>44</v>
      </c>
      <c r="H64" s="2" t="s">
        <v>42</v>
      </c>
      <c r="J64" s="1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</row>
    <row r="65" spans="1:109">
      <c r="E65" s="4">
        <f>IF(H65=0,0%,IF(F65&gt;0.5,INDEX(J65:DE65,0,G65+1),INDEX(J65:DE65,0,G65+1)*F65))</f>
        <v>0</v>
      </c>
      <c r="F65" s="6">
        <f>IF($H$65=0,0,SUMIF(V81:X120,"Simple Black",$X$81:$X$120)/$H$65)</f>
        <v>0</v>
      </c>
      <c r="G65" s="6">
        <f>IF($H$65=0,0,SUMIF($V$81:$W$120,"Simple Black",$W$81:$W$120)/$H$65)</f>
        <v>0</v>
      </c>
      <c r="H65">
        <f>COUNTIF(V81:V120,"Simple Black")</f>
        <v>0</v>
      </c>
      <c r="I65" t="s">
        <v>182</v>
      </c>
      <c r="J65" s="1">
        <f>J22</f>
        <v>0.41000000000000003</v>
      </c>
      <c r="K65" s="1">
        <f t="shared" ref="K65:BV65" si="42">K22</f>
        <v>0.20500000000000002</v>
      </c>
      <c r="L65" s="1">
        <f t="shared" si="42"/>
        <v>4.1000000000000009E-2</v>
      </c>
      <c r="M65" s="1">
        <f t="shared" si="42"/>
        <v>4.1000000000000009E-2</v>
      </c>
      <c r="N65" s="1">
        <f t="shared" si="42"/>
        <v>4.1000000000000009E-2</v>
      </c>
      <c r="O65" s="1">
        <f t="shared" si="42"/>
        <v>4.1000000000000009E-2</v>
      </c>
      <c r="P65" s="1">
        <f t="shared" si="42"/>
        <v>4.1000000000000009E-2</v>
      </c>
      <c r="Q65" s="1">
        <f t="shared" si="42"/>
        <v>4.1000000000000009E-2</v>
      </c>
      <c r="R65" s="1">
        <f t="shared" si="42"/>
        <v>4.1000000000000009E-2</v>
      </c>
      <c r="S65" s="1">
        <f t="shared" si="42"/>
        <v>4.1000000000000009E-2</v>
      </c>
      <c r="T65" s="1">
        <f t="shared" si="42"/>
        <v>4.1000000000000009E-2</v>
      </c>
      <c r="U65" s="1">
        <f t="shared" si="42"/>
        <v>4.1000000000000009E-2</v>
      </c>
      <c r="V65" s="1">
        <f t="shared" si="42"/>
        <v>4.1000000000000009E-2</v>
      </c>
      <c r="W65" s="1">
        <f t="shared" si="42"/>
        <v>4.1000000000000009E-2</v>
      </c>
      <c r="X65" s="1">
        <f t="shared" si="42"/>
        <v>4.1000000000000009E-2</v>
      </c>
      <c r="Y65" s="1">
        <f t="shared" si="42"/>
        <v>4.1000000000000009E-2</v>
      </c>
      <c r="Z65" s="1">
        <f t="shared" si="42"/>
        <v>4.1000000000000009E-2</v>
      </c>
      <c r="AA65" s="1">
        <f t="shared" si="42"/>
        <v>4.1000000000000009E-2</v>
      </c>
      <c r="AB65" s="1">
        <f t="shared" si="42"/>
        <v>4.1000000000000009E-2</v>
      </c>
      <c r="AC65" s="1">
        <f t="shared" si="42"/>
        <v>4.1000000000000009E-2</v>
      </c>
      <c r="AD65" s="1">
        <f t="shared" si="42"/>
        <v>4.1000000000000009E-2</v>
      </c>
      <c r="AE65" s="1">
        <f t="shared" si="42"/>
        <v>4.1000000000000009E-2</v>
      </c>
      <c r="AF65" s="1">
        <f t="shared" si="42"/>
        <v>4.1000000000000009E-2</v>
      </c>
      <c r="AG65" s="1">
        <f t="shared" si="42"/>
        <v>4.1000000000000009E-2</v>
      </c>
      <c r="AH65" s="1">
        <f t="shared" si="42"/>
        <v>4.1000000000000009E-2</v>
      </c>
      <c r="AI65" s="1">
        <f t="shared" si="42"/>
        <v>4.1000000000000009E-2</v>
      </c>
      <c r="AJ65" s="1">
        <f t="shared" si="42"/>
        <v>4.1000000000000009E-2</v>
      </c>
      <c r="AK65" s="1">
        <f t="shared" si="42"/>
        <v>4.1000000000000009E-2</v>
      </c>
      <c r="AL65" s="1">
        <f t="shared" si="42"/>
        <v>4.1000000000000009E-2</v>
      </c>
      <c r="AM65" s="1">
        <f t="shared" si="42"/>
        <v>4.1000000000000009E-2</v>
      </c>
      <c r="AN65" s="1">
        <f t="shared" si="42"/>
        <v>4.1000000000000009E-2</v>
      </c>
      <c r="AO65" s="1">
        <f t="shared" si="42"/>
        <v>4.1000000000000009E-2</v>
      </c>
      <c r="AP65" s="1">
        <f t="shared" si="42"/>
        <v>4.1000000000000009E-2</v>
      </c>
      <c r="AQ65" s="1">
        <f t="shared" si="42"/>
        <v>4.1000000000000009E-2</v>
      </c>
      <c r="AR65" s="1">
        <f t="shared" si="42"/>
        <v>4.1000000000000009E-2</v>
      </c>
      <c r="AS65" s="1">
        <f t="shared" si="42"/>
        <v>4.1000000000000009E-2</v>
      </c>
      <c r="AT65" s="1">
        <f t="shared" si="42"/>
        <v>4.1000000000000009E-2</v>
      </c>
      <c r="AU65" s="1">
        <f t="shared" si="42"/>
        <v>4.1000000000000009E-2</v>
      </c>
      <c r="AV65" s="1">
        <f t="shared" si="42"/>
        <v>4.1000000000000009E-2</v>
      </c>
      <c r="AW65" s="1">
        <f t="shared" si="42"/>
        <v>4.1000000000000009E-2</v>
      </c>
      <c r="AX65" s="1">
        <f t="shared" si="42"/>
        <v>4.1000000000000009E-2</v>
      </c>
      <c r="AY65" s="1">
        <f t="shared" si="42"/>
        <v>4.1000000000000009E-2</v>
      </c>
      <c r="AZ65" s="1">
        <f t="shared" si="42"/>
        <v>4.1000000000000009E-2</v>
      </c>
      <c r="BA65" s="1">
        <f t="shared" si="42"/>
        <v>4.1000000000000009E-2</v>
      </c>
      <c r="BB65" s="1">
        <f t="shared" si="42"/>
        <v>4.1000000000000009E-2</v>
      </c>
      <c r="BC65" s="1">
        <f t="shared" si="42"/>
        <v>4.1000000000000009E-2</v>
      </c>
      <c r="BD65" s="1">
        <f t="shared" si="42"/>
        <v>4.1000000000000009E-2</v>
      </c>
      <c r="BE65" s="1">
        <f t="shared" si="42"/>
        <v>4.1000000000000009E-2</v>
      </c>
      <c r="BF65" s="1">
        <f t="shared" si="42"/>
        <v>4.1000000000000009E-2</v>
      </c>
      <c r="BG65" s="1">
        <f t="shared" si="42"/>
        <v>4.1000000000000009E-2</v>
      </c>
      <c r="BH65" s="1">
        <f t="shared" si="42"/>
        <v>4.1000000000000009E-2</v>
      </c>
      <c r="BI65" s="1">
        <f t="shared" si="42"/>
        <v>4.1000000000000009E-2</v>
      </c>
      <c r="BJ65" s="1">
        <f t="shared" si="42"/>
        <v>4.1000000000000009E-2</v>
      </c>
      <c r="BK65" s="1">
        <f t="shared" si="42"/>
        <v>4.1000000000000009E-2</v>
      </c>
      <c r="BL65" s="1">
        <f t="shared" si="42"/>
        <v>4.1000000000000009E-2</v>
      </c>
      <c r="BM65" s="1">
        <f t="shared" si="42"/>
        <v>4.1000000000000009E-2</v>
      </c>
      <c r="BN65" s="1">
        <f t="shared" si="42"/>
        <v>4.1000000000000009E-2</v>
      </c>
      <c r="BO65" s="1">
        <f t="shared" si="42"/>
        <v>4.1000000000000009E-2</v>
      </c>
      <c r="BP65" s="1">
        <f t="shared" si="42"/>
        <v>4.1000000000000009E-2</v>
      </c>
      <c r="BQ65" s="1">
        <f t="shared" si="42"/>
        <v>4.1000000000000009E-2</v>
      </c>
      <c r="BR65" s="1">
        <f t="shared" si="42"/>
        <v>4.1000000000000009E-2</v>
      </c>
      <c r="BS65" s="1">
        <f t="shared" si="42"/>
        <v>4.1000000000000009E-2</v>
      </c>
      <c r="BT65" s="1">
        <f t="shared" si="42"/>
        <v>4.1000000000000009E-2</v>
      </c>
      <c r="BU65" s="1">
        <f t="shared" si="42"/>
        <v>4.1000000000000009E-2</v>
      </c>
      <c r="BV65" s="1">
        <f t="shared" si="42"/>
        <v>4.1000000000000009E-2</v>
      </c>
      <c r="BW65" s="1">
        <f t="shared" ref="BW65:DE65" si="43">BW22</f>
        <v>4.1000000000000009E-2</v>
      </c>
      <c r="BX65" s="1">
        <f t="shared" si="43"/>
        <v>4.1000000000000009E-2</v>
      </c>
      <c r="BY65" s="1">
        <f t="shared" si="43"/>
        <v>4.1000000000000009E-2</v>
      </c>
      <c r="BZ65" s="1">
        <f t="shared" si="43"/>
        <v>4.1000000000000009E-2</v>
      </c>
      <c r="CA65" s="1">
        <f t="shared" si="43"/>
        <v>4.1000000000000009E-2</v>
      </c>
      <c r="CB65" s="1">
        <f t="shared" si="43"/>
        <v>4.1000000000000009E-2</v>
      </c>
      <c r="CC65" s="1">
        <f t="shared" si="43"/>
        <v>4.1000000000000009E-2</v>
      </c>
      <c r="CD65" s="1">
        <f t="shared" si="43"/>
        <v>4.1000000000000009E-2</v>
      </c>
      <c r="CE65" s="1">
        <f t="shared" si="43"/>
        <v>4.1000000000000009E-2</v>
      </c>
      <c r="CF65" s="1">
        <f t="shared" si="43"/>
        <v>4.1000000000000009E-2</v>
      </c>
      <c r="CG65" s="1">
        <f t="shared" si="43"/>
        <v>4.1000000000000009E-2</v>
      </c>
      <c r="CH65" s="1">
        <f t="shared" si="43"/>
        <v>4.1000000000000009E-2</v>
      </c>
      <c r="CI65" s="1">
        <f t="shared" si="43"/>
        <v>4.1000000000000009E-2</v>
      </c>
      <c r="CJ65" s="1">
        <f t="shared" si="43"/>
        <v>4.1000000000000009E-2</v>
      </c>
      <c r="CK65" s="1">
        <f t="shared" si="43"/>
        <v>4.1000000000000009E-2</v>
      </c>
      <c r="CL65" s="1">
        <f t="shared" si="43"/>
        <v>4.1000000000000009E-2</v>
      </c>
      <c r="CM65" s="1">
        <f t="shared" si="43"/>
        <v>4.1000000000000009E-2</v>
      </c>
      <c r="CN65" s="1">
        <f t="shared" si="43"/>
        <v>4.1000000000000009E-2</v>
      </c>
      <c r="CO65" s="1">
        <f t="shared" si="43"/>
        <v>4.1000000000000009E-2</v>
      </c>
      <c r="CP65" s="1">
        <f t="shared" si="43"/>
        <v>4.1000000000000009E-2</v>
      </c>
      <c r="CQ65" s="1">
        <f t="shared" si="43"/>
        <v>4.1000000000000009E-2</v>
      </c>
      <c r="CR65" s="1">
        <f t="shared" si="43"/>
        <v>4.1000000000000009E-2</v>
      </c>
      <c r="CS65" s="1">
        <f t="shared" si="43"/>
        <v>4.1000000000000009E-2</v>
      </c>
      <c r="CT65" s="1">
        <f t="shared" si="43"/>
        <v>4.1000000000000009E-2</v>
      </c>
      <c r="CU65" s="1">
        <f t="shared" si="43"/>
        <v>4.1000000000000009E-2</v>
      </c>
      <c r="CV65" s="1">
        <f t="shared" si="43"/>
        <v>4.1000000000000009E-2</v>
      </c>
      <c r="CW65" s="1">
        <f t="shared" si="43"/>
        <v>4.1000000000000009E-2</v>
      </c>
      <c r="CX65" s="1">
        <f t="shared" si="43"/>
        <v>4.1000000000000009E-2</v>
      </c>
      <c r="CY65" s="1">
        <f t="shared" si="43"/>
        <v>4.1000000000000009E-2</v>
      </c>
      <c r="CZ65" s="1">
        <f t="shared" si="43"/>
        <v>4.1000000000000009E-2</v>
      </c>
      <c r="DA65" s="1">
        <f t="shared" si="43"/>
        <v>4.1000000000000009E-2</v>
      </c>
      <c r="DB65" s="1">
        <f t="shared" si="43"/>
        <v>4.1000000000000009E-2</v>
      </c>
      <c r="DC65" s="1">
        <f t="shared" si="43"/>
        <v>4.1000000000000009E-2</v>
      </c>
      <c r="DD65" s="1">
        <f t="shared" si="43"/>
        <v>4.1000000000000009E-2</v>
      </c>
      <c r="DE65" s="1">
        <f t="shared" si="43"/>
        <v>4.1000000000000009E-2</v>
      </c>
    </row>
    <row r="66" spans="1:109">
      <c r="E66" s="4">
        <f t="shared" ref="E66:E71" si="44">IF(H66=0,0%,IF(F66&gt;0.5,INDEX(J66:DE66,0,G66+1),INDEX(J66:DE66,0,G66+1)*F66))</f>
        <v>0</v>
      </c>
      <c r="F66" s="6">
        <f>IF($H$66=0,0,SUMIF(V81:X120,"Nimble Foot",$X$81:$X$120)/$H$66)</f>
        <v>0</v>
      </c>
      <c r="G66" s="6">
        <f>IF($H$66=0,0,SUMIF($V$81:$W$120,"Nimble Foot",$W$81:$W$120)/$H$66)</f>
        <v>0</v>
      </c>
      <c r="H66">
        <f>COUNTIF(V81:V120,"Nimble Foot")</f>
        <v>0</v>
      </c>
      <c r="I66" s="2" t="s">
        <v>34</v>
      </c>
      <c r="J66" s="1">
        <f>AVERAGE(J23:J27)</f>
        <v>0.41000000000000003</v>
      </c>
      <c r="K66" s="1">
        <f t="shared" ref="K66:BV66" si="45">AVERAGE(K23:K27)</f>
        <v>0.41000000000000003</v>
      </c>
      <c r="L66" s="1">
        <f t="shared" si="45"/>
        <v>0.28700000000000003</v>
      </c>
      <c r="M66" s="1">
        <f t="shared" si="45"/>
        <v>0.17220000000000005</v>
      </c>
      <c r="N66" s="1">
        <f t="shared" si="45"/>
        <v>0.13940000000000002</v>
      </c>
      <c r="O66" s="1">
        <f t="shared" si="45"/>
        <v>0.10660000000000003</v>
      </c>
      <c r="P66" s="1">
        <f t="shared" si="45"/>
        <v>7.3800000000000004E-2</v>
      </c>
      <c r="Q66" s="1">
        <f t="shared" si="45"/>
        <v>4.1000000000000009E-2</v>
      </c>
      <c r="R66" s="1">
        <f t="shared" si="45"/>
        <v>4.1000000000000009E-2</v>
      </c>
      <c r="S66" s="1">
        <f t="shared" si="45"/>
        <v>4.1000000000000009E-2</v>
      </c>
      <c r="T66" s="1">
        <f t="shared" si="45"/>
        <v>4.1000000000000009E-2</v>
      </c>
      <c r="U66" s="1">
        <f t="shared" si="45"/>
        <v>4.1000000000000009E-2</v>
      </c>
      <c r="V66" s="1">
        <f t="shared" si="45"/>
        <v>4.1000000000000009E-2</v>
      </c>
      <c r="W66" s="1">
        <f t="shared" si="45"/>
        <v>4.1000000000000009E-2</v>
      </c>
      <c r="X66" s="1">
        <f t="shared" si="45"/>
        <v>4.1000000000000009E-2</v>
      </c>
      <c r="Y66" s="1">
        <f t="shared" si="45"/>
        <v>4.1000000000000009E-2</v>
      </c>
      <c r="Z66" s="1">
        <f t="shared" si="45"/>
        <v>4.1000000000000009E-2</v>
      </c>
      <c r="AA66" s="1">
        <f t="shared" si="45"/>
        <v>4.1000000000000009E-2</v>
      </c>
      <c r="AB66" s="1">
        <f t="shared" si="45"/>
        <v>4.1000000000000009E-2</v>
      </c>
      <c r="AC66" s="1">
        <f t="shared" si="45"/>
        <v>4.1000000000000009E-2</v>
      </c>
      <c r="AD66" s="1">
        <f t="shared" si="45"/>
        <v>4.1000000000000009E-2</v>
      </c>
      <c r="AE66" s="1">
        <f t="shared" si="45"/>
        <v>4.1000000000000009E-2</v>
      </c>
      <c r="AF66" s="1">
        <f t="shared" si="45"/>
        <v>4.1000000000000009E-2</v>
      </c>
      <c r="AG66" s="1">
        <f t="shared" si="45"/>
        <v>4.1000000000000009E-2</v>
      </c>
      <c r="AH66" s="1">
        <f t="shared" si="45"/>
        <v>4.1000000000000009E-2</v>
      </c>
      <c r="AI66" s="1">
        <f t="shared" si="45"/>
        <v>4.1000000000000009E-2</v>
      </c>
      <c r="AJ66" s="1">
        <f t="shared" si="45"/>
        <v>4.1000000000000009E-2</v>
      </c>
      <c r="AK66" s="1">
        <f t="shared" si="45"/>
        <v>4.1000000000000009E-2</v>
      </c>
      <c r="AL66" s="1">
        <f t="shared" si="45"/>
        <v>4.1000000000000009E-2</v>
      </c>
      <c r="AM66" s="1">
        <f t="shared" si="45"/>
        <v>4.1000000000000009E-2</v>
      </c>
      <c r="AN66" s="1">
        <f t="shared" si="45"/>
        <v>4.1000000000000009E-2</v>
      </c>
      <c r="AO66" s="1">
        <f t="shared" si="45"/>
        <v>4.1000000000000009E-2</v>
      </c>
      <c r="AP66" s="1">
        <f t="shared" si="45"/>
        <v>4.1000000000000009E-2</v>
      </c>
      <c r="AQ66" s="1">
        <f t="shared" si="45"/>
        <v>4.1000000000000009E-2</v>
      </c>
      <c r="AR66" s="1">
        <f t="shared" si="45"/>
        <v>4.1000000000000009E-2</v>
      </c>
      <c r="AS66" s="1">
        <f t="shared" si="45"/>
        <v>4.1000000000000009E-2</v>
      </c>
      <c r="AT66" s="1">
        <f t="shared" si="45"/>
        <v>4.1000000000000009E-2</v>
      </c>
      <c r="AU66" s="1">
        <f t="shared" si="45"/>
        <v>4.1000000000000009E-2</v>
      </c>
      <c r="AV66" s="1">
        <f t="shared" si="45"/>
        <v>4.1000000000000009E-2</v>
      </c>
      <c r="AW66" s="1">
        <f t="shared" si="45"/>
        <v>4.1000000000000009E-2</v>
      </c>
      <c r="AX66" s="1">
        <f t="shared" si="45"/>
        <v>4.1000000000000009E-2</v>
      </c>
      <c r="AY66" s="1">
        <f t="shared" si="45"/>
        <v>4.1000000000000009E-2</v>
      </c>
      <c r="AZ66" s="1">
        <f t="shared" si="45"/>
        <v>4.1000000000000009E-2</v>
      </c>
      <c r="BA66" s="1">
        <f t="shared" si="45"/>
        <v>4.1000000000000009E-2</v>
      </c>
      <c r="BB66" s="1">
        <f t="shared" si="45"/>
        <v>4.1000000000000009E-2</v>
      </c>
      <c r="BC66" s="1">
        <f t="shared" si="45"/>
        <v>4.1000000000000009E-2</v>
      </c>
      <c r="BD66" s="1">
        <f t="shared" si="45"/>
        <v>4.1000000000000009E-2</v>
      </c>
      <c r="BE66" s="1">
        <f t="shared" si="45"/>
        <v>4.1000000000000009E-2</v>
      </c>
      <c r="BF66" s="1">
        <f t="shared" si="45"/>
        <v>4.1000000000000009E-2</v>
      </c>
      <c r="BG66" s="1">
        <f t="shared" si="45"/>
        <v>4.1000000000000009E-2</v>
      </c>
      <c r="BH66" s="1">
        <f t="shared" si="45"/>
        <v>4.1000000000000009E-2</v>
      </c>
      <c r="BI66" s="1">
        <f t="shared" si="45"/>
        <v>4.1000000000000009E-2</v>
      </c>
      <c r="BJ66" s="1">
        <f t="shared" si="45"/>
        <v>4.1000000000000009E-2</v>
      </c>
      <c r="BK66" s="1">
        <f t="shared" si="45"/>
        <v>4.1000000000000009E-2</v>
      </c>
      <c r="BL66" s="1">
        <f t="shared" si="45"/>
        <v>4.1000000000000009E-2</v>
      </c>
      <c r="BM66" s="1">
        <f t="shared" si="45"/>
        <v>4.1000000000000009E-2</v>
      </c>
      <c r="BN66" s="1">
        <f t="shared" si="45"/>
        <v>4.1000000000000009E-2</v>
      </c>
      <c r="BO66" s="1">
        <f t="shared" si="45"/>
        <v>4.1000000000000009E-2</v>
      </c>
      <c r="BP66" s="1">
        <f t="shared" si="45"/>
        <v>4.1000000000000009E-2</v>
      </c>
      <c r="BQ66" s="1">
        <f t="shared" si="45"/>
        <v>4.1000000000000009E-2</v>
      </c>
      <c r="BR66" s="1">
        <f t="shared" si="45"/>
        <v>4.1000000000000009E-2</v>
      </c>
      <c r="BS66" s="1">
        <f t="shared" si="45"/>
        <v>4.1000000000000009E-2</v>
      </c>
      <c r="BT66" s="1">
        <f t="shared" si="45"/>
        <v>4.1000000000000009E-2</v>
      </c>
      <c r="BU66" s="1">
        <f t="shared" si="45"/>
        <v>4.1000000000000009E-2</v>
      </c>
      <c r="BV66" s="1">
        <f t="shared" si="45"/>
        <v>4.1000000000000009E-2</v>
      </c>
      <c r="BW66" s="1">
        <f t="shared" ref="BW66:DE66" si="46">AVERAGE(BW23:BW27)</f>
        <v>4.1000000000000009E-2</v>
      </c>
      <c r="BX66" s="1">
        <f t="shared" si="46"/>
        <v>4.1000000000000009E-2</v>
      </c>
      <c r="BY66" s="1">
        <f t="shared" si="46"/>
        <v>4.1000000000000009E-2</v>
      </c>
      <c r="BZ66" s="1">
        <f t="shared" si="46"/>
        <v>4.1000000000000009E-2</v>
      </c>
      <c r="CA66" s="1">
        <f t="shared" si="46"/>
        <v>4.1000000000000009E-2</v>
      </c>
      <c r="CB66" s="1">
        <f t="shared" si="46"/>
        <v>4.1000000000000009E-2</v>
      </c>
      <c r="CC66" s="1">
        <f t="shared" si="46"/>
        <v>4.1000000000000009E-2</v>
      </c>
      <c r="CD66" s="1">
        <f t="shared" si="46"/>
        <v>4.1000000000000009E-2</v>
      </c>
      <c r="CE66" s="1">
        <f t="shared" si="46"/>
        <v>4.1000000000000009E-2</v>
      </c>
      <c r="CF66" s="1">
        <f t="shared" si="46"/>
        <v>4.1000000000000009E-2</v>
      </c>
      <c r="CG66" s="1">
        <f t="shared" si="46"/>
        <v>4.1000000000000009E-2</v>
      </c>
      <c r="CH66" s="1">
        <f t="shared" si="46"/>
        <v>4.1000000000000009E-2</v>
      </c>
      <c r="CI66" s="1">
        <f t="shared" si="46"/>
        <v>4.1000000000000009E-2</v>
      </c>
      <c r="CJ66" s="1">
        <f t="shared" si="46"/>
        <v>4.1000000000000009E-2</v>
      </c>
      <c r="CK66" s="1">
        <f t="shared" si="46"/>
        <v>4.1000000000000009E-2</v>
      </c>
      <c r="CL66" s="1">
        <f t="shared" si="46"/>
        <v>4.1000000000000009E-2</v>
      </c>
      <c r="CM66" s="1">
        <f t="shared" si="46"/>
        <v>4.1000000000000009E-2</v>
      </c>
      <c r="CN66" s="1">
        <f t="shared" si="46"/>
        <v>4.1000000000000009E-2</v>
      </c>
      <c r="CO66" s="1">
        <f t="shared" si="46"/>
        <v>4.1000000000000009E-2</v>
      </c>
      <c r="CP66" s="1">
        <f t="shared" si="46"/>
        <v>4.1000000000000009E-2</v>
      </c>
      <c r="CQ66" s="1">
        <f t="shared" si="46"/>
        <v>4.1000000000000009E-2</v>
      </c>
      <c r="CR66" s="1">
        <f t="shared" si="46"/>
        <v>4.1000000000000009E-2</v>
      </c>
      <c r="CS66" s="1">
        <f t="shared" si="46"/>
        <v>4.1000000000000009E-2</v>
      </c>
      <c r="CT66" s="1">
        <f t="shared" si="46"/>
        <v>4.1000000000000009E-2</v>
      </c>
      <c r="CU66" s="1">
        <f t="shared" si="46"/>
        <v>4.1000000000000009E-2</v>
      </c>
      <c r="CV66" s="1">
        <f t="shared" si="46"/>
        <v>4.1000000000000009E-2</v>
      </c>
      <c r="CW66" s="1">
        <f t="shared" si="46"/>
        <v>4.1000000000000009E-2</v>
      </c>
      <c r="CX66" s="1">
        <f t="shared" si="46"/>
        <v>4.1000000000000009E-2</v>
      </c>
      <c r="CY66" s="1">
        <f t="shared" si="46"/>
        <v>4.1000000000000009E-2</v>
      </c>
      <c r="CZ66" s="1">
        <f t="shared" si="46"/>
        <v>4.1000000000000009E-2</v>
      </c>
      <c r="DA66" s="1">
        <f t="shared" si="46"/>
        <v>4.1000000000000009E-2</v>
      </c>
      <c r="DB66" s="1">
        <f t="shared" si="46"/>
        <v>4.1000000000000009E-2</v>
      </c>
      <c r="DC66" s="1">
        <f t="shared" si="46"/>
        <v>4.1000000000000009E-2</v>
      </c>
      <c r="DD66" s="1">
        <f t="shared" si="46"/>
        <v>4.1000000000000009E-2</v>
      </c>
      <c r="DE66" s="1">
        <f t="shared" si="46"/>
        <v>4.1000000000000009E-2</v>
      </c>
    </row>
    <row r="67" spans="1:109">
      <c r="E67" s="4">
        <f t="shared" ca="1" si="44"/>
        <v>4.1000000000000009E-2</v>
      </c>
      <c r="F67" s="6">
        <f ca="1">IF($H$67=0,0,SUMIF($V$81:$X$120,"Golden Blaze",$X$81:$X$120)/$H$67)</f>
        <v>1</v>
      </c>
      <c r="G67" s="6">
        <f ca="1">IF($H$67=0,0,SUMIF($V$81:$W$120,"Golden Blaze",$W$81:$W$120)/$H$67)</f>
        <v>17.142857142857142</v>
      </c>
      <c r="H67">
        <f>COUNTIF($V$81:$V$120,"Golden Blaze")</f>
        <v>7</v>
      </c>
      <c r="I67" s="2" t="s">
        <v>35</v>
      </c>
      <c r="J67" s="1">
        <f>AVERAGE(J28:J32)</f>
        <v>0.41000000000000003</v>
      </c>
      <c r="K67" s="1">
        <f t="shared" ref="K67:BV67" si="47">AVERAGE(K28:K32)</f>
        <v>0.41000000000000003</v>
      </c>
      <c r="L67" s="1">
        <f t="shared" si="47"/>
        <v>0.36900000000000005</v>
      </c>
      <c r="M67" s="1">
        <f t="shared" si="47"/>
        <v>0.246</v>
      </c>
      <c r="N67" s="1">
        <f t="shared" si="47"/>
        <v>0.17220000000000005</v>
      </c>
      <c r="O67" s="1">
        <f t="shared" si="47"/>
        <v>0.13940000000000002</v>
      </c>
      <c r="P67" s="1">
        <f t="shared" si="47"/>
        <v>0.10660000000000003</v>
      </c>
      <c r="Q67" s="1">
        <f t="shared" si="47"/>
        <v>7.3800000000000004E-2</v>
      </c>
      <c r="R67" s="1">
        <f t="shared" si="47"/>
        <v>4.1000000000000009E-2</v>
      </c>
      <c r="S67" s="1">
        <f t="shared" si="47"/>
        <v>4.1000000000000009E-2</v>
      </c>
      <c r="T67" s="1">
        <f t="shared" si="47"/>
        <v>4.1000000000000009E-2</v>
      </c>
      <c r="U67" s="1">
        <f t="shared" si="47"/>
        <v>4.1000000000000009E-2</v>
      </c>
      <c r="V67" s="1">
        <f t="shared" si="47"/>
        <v>4.1000000000000009E-2</v>
      </c>
      <c r="W67" s="1">
        <f t="shared" si="47"/>
        <v>4.1000000000000009E-2</v>
      </c>
      <c r="X67" s="1">
        <f t="shared" si="47"/>
        <v>4.1000000000000009E-2</v>
      </c>
      <c r="Y67" s="1">
        <f t="shared" si="47"/>
        <v>4.1000000000000009E-2</v>
      </c>
      <c r="Z67" s="1">
        <f t="shared" si="47"/>
        <v>4.1000000000000009E-2</v>
      </c>
      <c r="AA67" s="1">
        <f t="shared" si="47"/>
        <v>4.1000000000000009E-2</v>
      </c>
      <c r="AB67" s="1">
        <f t="shared" si="47"/>
        <v>4.1000000000000009E-2</v>
      </c>
      <c r="AC67" s="1">
        <f t="shared" si="47"/>
        <v>4.1000000000000009E-2</v>
      </c>
      <c r="AD67" s="1">
        <f t="shared" si="47"/>
        <v>4.1000000000000009E-2</v>
      </c>
      <c r="AE67" s="1">
        <f t="shared" si="47"/>
        <v>4.1000000000000009E-2</v>
      </c>
      <c r="AF67" s="1">
        <f t="shared" si="47"/>
        <v>4.1000000000000009E-2</v>
      </c>
      <c r="AG67" s="1">
        <f t="shared" si="47"/>
        <v>4.1000000000000009E-2</v>
      </c>
      <c r="AH67" s="1">
        <f t="shared" si="47"/>
        <v>4.1000000000000009E-2</v>
      </c>
      <c r="AI67" s="1">
        <f t="shared" si="47"/>
        <v>4.1000000000000009E-2</v>
      </c>
      <c r="AJ67" s="1">
        <f t="shared" si="47"/>
        <v>4.1000000000000009E-2</v>
      </c>
      <c r="AK67" s="1">
        <f t="shared" si="47"/>
        <v>4.1000000000000009E-2</v>
      </c>
      <c r="AL67" s="1">
        <f t="shared" si="47"/>
        <v>4.1000000000000009E-2</v>
      </c>
      <c r="AM67" s="1">
        <f t="shared" si="47"/>
        <v>4.1000000000000009E-2</v>
      </c>
      <c r="AN67" s="1">
        <f t="shared" si="47"/>
        <v>4.1000000000000009E-2</v>
      </c>
      <c r="AO67" s="1">
        <f t="shared" si="47"/>
        <v>4.1000000000000009E-2</v>
      </c>
      <c r="AP67" s="1">
        <f t="shared" si="47"/>
        <v>4.1000000000000009E-2</v>
      </c>
      <c r="AQ67" s="1">
        <f t="shared" si="47"/>
        <v>4.1000000000000009E-2</v>
      </c>
      <c r="AR67" s="1">
        <f t="shared" si="47"/>
        <v>4.1000000000000009E-2</v>
      </c>
      <c r="AS67" s="1">
        <f t="shared" si="47"/>
        <v>4.1000000000000009E-2</v>
      </c>
      <c r="AT67" s="1">
        <f t="shared" si="47"/>
        <v>4.1000000000000009E-2</v>
      </c>
      <c r="AU67" s="1">
        <f t="shared" si="47"/>
        <v>4.1000000000000009E-2</v>
      </c>
      <c r="AV67" s="1">
        <f t="shared" si="47"/>
        <v>4.1000000000000009E-2</v>
      </c>
      <c r="AW67" s="1">
        <f t="shared" si="47"/>
        <v>4.1000000000000009E-2</v>
      </c>
      <c r="AX67" s="1">
        <f t="shared" si="47"/>
        <v>4.1000000000000009E-2</v>
      </c>
      <c r="AY67" s="1">
        <f t="shared" si="47"/>
        <v>4.1000000000000009E-2</v>
      </c>
      <c r="AZ67" s="1">
        <f t="shared" si="47"/>
        <v>4.1000000000000009E-2</v>
      </c>
      <c r="BA67" s="1">
        <f t="shared" si="47"/>
        <v>4.1000000000000009E-2</v>
      </c>
      <c r="BB67" s="1">
        <f t="shared" si="47"/>
        <v>4.1000000000000009E-2</v>
      </c>
      <c r="BC67" s="1">
        <f t="shared" si="47"/>
        <v>4.1000000000000009E-2</v>
      </c>
      <c r="BD67" s="1">
        <f t="shared" si="47"/>
        <v>4.1000000000000009E-2</v>
      </c>
      <c r="BE67" s="1">
        <f t="shared" si="47"/>
        <v>4.1000000000000009E-2</v>
      </c>
      <c r="BF67" s="1">
        <f t="shared" si="47"/>
        <v>4.1000000000000009E-2</v>
      </c>
      <c r="BG67" s="1">
        <f t="shared" si="47"/>
        <v>4.1000000000000009E-2</v>
      </c>
      <c r="BH67" s="1">
        <f t="shared" si="47"/>
        <v>4.1000000000000009E-2</v>
      </c>
      <c r="BI67" s="1">
        <f t="shared" si="47"/>
        <v>4.1000000000000009E-2</v>
      </c>
      <c r="BJ67" s="1">
        <f t="shared" si="47"/>
        <v>4.1000000000000009E-2</v>
      </c>
      <c r="BK67" s="1">
        <f t="shared" si="47"/>
        <v>4.1000000000000009E-2</v>
      </c>
      <c r="BL67" s="1">
        <f t="shared" si="47"/>
        <v>4.1000000000000009E-2</v>
      </c>
      <c r="BM67" s="1">
        <f t="shared" si="47"/>
        <v>4.1000000000000009E-2</v>
      </c>
      <c r="BN67" s="1">
        <f t="shared" si="47"/>
        <v>4.1000000000000009E-2</v>
      </c>
      <c r="BO67" s="1">
        <f t="shared" si="47"/>
        <v>4.1000000000000009E-2</v>
      </c>
      <c r="BP67" s="1">
        <f t="shared" si="47"/>
        <v>4.1000000000000009E-2</v>
      </c>
      <c r="BQ67" s="1">
        <f t="shared" si="47"/>
        <v>4.1000000000000009E-2</v>
      </c>
      <c r="BR67" s="1">
        <f t="shared" si="47"/>
        <v>4.1000000000000009E-2</v>
      </c>
      <c r="BS67" s="1">
        <f t="shared" si="47"/>
        <v>4.1000000000000009E-2</v>
      </c>
      <c r="BT67" s="1">
        <f t="shared" si="47"/>
        <v>4.1000000000000009E-2</v>
      </c>
      <c r="BU67" s="1">
        <f t="shared" si="47"/>
        <v>4.1000000000000009E-2</v>
      </c>
      <c r="BV67" s="1">
        <f t="shared" si="47"/>
        <v>4.1000000000000009E-2</v>
      </c>
      <c r="BW67" s="1">
        <f t="shared" ref="BW67:DE67" si="48">AVERAGE(BW28:BW32)</f>
        <v>4.1000000000000009E-2</v>
      </c>
      <c r="BX67" s="1">
        <f t="shared" si="48"/>
        <v>4.1000000000000009E-2</v>
      </c>
      <c r="BY67" s="1">
        <f t="shared" si="48"/>
        <v>4.1000000000000009E-2</v>
      </c>
      <c r="BZ67" s="1">
        <f t="shared" si="48"/>
        <v>4.1000000000000009E-2</v>
      </c>
      <c r="CA67" s="1">
        <f t="shared" si="48"/>
        <v>4.1000000000000009E-2</v>
      </c>
      <c r="CB67" s="1">
        <f t="shared" si="48"/>
        <v>4.1000000000000009E-2</v>
      </c>
      <c r="CC67" s="1">
        <f t="shared" si="48"/>
        <v>4.1000000000000009E-2</v>
      </c>
      <c r="CD67" s="1">
        <f t="shared" si="48"/>
        <v>4.1000000000000009E-2</v>
      </c>
      <c r="CE67" s="1">
        <f t="shared" si="48"/>
        <v>4.1000000000000009E-2</v>
      </c>
      <c r="CF67" s="1">
        <f t="shared" si="48"/>
        <v>4.1000000000000009E-2</v>
      </c>
      <c r="CG67" s="1">
        <f t="shared" si="48"/>
        <v>4.1000000000000009E-2</v>
      </c>
      <c r="CH67" s="1">
        <f t="shared" si="48"/>
        <v>4.1000000000000009E-2</v>
      </c>
      <c r="CI67" s="1">
        <f t="shared" si="48"/>
        <v>4.1000000000000009E-2</v>
      </c>
      <c r="CJ67" s="1">
        <f t="shared" si="48"/>
        <v>4.1000000000000009E-2</v>
      </c>
      <c r="CK67" s="1">
        <f t="shared" si="48"/>
        <v>4.1000000000000009E-2</v>
      </c>
      <c r="CL67" s="1">
        <f t="shared" si="48"/>
        <v>4.1000000000000009E-2</v>
      </c>
      <c r="CM67" s="1">
        <f t="shared" si="48"/>
        <v>4.1000000000000009E-2</v>
      </c>
      <c r="CN67" s="1">
        <f t="shared" si="48"/>
        <v>4.1000000000000009E-2</v>
      </c>
      <c r="CO67" s="1">
        <f t="shared" si="48"/>
        <v>4.1000000000000009E-2</v>
      </c>
      <c r="CP67" s="1">
        <f t="shared" si="48"/>
        <v>4.1000000000000009E-2</v>
      </c>
      <c r="CQ67" s="1">
        <f t="shared" si="48"/>
        <v>4.1000000000000009E-2</v>
      </c>
      <c r="CR67" s="1">
        <f t="shared" si="48"/>
        <v>4.1000000000000009E-2</v>
      </c>
      <c r="CS67" s="1">
        <f t="shared" si="48"/>
        <v>4.1000000000000009E-2</v>
      </c>
      <c r="CT67" s="1">
        <f t="shared" si="48"/>
        <v>4.1000000000000009E-2</v>
      </c>
      <c r="CU67" s="1">
        <f t="shared" si="48"/>
        <v>4.1000000000000009E-2</v>
      </c>
      <c r="CV67" s="1">
        <f t="shared" si="48"/>
        <v>4.1000000000000009E-2</v>
      </c>
      <c r="CW67" s="1">
        <f t="shared" si="48"/>
        <v>4.1000000000000009E-2</v>
      </c>
      <c r="CX67" s="1">
        <f t="shared" si="48"/>
        <v>4.1000000000000009E-2</v>
      </c>
      <c r="CY67" s="1">
        <f t="shared" si="48"/>
        <v>4.1000000000000009E-2</v>
      </c>
      <c r="CZ67" s="1">
        <f t="shared" si="48"/>
        <v>4.1000000000000009E-2</v>
      </c>
      <c r="DA67" s="1">
        <f t="shared" si="48"/>
        <v>4.1000000000000009E-2</v>
      </c>
      <c r="DB67" s="1">
        <f t="shared" si="48"/>
        <v>4.1000000000000009E-2</v>
      </c>
      <c r="DC67" s="1">
        <f t="shared" si="48"/>
        <v>4.1000000000000009E-2</v>
      </c>
      <c r="DD67" s="1">
        <f t="shared" si="48"/>
        <v>4.1000000000000009E-2</v>
      </c>
      <c r="DE67" s="1">
        <f t="shared" si="48"/>
        <v>4.1000000000000009E-2</v>
      </c>
    </row>
    <row r="68" spans="1:109">
      <c r="E68" s="4">
        <f t="shared" ca="1" si="44"/>
        <v>5.6000000000000008E-2</v>
      </c>
      <c r="F68" s="6">
        <f ca="1">IF($H$68=0,0,SUMIF($V$81:$X$120,"Lucky Face",$X$81:$X$120)/$H$68)</f>
        <v>0.84615384615384615</v>
      </c>
      <c r="G68" s="6">
        <f ca="1">IF($H$68=0,0,SUMIF($V$81:$W$120,"Lucky Face",$W$81:$W$120)/$H$68)</f>
        <v>13.461538461538462</v>
      </c>
      <c r="H68">
        <f>COUNTIF($V$81:$V$120,"Lucky Face")</f>
        <v>13</v>
      </c>
      <c r="I68" s="2" t="s">
        <v>36</v>
      </c>
      <c r="J68" s="1">
        <f>AVERAGE(J33:J37)</f>
        <v>0.56000000000000005</v>
      </c>
      <c r="K68" s="1">
        <f t="shared" ref="K68:BV68" si="49">AVERAGE(K33:K37)</f>
        <v>0.56000000000000005</v>
      </c>
      <c r="L68" s="1">
        <f t="shared" si="49"/>
        <v>0.51400000000000001</v>
      </c>
      <c r="M68" s="1">
        <f t="shared" si="49"/>
        <v>0.34599999999999997</v>
      </c>
      <c r="N68" s="1">
        <f t="shared" si="49"/>
        <v>0.24320000000000003</v>
      </c>
      <c r="O68" s="1">
        <f t="shared" si="49"/>
        <v>0.2024</v>
      </c>
      <c r="P68" s="1">
        <f t="shared" si="49"/>
        <v>0.15760000000000002</v>
      </c>
      <c r="Q68" s="1">
        <f t="shared" si="49"/>
        <v>0.10880000000000001</v>
      </c>
      <c r="R68" s="1">
        <f t="shared" si="49"/>
        <v>5.6000000000000008E-2</v>
      </c>
      <c r="S68" s="1">
        <f t="shared" si="49"/>
        <v>5.6000000000000008E-2</v>
      </c>
      <c r="T68" s="1">
        <f t="shared" si="49"/>
        <v>5.6000000000000008E-2</v>
      </c>
      <c r="U68" s="1">
        <f t="shared" si="49"/>
        <v>5.6000000000000008E-2</v>
      </c>
      <c r="V68" s="1">
        <f t="shared" si="49"/>
        <v>5.6000000000000008E-2</v>
      </c>
      <c r="W68" s="1">
        <f t="shared" si="49"/>
        <v>5.6000000000000008E-2</v>
      </c>
      <c r="X68" s="1">
        <f t="shared" si="49"/>
        <v>5.6000000000000008E-2</v>
      </c>
      <c r="Y68" s="1">
        <f t="shared" si="49"/>
        <v>5.6000000000000008E-2</v>
      </c>
      <c r="Z68" s="1">
        <f t="shared" si="49"/>
        <v>5.6000000000000008E-2</v>
      </c>
      <c r="AA68" s="1">
        <f t="shared" si="49"/>
        <v>5.6000000000000008E-2</v>
      </c>
      <c r="AB68" s="1">
        <f t="shared" si="49"/>
        <v>5.6000000000000008E-2</v>
      </c>
      <c r="AC68" s="1">
        <f t="shared" si="49"/>
        <v>5.6000000000000008E-2</v>
      </c>
      <c r="AD68" s="1">
        <f t="shared" si="49"/>
        <v>5.6000000000000008E-2</v>
      </c>
      <c r="AE68" s="1">
        <f t="shared" si="49"/>
        <v>5.6000000000000008E-2</v>
      </c>
      <c r="AF68" s="1">
        <f t="shared" si="49"/>
        <v>5.6000000000000008E-2</v>
      </c>
      <c r="AG68" s="1">
        <f t="shared" si="49"/>
        <v>5.6000000000000008E-2</v>
      </c>
      <c r="AH68" s="1">
        <f t="shared" si="49"/>
        <v>5.6000000000000008E-2</v>
      </c>
      <c r="AI68" s="1">
        <f t="shared" si="49"/>
        <v>5.6000000000000008E-2</v>
      </c>
      <c r="AJ68" s="1">
        <f t="shared" si="49"/>
        <v>5.6000000000000008E-2</v>
      </c>
      <c r="AK68" s="1">
        <f t="shared" si="49"/>
        <v>5.6000000000000008E-2</v>
      </c>
      <c r="AL68" s="1">
        <f t="shared" si="49"/>
        <v>5.6000000000000008E-2</v>
      </c>
      <c r="AM68" s="1">
        <f t="shared" si="49"/>
        <v>5.6000000000000008E-2</v>
      </c>
      <c r="AN68" s="1">
        <f t="shared" si="49"/>
        <v>5.6000000000000008E-2</v>
      </c>
      <c r="AO68" s="1">
        <f t="shared" si="49"/>
        <v>5.6000000000000008E-2</v>
      </c>
      <c r="AP68" s="1">
        <f t="shared" si="49"/>
        <v>5.6000000000000008E-2</v>
      </c>
      <c r="AQ68" s="1">
        <f t="shared" si="49"/>
        <v>5.6000000000000008E-2</v>
      </c>
      <c r="AR68" s="1">
        <f t="shared" si="49"/>
        <v>5.6000000000000008E-2</v>
      </c>
      <c r="AS68" s="1">
        <f t="shared" si="49"/>
        <v>5.6000000000000008E-2</v>
      </c>
      <c r="AT68" s="1">
        <f t="shared" si="49"/>
        <v>5.6000000000000008E-2</v>
      </c>
      <c r="AU68" s="1">
        <f t="shared" si="49"/>
        <v>5.6000000000000008E-2</v>
      </c>
      <c r="AV68" s="1">
        <f t="shared" si="49"/>
        <v>5.6000000000000008E-2</v>
      </c>
      <c r="AW68" s="1">
        <f t="shared" si="49"/>
        <v>5.6000000000000008E-2</v>
      </c>
      <c r="AX68" s="1">
        <f t="shared" si="49"/>
        <v>5.6000000000000008E-2</v>
      </c>
      <c r="AY68" s="1">
        <f t="shared" si="49"/>
        <v>5.6000000000000008E-2</v>
      </c>
      <c r="AZ68" s="1">
        <f t="shared" si="49"/>
        <v>5.6000000000000008E-2</v>
      </c>
      <c r="BA68" s="1">
        <f t="shared" si="49"/>
        <v>5.6000000000000008E-2</v>
      </c>
      <c r="BB68" s="1">
        <f t="shared" si="49"/>
        <v>5.6000000000000008E-2</v>
      </c>
      <c r="BC68" s="1">
        <f t="shared" si="49"/>
        <v>5.6000000000000008E-2</v>
      </c>
      <c r="BD68" s="1">
        <f t="shared" si="49"/>
        <v>5.6000000000000008E-2</v>
      </c>
      <c r="BE68" s="1">
        <f t="shared" si="49"/>
        <v>5.6000000000000008E-2</v>
      </c>
      <c r="BF68" s="1">
        <f t="shared" si="49"/>
        <v>5.6000000000000008E-2</v>
      </c>
      <c r="BG68" s="1">
        <f t="shared" si="49"/>
        <v>5.6000000000000008E-2</v>
      </c>
      <c r="BH68" s="1">
        <f t="shared" si="49"/>
        <v>5.6000000000000008E-2</v>
      </c>
      <c r="BI68" s="1">
        <f t="shared" si="49"/>
        <v>5.6000000000000008E-2</v>
      </c>
      <c r="BJ68" s="1">
        <f t="shared" si="49"/>
        <v>5.6000000000000008E-2</v>
      </c>
      <c r="BK68" s="1">
        <f t="shared" si="49"/>
        <v>5.6000000000000008E-2</v>
      </c>
      <c r="BL68" s="1">
        <f t="shared" si="49"/>
        <v>5.6000000000000008E-2</v>
      </c>
      <c r="BM68" s="1">
        <f t="shared" si="49"/>
        <v>5.6000000000000008E-2</v>
      </c>
      <c r="BN68" s="1">
        <f t="shared" si="49"/>
        <v>5.6000000000000008E-2</v>
      </c>
      <c r="BO68" s="1">
        <f t="shared" si="49"/>
        <v>5.6000000000000008E-2</v>
      </c>
      <c r="BP68" s="1">
        <f t="shared" si="49"/>
        <v>5.6000000000000008E-2</v>
      </c>
      <c r="BQ68" s="1">
        <f t="shared" si="49"/>
        <v>5.6000000000000008E-2</v>
      </c>
      <c r="BR68" s="1">
        <f t="shared" si="49"/>
        <v>5.6000000000000008E-2</v>
      </c>
      <c r="BS68" s="1">
        <f t="shared" si="49"/>
        <v>5.6000000000000008E-2</v>
      </c>
      <c r="BT68" s="1">
        <f t="shared" si="49"/>
        <v>5.6000000000000008E-2</v>
      </c>
      <c r="BU68" s="1">
        <f t="shared" si="49"/>
        <v>5.6000000000000008E-2</v>
      </c>
      <c r="BV68" s="1">
        <f t="shared" si="49"/>
        <v>5.6000000000000008E-2</v>
      </c>
      <c r="BW68" s="1">
        <f t="shared" ref="BW68:DE68" si="50">AVERAGE(BW33:BW37)</f>
        <v>5.6000000000000008E-2</v>
      </c>
      <c r="BX68" s="1">
        <f t="shared" si="50"/>
        <v>5.6000000000000008E-2</v>
      </c>
      <c r="BY68" s="1">
        <f t="shared" si="50"/>
        <v>5.6000000000000008E-2</v>
      </c>
      <c r="BZ68" s="1">
        <f t="shared" si="50"/>
        <v>5.6000000000000008E-2</v>
      </c>
      <c r="CA68" s="1">
        <f t="shared" si="50"/>
        <v>5.6000000000000008E-2</v>
      </c>
      <c r="CB68" s="1">
        <f t="shared" si="50"/>
        <v>5.6000000000000008E-2</v>
      </c>
      <c r="CC68" s="1">
        <f t="shared" si="50"/>
        <v>5.6000000000000008E-2</v>
      </c>
      <c r="CD68" s="1">
        <f t="shared" si="50"/>
        <v>5.6000000000000008E-2</v>
      </c>
      <c r="CE68" s="1">
        <f t="shared" si="50"/>
        <v>5.6000000000000008E-2</v>
      </c>
      <c r="CF68" s="1">
        <f t="shared" si="50"/>
        <v>5.6000000000000008E-2</v>
      </c>
      <c r="CG68" s="1">
        <f t="shared" si="50"/>
        <v>5.6000000000000008E-2</v>
      </c>
      <c r="CH68" s="1">
        <f t="shared" si="50"/>
        <v>5.6000000000000008E-2</v>
      </c>
      <c r="CI68" s="1">
        <f t="shared" si="50"/>
        <v>5.6000000000000008E-2</v>
      </c>
      <c r="CJ68" s="1">
        <f t="shared" si="50"/>
        <v>5.6000000000000008E-2</v>
      </c>
      <c r="CK68" s="1">
        <f t="shared" si="50"/>
        <v>5.6000000000000008E-2</v>
      </c>
      <c r="CL68" s="1">
        <f t="shared" si="50"/>
        <v>5.6000000000000008E-2</v>
      </c>
      <c r="CM68" s="1">
        <f t="shared" si="50"/>
        <v>5.6000000000000008E-2</v>
      </c>
      <c r="CN68" s="1">
        <f t="shared" si="50"/>
        <v>5.6000000000000008E-2</v>
      </c>
      <c r="CO68" s="1">
        <f t="shared" si="50"/>
        <v>5.6000000000000008E-2</v>
      </c>
      <c r="CP68" s="1">
        <f t="shared" si="50"/>
        <v>5.6000000000000008E-2</v>
      </c>
      <c r="CQ68" s="1">
        <f t="shared" si="50"/>
        <v>5.6000000000000008E-2</v>
      </c>
      <c r="CR68" s="1">
        <f t="shared" si="50"/>
        <v>5.6000000000000008E-2</v>
      </c>
      <c r="CS68" s="1">
        <f t="shared" si="50"/>
        <v>5.6000000000000008E-2</v>
      </c>
      <c r="CT68" s="1">
        <f t="shared" si="50"/>
        <v>5.6000000000000008E-2</v>
      </c>
      <c r="CU68" s="1">
        <f t="shared" si="50"/>
        <v>5.6000000000000008E-2</v>
      </c>
      <c r="CV68" s="1">
        <f t="shared" si="50"/>
        <v>5.6000000000000008E-2</v>
      </c>
      <c r="CW68" s="1">
        <f t="shared" si="50"/>
        <v>5.6000000000000008E-2</v>
      </c>
      <c r="CX68" s="1">
        <f t="shared" si="50"/>
        <v>5.6000000000000008E-2</v>
      </c>
      <c r="CY68" s="1">
        <f t="shared" si="50"/>
        <v>5.6000000000000008E-2</v>
      </c>
      <c r="CZ68" s="1">
        <f t="shared" si="50"/>
        <v>5.6000000000000008E-2</v>
      </c>
      <c r="DA68" s="1">
        <f t="shared" si="50"/>
        <v>5.6000000000000008E-2</v>
      </c>
      <c r="DB68" s="1">
        <f t="shared" si="50"/>
        <v>5.6000000000000008E-2</v>
      </c>
      <c r="DC68" s="1">
        <f t="shared" si="50"/>
        <v>5.6000000000000008E-2</v>
      </c>
      <c r="DD68" s="1">
        <f t="shared" si="50"/>
        <v>5.6000000000000008E-2</v>
      </c>
      <c r="DE68" s="1">
        <f t="shared" si="50"/>
        <v>5.6000000000000008E-2</v>
      </c>
    </row>
    <row r="69" spans="1:109">
      <c r="E69" s="4">
        <f t="shared" si="44"/>
        <v>0</v>
      </c>
      <c r="F69" s="6">
        <f>IF($H$69=0,0,SUMIF($V$81:$X$120,"Wise Eye",$X$81:$X$120)/$H$69)</f>
        <v>0</v>
      </c>
      <c r="G69" s="6">
        <f>IF($H$69=0,0,SUMIF($V$81:$W$120,"Wise Eye",$W$81:$W$120)/$H$69)</f>
        <v>0</v>
      </c>
      <c r="H69">
        <f>COUNTIF($V$81:$V$120,"Wise Eye")</f>
        <v>0</v>
      </c>
      <c r="I69" s="2" t="s">
        <v>37</v>
      </c>
      <c r="J69" s="1">
        <f>AVERAGE(J38:J42)</f>
        <v>0.51</v>
      </c>
      <c r="K69" s="1">
        <f t="shared" ref="K69:BV69" si="51">AVERAGE(K38:K42)</f>
        <v>0.51</v>
      </c>
      <c r="L69" s="1">
        <f t="shared" si="51"/>
        <v>0.51</v>
      </c>
      <c r="M69" s="1">
        <f t="shared" si="51"/>
        <v>0.36450000000000005</v>
      </c>
      <c r="N69" s="1">
        <f t="shared" si="51"/>
        <v>0.255</v>
      </c>
      <c r="O69" s="1">
        <f t="shared" si="51"/>
        <v>0.21820000000000001</v>
      </c>
      <c r="P69" s="1">
        <f t="shared" si="51"/>
        <v>0.1794</v>
      </c>
      <c r="Q69" s="1">
        <f t="shared" si="51"/>
        <v>0.1386</v>
      </c>
      <c r="R69" s="1">
        <f t="shared" si="51"/>
        <v>9.580000000000001E-2</v>
      </c>
      <c r="S69" s="1">
        <f t="shared" si="51"/>
        <v>5.1000000000000004E-2</v>
      </c>
      <c r="T69" s="1">
        <f t="shared" si="51"/>
        <v>5.1000000000000004E-2</v>
      </c>
      <c r="U69" s="1">
        <f t="shared" si="51"/>
        <v>5.1000000000000004E-2</v>
      </c>
      <c r="V69" s="1">
        <f t="shared" si="51"/>
        <v>5.1000000000000004E-2</v>
      </c>
      <c r="W69" s="1">
        <f t="shared" si="51"/>
        <v>5.1000000000000004E-2</v>
      </c>
      <c r="X69" s="1">
        <f t="shared" si="51"/>
        <v>5.1000000000000004E-2</v>
      </c>
      <c r="Y69" s="1">
        <f t="shared" si="51"/>
        <v>5.1000000000000004E-2</v>
      </c>
      <c r="Z69" s="1">
        <f t="shared" si="51"/>
        <v>5.1000000000000004E-2</v>
      </c>
      <c r="AA69" s="1">
        <f t="shared" si="51"/>
        <v>5.1000000000000004E-2</v>
      </c>
      <c r="AB69" s="1">
        <f t="shared" si="51"/>
        <v>5.1000000000000004E-2</v>
      </c>
      <c r="AC69" s="1">
        <f t="shared" si="51"/>
        <v>5.1000000000000004E-2</v>
      </c>
      <c r="AD69" s="1">
        <f t="shared" si="51"/>
        <v>5.1000000000000004E-2</v>
      </c>
      <c r="AE69" s="1">
        <f t="shared" si="51"/>
        <v>5.1000000000000004E-2</v>
      </c>
      <c r="AF69" s="1">
        <f t="shared" si="51"/>
        <v>5.1000000000000004E-2</v>
      </c>
      <c r="AG69" s="1">
        <f t="shared" si="51"/>
        <v>5.1000000000000004E-2</v>
      </c>
      <c r="AH69" s="1">
        <f t="shared" si="51"/>
        <v>5.1000000000000004E-2</v>
      </c>
      <c r="AI69" s="1">
        <f t="shared" si="51"/>
        <v>5.1000000000000004E-2</v>
      </c>
      <c r="AJ69" s="1">
        <f t="shared" si="51"/>
        <v>5.1000000000000004E-2</v>
      </c>
      <c r="AK69" s="1">
        <f t="shared" si="51"/>
        <v>5.1000000000000004E-2</v>
      </c>
      <c r="AL69" s="1">
        <f t="shared" si="51"/>
        <v>5.1000000000000004E-2</v>
      </c>
      <c r="AM69" s="1">
        <f t="shared" si="51"/>
        <v>5.1000000000000004E-2</v>
      </c>
      <c r="AN69" s="1">
        <f t="shared" si="51"/>
        <v>5.1000000000000004E-2</v>
      </c>
      <c r="AO69" s="1">
        <f t="shared" si="51"/>
        <v>5.1000000000000004E-2</v>
      </c>
      <c r="AP69" s="1">
        <f t="shared" si="51"/>
        <v>5.1000000000000004E-2</v>
      </c>
      <c r="AQ69" s="1">
        <f t="shared" si="51"/>
        <v>5.1000000000000004E-2</v>
      </c>
      <c r="AR69" s="1">
        <f t="shared" si="51"/>
        <v>5.1000000000000004E-2</v>
      </c>
      <c r="AS69" s="1">
        <f t="shared" si="51"/>
        <v>5.1000000000000004E-2</v>
      </c>
      <c r="AT69" s="1">
        <f t="shared" si="51"/>
        <v>5.1000000000000004E-2</v>
      </c>
      <c r="AU69" s="1">
        <f t="shared" si="51"/>
        <v>5.1000000000000004E-2</v>
      </c>
      <c r="AV69" s="1">
        <f t="shared" si="51"/>
        <v>5.1000000000000004E-2</v>
      </c>
      <c r="AW69" s="1">
        <f t="shared" si="51"/>
        <v>5.1000000000000004E-2</v>
      </c>
      <c r="AX69" s="1">
        <f t="shared" si="51"/>
        <v>5.1000000000000004E-2</v>
      </c>
      <c r="AY69" s="1">
        <f t="shared" si="51"/>
        <v>5.1000000000000004E-2</v>
      </c>
      <c r="AZ69" s="1">
        <f t="shared" si="51"/>
        <v>5.1000000000000004E-2</v>
      </c>
      <c r="BA69" s="1">
        <f t="shared" si="51"/>
        <v>5.1000000000000004E-2</v>
      </c>
      <c r="BB69" s="1">
        <f t="shared" si="51"/>
        <v>5.1000000000000004E-2</v>
      </c>
      <c r="BC69" s="1">
        <f t="shared" si="51"/>
        <v>5.1000000000000004E-2</v>
      </c>
      <c r="BD69" s="1">
        <f t="shared" si="51"/>
        <v>5.1000000000000004E-2</v>
      </c>
      <c r="BE69" s="1">
        <f t="shared" si="51"/>
        <v>5.1000000000000004E-2</v>
      </c>
      <c r="BF69" s="1">
        <f t="shared" si="51"/>
        <v>5.1000000000000004E-2</v>
      </c>
      <c r="BG69" s="1">
        <f t="shared" si="51"/>
        <v>5.1000000000000004E-2</v>
      </c>
      <c r="BH69" s="1">
        <f t="shared" si="51"/>
        <v>5.1000000000000004E-2</v>
      </c>
      <c r="BI69" s="1">
        <f t="shared" si="51"/>
        <v>5.1000000000000004E-2</v>
      </c>
      <c r="BJ69" s="1">
        <f t="shared" si="51"/>
        <v>5.1000000000000004E-2</v>
      </c>
      <c r="BK69" s="1">
        <f t="shared" si="51"/>
        <v>5.1000000000000004E-2</v>
      </c>
      <c r="BL69" s="1">
        <f t="shared" si="51"/>
        <v>5.1000000000000004E-2</v>
      </c>
      <c r="BM69" s="1">
        <f t="shared" si="51"/>
        <v>5.1000000000000004E-2</v>
      </c>
      <c r="BN69" s="1">
        <f t="shared" si="51"/>
        <v>5.1000000000000004E-2</v>
      </c>
      <c r="BO69" s="1">
        <f t="shared" si="51"/>
        <v>5.1000000000000004E-2</v>
      </c>
      <c r="BP69" s="1">
        <f t="shared" si="51"/>
        <v>5.1000000000000004E-2</v>
      </c>
      <c r="BQ69" s="1">
        <f t="shared" si="51"/>
        <v>5.1000000000000004E-2</v>
      </c>
      <c r="BR69" s="1">
        <f t="shared" si="51"/>
        <v>5.1000000000000004E-2</v>
      </c>
      <c r="BS69" s="1">
        <f t="shared" si="51"/>
        <v>5.1000000000000004E-2</v>
      </c>
      <c r="BT69" s="1">
        <f t="shared" si="51"/>
        <v>5.1000000000000004E-2</v>
      </c>
      <c r="BU69" s="1">
        <f t="shared" si="51"/>
        <v>5.1000000000000004E-2</v>
      </c>
      <c r="BV69" s="1">
        <f t="shared" si="51"/>
        <v>5.1000000000000004E-2</v>
      </c>
      <c r="BW69" s="1">
        <f t="shared" ref="BW69:DE69" si="52">AVERAGE(BW38:BW42)</f>
        <v>5.1000000000000004E-2</v>
      </c>
      <c r="BX69" s="1">
        <f t="shared" si="52"/>
        <v>5.1000000000000004E-2</v>
      </c>
      <c r="BY69" s="1">
        <f t="shared" si="52"/>
        <v>5.1000000000000004E-2</v>
      </c>
      <c r="BZ69" s="1">
        <f t="shared" si="52"/>
        <v>5.1000000000000004E-2</v>
      </c>
      <c r="CA69" s="1">
        <f t="shared" si="52"/>
        <v>5.1000000000000004E-2</v>
      </c>
      <c r="CB69" s="1">
        <f t="shared" si="52"/>
        <v>5.1000000000000004E-2</v>
      </c>
      <c r="CC69" s="1">
        <f t="shared" si="52"/>
        <v>5.1000000000000004E-2</v>
      </c>
      <c r="CD69" s="1">
        <f t="shared" si="52"/>
        <v>5.1000000000000004E-2</v>
      </c>
      <c r="CE69" s="1">
        <f t="shared" si="52"/>
        <v>5.1000000000000004E-2</v>
      </c>
      <c r="CF69" s="1">
        <f t="shared" si="52"/>
        <v>5.1000000000000004E-2</v>
      </c>
      <c r="CG69" s="1">
        <f t="shared" si="52"/>
        <v>5.1000000000000004E-2</v>
      </c>
      <c r="CH69" s="1">
        <f t="shared" si="52"/>
        <v>5.1000000000000004E-2</v>
      </c>
      <c r="CI69" s="1">
        <f t="shared" si="52"/>
        <v>5.1000000000000004E-2</v>
      </c>
      <c r="CJ69" s="1">
        <f t="shared" si="52"/>
        <v>5.1000000000000004E-2</v>
      </c>
      <c r="CK69" s="1">
        <f t="shared" si="52"/>
        <v>5.1000000000000004E-2</v>
      </c>
      <c r="CL69" s="1">
        <f t="shared" si="52"/>
        <v>5.1000000000000004E-2</v>
      </c>
      <c r="CM69" s="1">
        <f t="shared" si="52"/>
        <v>5.1000000000000004E-2</v>
      </c>
      <c r="CN69" s="1">
        <f t="shared" si="52"/>
        <v>5.1000000000000004E-2</v>
      </c>
      <c r="CO69" s="1">
        <f t="shared" si="52"/>
        <v>5.1000000000000004E-2</v>
      </c>
      <c r="CP69" s="1">
        <f t="shared" si="52"/>
        <v>5.1000000000000004E-2</v>
      </c>
      <c r="CQ69" s="1">
        <f t="shared" si="52"/>
        <v>5.1000000000000004E-2</v>
      </c>
      <c r="CR69" s="1">
        <f t="shared" si="52"/>
        <v>5.1000000000000004E-2</v>
      </c>
      <c r="CS69" s="1">
        <f t="shared" si="52"/>
        <v>5.1000000000000004E-2</v>
      </c>
      <c r="CT69" s="1">
        <f t="shared" si="52"/>
        <v>5.1000000000000004E-2</v>
      </c>
      <c r="CU69" s="1">
        <f t="shared" si="52"/>
        <v>5.1000000000000004E-2</v>
      </c>
      <c r="CV69" s="1">
        <f t="shared" si="52"/>
        <v>5.1000000000000004E-2</v>
      </c>
      <c r="CW69" s="1">
        <f t="shared" si="52"/>
        <v>5.1000000000000004E-2</v>
      </c>
      <c r="CX69" s="1">
        <f t="shared" si="52"/>
        <v>5.1000000000000004E-2</v>
      </c>
      <c r="CY69" s="1">
        <f t="shared" si="52"/>
        <v>5.1000000000000004E-2</v>
      </c>
      <c r="CZ69" s="1">
        <f t="shared" si="52"/>
        <v>5.1000000000000004E-2</v>
      </c>
      <c r="DA69" s="1">
        <f t="shared" si="52"/>
        <v>5.1000000000000004E-2</v>
      </c>
      <c r="DB69" s="1">
        <f t="shared" si="52"/>
        <v>5.1000000000000004E-2</v>
      </c>
      <c r="DC69" s="1">
        <f t="shared" si="52"/>
        <v>5.1000000000000004E-2</v>
      </c>
      <c r="DD69" s="1">
        <f t="shared" si="52"/>
        <v>5.1000000000000004E-2</v>
      </c>
      <c r="DE69" s="1">
        <f t="shared" si="52"/>
        <v>5.1000000000000004E-2</v>
      </c>
    </row>
    <row r="70" spans="1:109">
      <c r="E70" s="4">
        <f t="shared" ca="1" si="44"/>
        <v>6.1000000000000013E-2</v>
      </c>
      <c r="F70" s="6">
        <f ca="1">IF($H$70=0,0,SUMIF($V$81:$X$120,"Purple Splash",$X$81:$X$120)/$H$70)</f>
        <v>0.75</v>
      </c>
      <c r="G70" s="6">
        <f ca="1">IF($H$70=0,0,SUMIF($V$81:$W$120,"Purple Splash",$W$81:$W$120)/$H$70)</f>
        <v>14.5</v>
      </c>
      <c r="H70">
        <f>COUNTIF($V$81:$V$120,"Purple Splash")</f>
        <v>4</v>
      </c>
      <c r="I70" s="2" t="s">
        <v>181</v>
      </c>
      <c r="J70" s="1">
        <f>AVERAGE(J43:J47)</f>
        <v>0.6100000000000001</v>
      </c>
      <c r="K70" s="1">
        <f t="shared" ref="K70:BV70" si="53">AVERAGE(K43:K47)</f>
        <v>0.6100000000000001</v>
      </c>
      <c r="L70" s="1">
        <f t="shared" si="53"/>
        <v>0.6100000000000001</v>
      </c>
      <c r="M70" s="1">
        <f t="shared" si="53"/>
        <v>0.503</v>
      </c>
      <c r="N70" s="1">
        <f t="shared" si="53"/>
        <v>0.37600000000000006</v>
      </c>
      <c r="O70" s="1">
        <f t="shared" si="53"/>
        <v>0.30500000000000005</v>
      </c>
      <c r="P70" s="1">
        <f t="shared" si="53"/>
        <v>0.26419999999999999</v>
      </c>
      <c r="Q70" s="1">
        <f t="shared" si="53"/>
        <v>0.21939999999999998</v>
      </c>
      <c r="R70" s="1">
        <f t="shared" si="53"/>
        <v>0.1706</v>
      </c>
      <c r="S70" s="1">
        <f t="shared" si="53"/>
        <v>0.11780000000000002</v>
      </c>
      <c r="T70" s="1">
        <f t="shared" si="53"/>
        <v>6.1000000000000013E-2</v>
      </c>
      <c r="U70" s="1">
        <f t="shared" si="53"/>
        <v>6.1000000000000013E-2</v>
      </c>
      <c r="V70" s="1">
        <f t="shared" si="53"/>
        <v>6.1000000000000013E-2</v>
      </c>
      <c r="W70" s="1">
        <f t="shared" si="53"/>
        <v>6.1000000000000013E-2</v>
      </c>
      <c r="X70" s="1">
        <f t="shared" si="53"/>
        <v>6.1000000000000013E-2</v>
      </c>
      <c r="Y70" s="1">
        <f t="shared" si="53"/>
        <v>6.1000000000000013E-2</v>
      </c>
      <c r="Z70" s="1">
        <f t="shared" si="53"/>
        <v>6.1000000000000013E-2</v>
      </c>
      <c r="AA70" s="1">
        <f t="shared" si="53"/>
        <v>6.1000000000000013E-2</v>
      </c>
      <c r="AB70" s="1">
        <f t="shared" si="53"/>
        <v>6.1000000000000013E-2</v>
      </c>
      <c r="AC70" s="1">
        <f t="shared" si="53"/>
        <v>6.1000000000000013E-2</v>
      </c>
      <c r="AD70" s="1">
        <f t="shared" si="53"/>
        <v>6.1000000000000013E-2</v>
      </c>
      <c r="AE70" s="1">
        <f t="shared" si="53"/>
        <v>6.1000000000000013E-2</v>
      </c>
      <c r="AF70" s="1">
        <f t="shared" si="53"/>
        <v>6.1000000000000013E-2</v>
      </c>
      <c r="AG70" s="1">
        <f t="shared" si="53"/>
        <v>6.1000000000000013E-2</v>
      </c>
      <c r="AH70" s="1">
        <f t="shared" si="53"/>
        <v>6.1000000000000013E-2</v>
      </c>
      <c r="AI70" s="1">
        <f t="shared" si="53"/>
        <v>6.1000000000000013E-2</v>
      </c>
      <c r="AJ70" s="1">
        <f t="shared" si="53"/>
        <v>6.1000000000000013E-2</v>
      </c>
      <c r="AK70" s="1">
        <f t="shared" si="53"/>
        <v>6.1000000000000013E-2</v>
      </c>
      <c r="AL70" s="1">
        <f t="shared" si="53"/>
        <v>6.1000000000000013E-2</v>
      </c>
      <c r="AM70" s="1">
        <f t="shared" si="53"/>
        <v>6.1000000000000013E-2</v>
      </c>
      <c r="AN70" s="1">
        <f t="shared" si="53"/>
        <v>6.1000000000000013E-2</v>
      </c>
      <c r="AO70" s="1">
        <f t="shared" si="53"/>
        <v>6.1000000000000013E-2</v>
      </c>
      <c r="AP70" s="1">
        <f t="shared" si="53"/>
        <v>6.1000000000000013E-2</v>
      </c>
      <c r="AQ70" s="1">
        <f t="shared" si="53"/>
        <v>6.1000000000000013E-2</v>
      </c>
      <c r="AR70" s="1">
        <f t="shared" si="53"/>
        <v>6.1000000000000013E-2</v>
      </c>
      <c r="AS70" s="1">
        <f t="shared" si="53"/>
        <v>6.1000000000000013E-2</v>
      </c>
      <c r="AT70" s="1">
        <f t="shared" si="53"/>
        <v>6.1000000000000013E-2</v>
      </c>
      <c r="AU70" s="1">
        <f t="shared" si="53"/>
        <v>6.1000000000000013E-2</v>
      </c>
      <c r="AV70" s="1">
        <f t="shared" si="53"/>
        <v>6.1000000000000013E-2</v>
      </c>
      <c r="AW70" s="1">
        <f t="shared" si="53"/>
        <v>6.1000000000000013E-2</v>
      </c>
      <c r="AX70" s="1">
        <f t="shared" si="53"/>
        <v>6.1000000000000013E-2</v>
      </c>
      <c r="AY70" s="1">
        <f t="shared" si="53"/>
        <v>6.1000000000000013E-2</v>
      </c>
      <c r="AZ70" s="1">
        <f t="shared" si="53"/>
        <v>6.1000000000000013E-2</v>
      </c>
      <c r="BA70" s="1">
        <f t="shared" si="53"/>
        <v>6.1000000000000013E-2</v>
      </c>
      <c r="BB70" s="1">
        <f t="shared" si="53"/>
        <v>6.1000000000000013E-2</v>
      </c>
      <c r="BC70" s="1">
        <f t="shared" si="53"/>
        <v>6.1000000000000013E-2</v>
      </c>
      <c r="BD70" s="1">
        <f t="shared" si="53"/>
        <v>6.1000000000000013E-2</v>
      </c>
      <c r="BE70" s="1">
        <f t="shared" si="53"/>
        <v>6.1000000000000013E-2</v>
      </c>
      <c r="BF70" s="1">
        <f t="shared" si="53"/>
        <v>6.1000000000000013E-2</v>
      </c>
      <c r="BG70" s="1">
        <f t="shared" si="53"/>
        <v>6.1000000000000013E-2</v>
      </c>
      <c r="BH70" s="1">
        <f t="shared" si="53"/>
        <v>6.1000000000000013E-2</v>
      </c>
      <c r="BI70" s="1">
        <f t="shared" si="53"/>
        <v>6.1000000000000013E-2</v>
      </c>
      <c r="BJ70" s="1">
        <f t="shared" si="53"/>
        <v>6.1000000000000013E-2</v>
      </c>
      <c r="BK70" s="1">
        <f t="shared" si="53"/>
        <v>6.1000000000000013E-2</v>
      </c>
      <c r="BL70" s="1">
        <f t="shared" si="53"/>
        <v>6.1000000000000013E-2</v>
      </c>
      <c r="BM70" s="1">
        <f t="shared" si="53"/>
        <v>6.1000000000000013E-2</v>
      </c>
      <c r="BN70" s="1">
        <f t="shared" si="53"/>
        <v>6.1000000000000013E-2</v>
      </c>
      <c r="BO70" s="1">
        <f t="shared" si="53"/>
        <v>6.1000000000000013E-2</v>
      </c>
      <c r="BP70" s="1">
        <f t="shared" si="53"/>
        <v>6.1000000000000013E-2</v>
      </c>
      <c r="BQ70" s="1">
        <f t="shared" si="53"/>
        <v>6.1000000000000013E-2</v>
      </c>
      <c r="BR70" s="1">
        <f t="shared" si="53"/>
        <v>6.1000000000000013E-2</v>
      </c>
      <c r="BS70" s="1">
        <f t="shared" si="53"/>
        <v>6.1000000000000013E-2</v>
      </c>
      <c r="BT70" s="1">
        <f t="shared" si="53"/>
        <v>6.1000000000000013E-2</v>
      </c>
      <c r="BU70" s="1">
        <f t="shared" si="53"/>
        <v>6.1000000000000013E-2</v>
      </c>
      <c r="BV70" s="1">
        <f t="shared" si="53"/>
        <v>6.1000000000000013E-2</v>
      </c>
      <c r="BW70" s="1">
        <f t="shared" ref="BW70:DE70" si="54">AVERAGE(BW43:BW47)</f>
        <v>6.1000000000000013E-2</v>
      </c>
      <c r="BX70" s="1">
        <f t="shared" si="54"/>
        <v>6.1000000000000013E-2</v>
      </c>
      <c r="BY70" s="1">
        <f t="shared" si="54"/>
        <v>6.1000000000000013E-2</v>
      </c>
      <c r="BZ70" s="1">
        <f t="shared" si="54"/>
        <v>6.1000000000000013E-2</v>
      </c>
      <c r="CA70" s="1">
        <f t="shared" si="54"/>
        <v>6.1000000000000013E-2</v>
      </c>
      <c r="CB70" s="1">
        <f t="shared" si="54"/>
        <v>6.1000000000000013E-2</v>
      </c>
      <c r="CC70" s="1">
        <f t="shared" si="54"/>
        <v>6.1000000000000013E-2</v>
      </c>
      <c r="CD70" s="1">
        <f t="shared" si="54"/>
        <v>6.1000000000000013E-2</v>
      </c>
      <c r="CE70" s="1">
        <f t="shared" si="54"/>
        <v>6.1000000000000013E-2</v>
      </c>
      <c r="CF70" s="1">
        <f t="shared" si="54"/>
        <v>6.1000000000000013E-2</v>
      </c>
      <c r="CG70" s="1">
        <f t="shared" si="54"/>
        <v>6.1000000000000013E-2</v>
      </c>
      <c r="CH70" s="1">
        <f t="shared" si="54"/>
        <v>6.1000000000000013E-2</v>
      </c>
      <c r="CI70" s="1">
        <f t="shared" si="54"/>
        <v>6.1000000000000013E-2</v>
      </c>
      <c r="CJ70" s="1">
        <f t="shared" si="54"/>
        <v>6.1000000000000013E-2</v>
      </c>
      <c r="CK70" s="1">
        <f t="shared" si="54"/>
        <v>6.1000000000000013E-2</v>
      </c>
      <c r="CL70" s="1">
        <f t="shared" si="54"/>
        <v>6.1000000000000013E-2</v>
      </c>
      <c r="CM70" s="1">
        <f t="shared" si="54"/>
        <v>6.1000000000000013E-2</v>
      </c>
      <c r="CN70" s="1">
        <f t="shared" si="54"/>
        <v>6.1000000000000013E-2</v>
      </c>
      <c r="CO70" s="1">
        <f t="shared" si="54"/>
        <v>6.1000000000000013E-2</v>
      </c>
      <c r="CP70" s="1">
        <f t="shared" si="54"/>
        <v>6.1000000000000013E-2</v>
      </c>
      <c r="CQ70" s="1">
        <f t="shared" si="54"/>
        <v>6.1000000000000013E-2</v>
      </c>
      <c r="CR70" s="1">
        <f t="shared" si="54"/>
        <v>6.1000000000000013E-2</v>
      </c>
      <c r="CS70" s="1">
        <f t="shared" si="54"/>
        <v>6.1000000000000013E-2</v>
      </c>
      <c r="CT70" s="1">
        <f t="shared" si="54"/>
        <v>6.1000000000000013E-2</v>
      </c>
      <c r="CU70" s="1">
        <f t="shared" si="54"/>
        <v>6.1000000000000013E-2</v>
      </c>
      <c r="CV70" s="1">
        <f t="shared" si="54"/>
        <v>6.1000000000000013E-2</v>
      </c>
      <c r="CW70" s="1">
        <f t="shared" si="54"/>
        <v>6.1000000000000013E-2</v>
      </c>
      <c r="CX70" s="1">
        <f t="shared" si="54"/>
        <v>6.1000000000000013E-2</v>
      </c>
      <c r="CY70" s="1">
        <f t="shared" si="54"/>
        <v>6.1000000000000013E-2</v>
      </c>
      <c r="CZ70" s="1">
        <f t="shared" si="54"/>
        <v>6.1000000000000013E-2</v>
      </c>
      <c r="DA70" s="1">
        <f t="shared" si="54"/>
        <v>6.1000000000000013E-2</v>
      </c>
      <c r="DB70" s="1">
        <f t="shared" si="54"/>
        <v>6.1000000000000013E-2</v>
      </c>
      <c r="DC70" s="1">
        <f t="shared" si="54"/>
        <v>6.1000000000000013E-2</v>
      </c>
      <c r="DD70" s="1">
        <f t="shared" si="54"/>
        <v>6.1000000000000013E-2</v>
      </c>
      <c r="DE70" s="1">
        <f t="shared" si="54"/>
        <v>6.1000000000000013E-2</v>
      </c>
    </row>
    <row r="71" spans="1:109">
      <c r="E71" s="4">
        <f t="shared" ca="1" si="44"/>
        <v>0.1268</v>
      </c>
      <c r="F71" s="6">
        <f ca="1">IF($H$71=0,0,SUMIF($V$81:$X$120,"White Shadow",$X$81:$X$120)/$H$71)</f>
        <v>1</v>
      </c>
      <c r="G71" s="6">
        <f ca="1">IF($H$71=0,0,SUMIF($V$81:$W$120,"White Shadow",$W$81:$W$120)/$H$71)</f>
        <v>13</v>
      </c>
      <c r="H71">
        <f>COUNTIF($V$81:$V$120,"White Shadow")</f>
        <v>1</v>
      </c>
      <c r="I71" s="2" t="s">
        <v>38</v>
      </c>
      <c r="J71" s="1">
        <f>AVERAGE(J48:J52)</f>
        <v>0.65999999999999992</v>
      </c>
      <c r="K71" s="1">
        <f t="shared" ref="K71:BV71" si="55">AVERAGE(K48:K52)</f>
        <v>0.65999999999999992</v>
      </c>
      <c r="L71" s="1">
        <f t="shared" si="55"/>
        <v>0.65999999999999992</v>
      </c>
      <c r="M71" s="1">
        <f t="shared" si="55"/>
        <v>0.60400000000000009</v>
      </c>
      <c r="N71" s="1">
        <f t="shared" si="55"/>
        <v>0.54299999999999993</v>
      </c>
      <c r="O71" s="1">
        <f t="shared" si="55"/>
        <v>0.40600000000000003</v>
      </c>
      <c r="P71" s="1">
        <f t="shared" si="55"/>
        <v>0.40600000000000003</v>
      </c>
      <c r="Q71" s="1">
        <f t="shared" si="55"/>
        <v>0.28520000000000001</v>
      </c>
      <c r="R71" s="1">
        <f t="shared" si="55"/>
        <v>0.2364</v>
      </c>
      <c r="S71" s="1">
        <f t="shared" si="55"/>
        <v>0.2364</v>
      </c>
      <c r="T71" s="1">
        <f t="shared" si="55"/>
        <v>0.18360000000000001</v>
      </c>
      <c r="U71" s="1">
        <f t="shared" si="55"/>
        <v>0.18360000000000001</v>
      </c>
      <c r="V71" s="1">
        <f t="shared" si="55"/>
        <v>0.1268</v>
      </c>
      <c r="W71" s="1">
        <f t="shared" si="55"/>
        <v>0.1268</v>
      </c>
      <c r="X71" s="1">
        <f t="shared" si="55"/>
        <v>0.1268</v>
      </c>
      <c r="Y71" s="1">
        <f t="shared" si="55"/>
        <v>6.6000000000000003E-2</v>
      </c>
      <c r="Z71" s="1">
        <f t="shared" si="55"/>
        <v>6.6000000000000003E-2</v>
      </c>
      <c r="AA71" s="1">
        <f t="shared" si="55"/>
        <v>6.6000000000000003E-2</v>
      </c>
      <c r="AB71" s="1">
        <f t="shared" si="55"/>
        <v>6.6000000000000003E-2</v>
      </c>
      <c r="AC71" s="1">
        <f t="shared" si="55"/>
        <v>6.6000000000000003E-2</v>
      </c>
      <c r="AD71" s="1">
        <f t="shared" si="55"/>
        <v>6.6000000000000003E-2</v>
      </c>
      <c r="AE71" s="1">
        <f t="shared" si="55"/>
        <v>6.6000000000000003E-2</v>
      </c>
      <c r="AF71" s="1">
        <f t="shared" si="55"/>
        <v>6.6000000000000003E-2</v>
      </c>
      <c r="AG71" s="1">
        <f t="shared" si="55"/>
        <v>6.6000000000000003E-2</v>
      </c>
      <c r="AH71" s="1">
        <f t="shared" si="55"/>
        <v>6.6000000000000003E-2</v>
      </c>
      <c r="AI71" s="1">
        <f t="shared" si="55"/>
        <v>6.6000000000000003E-2</v>
      </c>
      <c r="AJ71" s="1">
        <f t="shared" si="55"/>
        <v>6.6000000000000003E-2</v>
      </c>
      <c r="AK71" s="1">
        <f t="shared" si="55"/>
        <v>6.6000000000000003E-2</v>
      </c>
      <c r="AL71" s="1">
        <f t="shared" si="55"/>
        <v>6.6000000000000003E-2</v>
      </c>
      <c r="AM71" s="1">
        <f t="shared" si="55"/>
        <v>6.6000000000000003E-2</v>
      </c>
      <c r="AN71" s="1">
        <f t="shared" si="55"/>
        <v>6.6000000000000003E-2</v>
      </c>
      <c r="AO71" s="1">
        <f t="shared" si="55"/>
        <v>6.6000000000000003E-2</v>
      </c>
      <c r="AP71" s="1">
        <f t="shared" si="55"/>
        <v>6.6000000000000003E-2</v>
      </c>
      <c r="AQ71" s="1">
        <f t="shared" si="55"/>
        <v>6.6000000000000003E-2</v>
      </c>
      <c r="AR71" s="1">
        <f t="shared" si="55"/>
        <v>6.6000000000000003E-2</v>
      </c>
      <c r="AS71" s="1">
        <f t="shared" si="55"/>
        <v>6.6000000000000003E-2</v>
      </c>
      <c r="AT71" s="1">
        <f t="shared" si="55"/>
        <v>6.6000000000000003E-2</v>
      </c>
      <c r="AU71" s="1">
        <f t="shared" si="55"/>
        <v>6.6000000000000003E-2</v>
      </c>
      <c r="AV71" s="1">
        <f t="shared" si="55"/>
        <v>6.6000000000000003E-2</v>
      </c>
      <c r="AW71" s="1">
        <f t="shared" si="55"/>
        <v>6.6000000000000003E-2</v>
      </c>
      <c r="AX71" s="1">
        <f t="shared" si="55"/>
        <v>6.6000000000000003E-2</v>
      </c>
      <c r="AY71" s="1">
        <f t="shared" si="55"/>
        <v>6.6000000000000003E-2</v>
      </c>
      <c r="AZ71" s="1">
        <f t="shared" si="55"/>
        <v>6.6000000000000003E-2</v>
      </c>
      <c r="BA71" s="1">
        <f t="shared" si="55"/>
        <v>6.6000000000000003E-2</v>
      </c>
      <c r="BB71" s="1">
        <f t="shared" si="55"/>
        <v>6.6000000000000003E-2</v>
      </c>
      <c r="BC71" s="1">
        <f t="shared" si="55"/>
        <v>6.6000000000000003E-2</v>
      </c>
      <c r="BD71" s="1">
        <f t="shared" si="55"/>
        <v>6.6000000000000003E-2</v>
      </c>
      <c r="BE71" s="1">
        <f t="shared" si="55"/>
        <v>6.6000000000000003E-2</v>
      </c>
      <c r="BF71" s="1">
        <f t="shared" si="55"/>
        <v>6.6000000000000003E-2</v>
      </c>
      <c r="BG71" s="1">
        <f t="shared" si="55"/>
        <v>6.6000000000000003E-2</v>
      </c>
      <c r="BH71" s="1">
        <f t="shared" si="55"/>
        <v>6.6000000000000003E-2</v>
      </c>
      <c r="BI71" s="1">
        <f t="shared" si="55"/>
        <v>6.6000000000000003E-2</v>
      </c>
      <c r="BJ71" s="1">
        <f t="shared" si="55"/>
        <v>6.6000000000000003E-2</v>
      </c>
      <c r="BK71" s="1">
        <f t="shared" si="55"/>
        <v>6.6000000000000003E-2</v>
      </c>
      <c r="BL71" s="1">
        <f t="shared" si="55"/>
        <v>6.6000000000000003E-2</v>
      </c>
      <c r="BM71" s="1">
        <f t="shared" si="55"/>
        <v>6.6000000000000003E-2</v>
      </c>
      <c r="BN71" s="1">
        <f t="shared" si="55"/>
        <v>6.6000000000000003E-2</v>
      </c>
      <c r="BO71" s="1">
        <f t="shared" si="55"/>
        <v>6.6000000000000003E-2</v>
      </c>
      <c r="BP71" s="1">
        <f t="shared" si="55"/>
        <v>6.6000000000000003E-2</v>
      </c>
      <c r="BQ71" s="1">
        <f t="shared" si="55"/>
        <v>6.6000000000000003E-2</v>
      </c>
      <c r="BR71" s="1">
        <f t="shared" si="55"/>
        <v>6.6000000000000003E-2</v>
      </c>
      <c r="BS71" s="1">
        <f t="shared" si="55"/>
        <v>6.6000000000000003E-2</v>
      </c>
      <c r="BT71" s="1">
        <f t="shared" si="55"/>
        <v>6.6000000000000003E-2</v>
      </c>
      <c r="BU71" s="1">
        <f t="shared" si="55"/>
        <v>6.6000000000000003E-2</v>
      </c>
      <c r="BV71" s="1">
        <f t="shared" si="55"/>
        <v>6.6000000000000003E-2</v>
      </c>
      <c r="BW71" s="1">
        <f t="shared" ref="BW71:DE71" si="56">AVERAGE(BW48:BW52)</f>
        <v>6.6000000000000003E-2</v>
      </c>
      <c r="BX71" s="1">
        <f t="shared" si="56"/>
        <v>6.6000000000000003E-2</v>
      </c>
      <c r="BY71" s="1">
        <f t="shared" si="56"/>
        <v>6.6000000000000003E-2</v>
      </c>
      <c r="BZ71" s="1">
        <f t="shared" si="56"/>
        <v>6.6000000000000003E-2</v>
      </c>
      <c r="CA71" s="1">
        <f t="shared" si="56"/>
        <v>6.6000000000000003E-2</v>
      </c>
      <c r="CB71" s="1">
        <f t="shared" si="56"/>
        <v>6.6000000000000003E-2</v>
      </c>
      <c r="CC71" s="1">
        <f t="shared" si="56"/>
        <v>6.6000000000000003E-2</v>
      </c>
      <c r="CD71" s="1">
        <f t="shared" si="56"/>
        <v>6.6000000000000003E-2</v>
      </c>
      <c r="CE71" s="1">
        <f t="shared" si="56"/>
        <v>6.6000000000000003E-2</v>
      </c>
      <c r="CF71" s="1">
        <f t="shared" si="56"/>
        <v>6.6000000000000003E-2</v>
      </c>
      <c r="CG71" s="1">
        <f t="shared" si="56"/>
        <v>6.6000000000000003E-2</v>
      </c>
      <c r="CH71" s="1">
        <f t="shared" si="56"/>
        <v>6.6000000000000003E-2</v>
      </c>
      <c r="CI71" s="1">
        <f t="shared" si="56"/>
        <v>6.6000000000000003E-2</v>
      </c>
      <c r="CJ71" s="1">
        <f t="shared" si="56"/>
        <v>6.6000000000000003E-2</v>
      </c>
      <c r="CK71" s="1">
        <f t="shared" si="56"/>
        <v>6.6000000000000003E-2</v>
      </c>
      <c r="CL71" s="1">
        <f t="shared" si="56"/>
        <v>6.6000000000000003E-2</v>
      </c>
      <c r="CM71" s="1">
        <f t="shared" si="56"/>
        <v>6.6000000000000003E-2</v>
      </c>
      <c r="CN71" s="1">
        <f t="shared" si="56"/>
        <v>6.6000000000000003E-2</v>
      </c>
      <c r="CO71" s="1">
        <f t="shared" si="56"/>
        <v>6.6000000000000003E-2</v>
      </c>
      <c r="CP71" s="1">
        <f t="shared" si="56"/>
        <v>6.6000000000000003E-2</v>
      </c>
      <c r="CQ71" s="1">
        <f t="shared" si="56"/>
        <v>6.6000000000000003E-2</v>
      </c>
      <c r="CR71" s="1">
        <f t="shared" si="56"/>
        <v>6.6000000000000003E-2</v>
      </c>
      <c r="CS71" s="1">
        <f t="shared" si="56"/>
        <v>6.6000000000000003E-2</v>
      </c>
      <c r="CT71" s="1">
        <f t="shared" si="56"/>
        <v>6.6000000000000003E-2</v>
      </c>
      <c r="CU71" s="1">
        <f t="shared" si="56"/>
        <v>6.6000000000000003E-2</v>
      </c>
      <c r="CV71" s="1">
        <f t="shared" si="56"/>
        <v>6.6000000000000003E-2</v>
      </c>
      <c r="CW71" s="1">
        <f t="shared" si="56"/>
        <v>6.6000000000000003E-2</v>
      </c>
      <c r="CX71" s="1">
        <f t="shared" si="56"/>
        <v>6.6000000000000003E-2</v>
      </c>
      <c r="CY71" s="1">
        <f t="shared" si="56"/>
        <v>6.6000000000000003E-2</v>
      </c>
      <c r="CZ71" s="1">
        <f t="shared" si="56"/>
        <v>6.6000000000000003E-2</v>
      </c>
      <c r="DA71" s="1">
        <f t="shared" si="56"/>
        <v>6.6000000000000003E-2</v>
      </c>
      <c r="DB71" s="1">
        <f t="shared" si="56"/>
        <v>6.6000000000000003E-2</v>
      </c>
      <c r="DC71" s="1">
        <f t="shared" si="56"/>
        <v>6.6000000000000003E-2</v>
      </c>
      <c r="DD71" s="1">
        <f t="shared" si="56"/>
        <v>6.6000000000000003E-2</v>
      </c>
      <c r="DE71" s="1">
        <f t="shared" si="56"/>
        <v>6.6000000000000003E-2</v>
      </c>
    </row>
    <row r="72" spans="1:109">
      <c r="I72" t="s">
        <v>39</v>
      </c>
      <c r="J72" s="1">
        <f>AVERAGE(J22:J52)</f>
        <v>0.52290322580645177</v>
      </c>
      <c r="K72" s="1">
        <f t="shared" ref="K72:BV72" si="57">AVERAGE(K22:K52)</f>
        <v>0.51629032258064522</v>
      </c>
      <c r="L72" s="1">
        <f t="shared" si="57"/>
        <v>0.47712903225806458</v>
      </c>
      <c r="M72" s="1">
        <f t="shared" si="57"/>
        <v>0.36191935483870968</v>
      </c>
      <c r="N72" s="1">
        <f t="shared" si="57"/>
        <v>0.28016129032258064</v>
      </c>
      <c r="O72" s="1">
        <f t="shared" si="57"/>
        <v>0.22351612903225809</v>
      </c>
      <c r="P72" s="1">
        <f t="shared" si="57"/>
        <v>0.19287096774193552</v>
      </c>
      <c r="Q72" s="1">
        <f t="shared" si="57"/>
        <v>0.14112903225806456</v>
      </c>
      <c r="R72" s="1">
        <f t="shared" si="57"/>
        <v>0.10467741935483872</v>
      </c>
      <c r="S72" s="1">
        <f t="shared" si="57"/>
        <v>8.8935483870967752E-2</v>
      </c>
      <c r="T72" s="1">
        <f t="shared" si="57"/>
        <v>7.1258064516129052E-2</v>
      </c>
      <c r="U72" s="1">
        <f t="shared" si="57"/>
        <v>7.1258064516129052E-2</v>
      </c>
      <c r="V72" s="1">
        <f t="shared" si="57"/>
        <v>6.2096774193548393E-2</v>
      </c>
      <c r="W72" s="1">
        <f t="shared" si="57"/>
        <v>6.2096774193548393E-2</v>
      </c>
      <c r="X72" s="1">
        <f t="shared" si="57"/>
        <v>6.2096774193548393E-2</v>
      </c>
      <c r="Y72" s="1">
        <f t="shared" si="57"/>
        <v>5.2290322580645178E-2</v>
      </c>
      <c r="Z72" s="1">
        <f t="shared" si="57"/>
        <v>5.2290322580645178E-2</v>
      </c>
      <c r="AA72" s="1">
        <f t="shared" si="57"/>
        <v>5.2290322580645178E-2</v>
      </c>
      <c r="AB72" s="1">
        <f t="shared" si="57"/>
        <v>5.2290322580645178E-2</v>
      </c>
      <c r="AC72" s="1">
        <f t="shared" si="57"/>
        <v>5.2290322580645178E-2</v>
      </c>
      <c r="AD72" s="1">
        <f t="shared" si="57"/>
        <v>5.2290322580645178E-2</v>
      </c>
      <c r="AE72" s="1">
        <f t="shared" si="57"/>
        <v>5.2290322580645178E-2</v>
      </c>
      <c r="AF72" s="1">
        <f t="shared" si="57"/>
        <v>5.2290322580645178E-2</v>
      </c>
      <c r="AG72" s="1">
        <f t="shared" si="57"/>
        <v>5.2290322580645178E-2</v>
      </c>
      <c r="AH72" s="1">
        <f t="shared" si="57"/>
        <v>5.2290322580645178E-2</v>
      </c>
      <c r="AI72" s="1">
        <f t="shared" si="57"/>
        <v>5.2290322580645178E-2</v>
      </c>
      <c r="AJ72" s="1">
        <f t="shared" si="57"/>
        <v>5.2290322580645178E-2</v>
      </c>
      <c r="AK72" s="1">
        <f t="shared" si="57"/>
        <v>5.2290322580645178E-2</v>
      </c>
      <c r="AL72" s="1">
        <f t="shared" si="57"/>
        <v>5.2290322580645178E-2</v>
      </c>
      <c r="AM72" s="1">
        <f t="shared" si="57"/>
        <v>5.2290322580645178E-2</v>
      </c>
      <c r="AN72" s="1">
        <f t="shared" si="57"/>
        <v>5.2290322580645178E-2</v>
      </c>
      <c r="AO72" s="1">
        <f t="shared" si="57"/>
        <v>5.2290322580645178E-2</v>
      </c>
      <c r="AP72" s="1">
        <f t="shared" si="57"/>
        <v>5.2290322580645178E-2</v>
      </c>
      <c r="AQ72" s="1">
        <f t="shared" si="57"/>
        <v>5.2290322580645178E-2</v>
      </c>
      <c r="AR72" s="1">
        <f t="shared" si="57"/>
        <v>5.2290322580645178E-2</v>
      </c>
      <c r="AS72" s="1">
        <f t="shared" si="57"/>
        <v>5.2290322580645178E-2</v>
      </c>
      <c r="AT72" s="1">
        <f t="shared" si="57"/>
        <v>5.2290322580645178E-2</v>
      </c>
      <c r="AU72" s="1">
        <f t="shared" si="57"/>
        <v>5.2290322580645178E-2</v>
      </c>
      <c r="AV72" s="1">
        <f t="shared" si="57"/>
        <v>5.2290322580645178E-2</v>
      </c>
      <c r="AW72" s="1">
        <f t="shared" si="57"/>
        <v>5.2290322580645178E-2</v>
      </c>
      <c r="AX72" s="1">
        <f t="shared" si="57"/>
        <v>5.2290322580645178E-2</v>
      </c>
      <c r="AY72" s="1">
        <f t="shared" si="57"/>
        <v>5.2290322580645178E-2</v>
      </c>
      <c r="AZ72" s="1">
        <f t="shared" si="57"/>
        <v>5.2290322580645178E-2</v>
      </c>
      <c r="BA72" s="1">
        <f t="shared" si="57"/>
        <v>5.2290322580645178E-2</v>
      </c>
      <c r="BB72" s="1">
        <f t="shared" si="57"/>
        <v>5.2290322580645178E-2</v>
      </c>
      <c r="BC72" s="1">
        <f t="shared" si="57"/>
        <v>5.2290322580645178E-2</v>
      </c>
      <c r="BD72" s="1">
        <f t="shared" si="57"/>
        <v>5.2290322580645178E-2</v>
      </c>
      <c r="BE72" s="1">
        <f t="shared" si="57"/>
        <v>5.2290322580645178E-2</v>
      </c>
      <c r="BF72" s="1">
        <f t="shared" si="57"/>
        <v>5.2290322580645178E-2</v>
      </c>
      <c r="BG72" s="1">
        <f t="shared" si="57"/>
        <v>5.2290322580645178E-2</v>
      </c>
      <c r="BH72" s="1">
        <f t="shared" si="57"/>
        <v>5.2290322580645178E-2</v>
      </c>
      <c r="BI72" s="1">
        <f t="shared" si="57"/>
        <v>5.2290322580645178E-2</v>
      </c>
      <c r="BJ72" s="1">
        <f t="shared" si="57"/>
        <v>5.2290322580645178E-2</v>
      </c>
      <c r="BK72" s="1">
        <f t="shared" si="57"/>
        <v>5.2290322580645178E-2</v>
      </c>
      <c r="BL72" s="1">
        <f t="shared" si="57"/>
        <v>5.2290322580645178E-2</v>
      </c>
      <c r="BM72" s="1">
        <f t="shared" si="57"/>
        <v>5.2290322580645178E-2</v>
      </c>
      <c r="BN72" s="1">
        <f t="shared" si="57"/>
        <v>5.2290322580645178E-2</v>
      </c>
      <c r="BO72" s="1">
        <f t="shared" si="57"/>
        <v>5.2290322580645178E-2</v>
      </c>
      <c r="BP72" s="1">
        <f t="shared" si="57"/>
        <v>5.2290322580645178E-2</v>
      </c>
      <c r="BQ72" s="1">
        <f t="shared" si="57"/>
        <v>5.2290322580645178E-2</v>
      </c>
      <c r="BR72" s="1">
        <f t="shared" si="57"/>
        <v>5.2290322580645178E-2</v>
      </c>
      <c r="BS72" s="1">
        <f t="shared" si="57"/>
        <v>5.2290322580645178E-2</v>
      </c>
      <c r="BT72" s="1">
        <f t="shared" si="57"/>
        <v>5.2290322580645178E-2</v>
      </c>
      <c r="BU72" s="1">
        <f t="shared" si="57"/>
        <v>5.2290322580645178E-2</v>
      </c>
      <c r="BV72" s="1">
        <f t="shared" si="57"/>
        <v>5.2290322580645178E-2</v>
      </c>
      <c r="BW72" s="1">
        <f t="shared" ref="BW72:DE72" si="58">AVERAGE(BW22:BW52)</f>
        <v>5.2290322580645178E-2</v>
      </c>
      <c r="BX72" s="1">
        <f t="shared" si="58"/>
        <v>5.2290322580645178E-2</v>
      </c>
      <c r="BY72" s="1">
        <f t="shared" si="58"/>
        <v>5.2290322580645178E-2</v>
      </c>
      <c r="BZ72" s="1">
        <f t="shared" si="58"/>
        <v>5.2290322580645178E-2</v>
      </c>
      <c r="CA72" s="1">
        <f t="shared" si="58"/>
        <v>5.2290322580645178E-2</v>
      </c>
      <c r="CB72" s="1">
        <f t="shared" si="58"/>
        <v>5.2290322580645178E-2</v>
      </c>
      <c r="CC72" s="1">
        <f t="shared" si="58"/>
        <v>5.2290322580645178E-2</v>
      </c>
      <c r="CD72" s="1">
        <f t="shared" si="58"/>
        <v>5.2290322580645178E-2</v>
      </c>
      <c r="CE72" s="1">
        <f t="shared" si="58"/>
        <v>5.2290322580645178E-2</v>
      </c>
      <c r="CF72" s="1">
        <f t="shared" si="58"/>
        <v>5.2290322580645178E-2</v>
      </c>
      <c r="CG72" s="1">
        <f t="shared" si="58"/>
        <v>5.2290322580645178E-2</v>
      </c>
      <c r="CH72" s="1">
        <f t="shared" si="58"/>
        <v>5.2290322580645178E-2</v>
      </c>
      <c r="CI72" s="1">
        <f t="shared" si="58"/>
        <v>5.2290322580645178E-2</v>
      </c>
      <c r="CJ72" s="1">
        <f t="shared" si="58"/>
        <v>5.2290322580645178E-2</v>
      </c>
      <c r="CK72" s="1">
        <f t="shared" si="58"/>
        <v>5.2290322580645178E-2</v>
      </c>
      <c r="CL72" s="1">
        <f t="shared" si="58"/>
        <v>5.2290322580645178E-2</v>
      </c>
      <c r="CM72" s="1">
        <f t="shared" si="58"/>
        <v>5.2290322580645178E-2</v>
      </c>
      <c r="CN72" s="1">
        <f t="shared" si="58"/>
        <v>5.2290322580645178E-2</v>
      </c>
      <c r="CO72" s="1">
        <f t="shared" si="58"/>
        <v>5.2290322580645178E-2</v>
      </c>
      <c r="CP72" s="1">
        <f t="shared" si="58"/>
        <v>5.2290322580645178E-2</v>
      </c>
      <c r="CQ72" s="1">
        <f t="shared" si="58"/>
        <v>5.2290322580645178E-2</v>
      </c>
      <c r="CR72" s="1">
        <f t="shared" si="58"/>
        <v>5.2290322580645178E-2</v>
      </c>
      <c r="CS72" s="1">
        <f t="shared" si="58"/>
        <v>5.2290322580645178E-2</v>
      </c>
      <c r="CT72" s="1">
        <f t="shared" si="58"/>
        <v>5.2290322580645178E-2</v>
      </c>
      <c r="CU72" s="1">
        <f t="shared" si="58"/>
        <v>5.2290322580645178E-2</v>
      </c>
      <c r="CV72" s="1">
        <f t="shared" si="58"/>
        <v>5.2290322580645178E-2</v>
      </c>
      <c r="CW72" s="1">
        <f t="shared" si="58"/>
        <v>5.2290322580645178E-2</v>
      </c>
      <c r="CX72" s="1">
        <f t="shared" si="58"/>
        <v>5.2290322580645178E-2</v>
      </c>
      <c r="CY72" s="1">
        <f t="shared" si="58"/>
        <v>5.2290322580645178E-2</v>
      </c>
      <c r="CZ72" s="1">
        <f t="shared" si="58"/>
        <v>5.2290322580645178E-2</v>
      </c>
      <c r="DA72" s="1">
        <f t="shared" si="58"/>
        <v>5.2290322580645178E-2</v>
      </c>
      <c r="DB72" s="1">
        <f t="shared" si="58"/>
        <v>5.2290322580645178E-2</v>
      </c>
      <c r="DC72" s="1">
        <f t="shared" si="58"/>
        <v>5.2290322580645178E-2</v>
      </c>
      <c r="DD72" s="1">
        <f t="shared" si="58"/>
        <v>5.2290322580645178E-2</v>
      </c>
      <c r="DE72" s="1">
        <f t="shared" si="58"/>
        <v>5.2290322580645178E-2</v>
      </c>
    </row>
    <row r="73" spans="1:109">
      <c r="H73" s="2"/>
    </row>
    <row r="74" spans="1:109">
      <c r="I74" t="s">
        <v>29</v>
      </c>
      <c r="J74">
        <f t="shared" ref="J74:AO74" si="59">(J21-1)*$U$5</f>
        <v>0</v>
      </c>
      <c r="K74">
        <f t="shared" si="59"/>
        <v>240</v>
      </c>
      <c r="L74">
        <f t="shared" si="59"/>
        <v>480</v>
      </c>
      <c r="M74">
        <f t="shared" si="59"/>
        <v>720</v>
      </c>
      <c r="N74">
        <f t="shared" si="59"/>
        <v>960</v>
      </c>
      <c r="O74">
        <f t="shared" si="59"/>
        <v>1200</v>
      </c>
      <c r="P74">
        <f t="shared" si="59"/>
        <v>1440</v>
      </c>
      <c r="Q74">
        <f t="shared" si="59"/>
        <v>1680</v>
      </c>
      <c r="R74">
        <f t="shared" si="59"/>
        <v>1920</v>
      </c>
      <c r="S74">
        <f t="shared" si="59"/>
        <v>2160</v>
      </c>
      <c r="T74">
        <f t="shared" si="59"/>
        <v>2400</v>
      </c>
      <c r="U74">
        <f t="shared" si="59"/>
        <v>2640</v>
      </c>
      <c r="V74">
        <f t="shared" si="59"/>
        <v>2880</v>
      </c>
      <c r="W74">
        <f t="shared" si="59"/>
        <v>3120</v>
      </c>
      <c r="X74">
        <f t="shared" si="59"/>
        <v>3360</v>
      </c>
      <c r="Y74">
        <f t="shared" si="59"/>
        <v>3600</v>
      </c>
      <c r="Z74">
        <f t="shared" si="59"/>
        <v>3840</v>
      </c>
      <c r="AA74">
        <f t="shared" si="59"/>
        <v>4080</v>
      </c>
      <c r="AB74">
        <f t="shared" si="59"/>
        <v>4320</v>
      </c>
      <c r="AC74">
        <f t="shared" si="59"/>
        <v>4560</v>
      </c>
      <c r="AD74">
        <f t="shared" si="59"/>
        <v>4800</v>
      </c>
      <c r="AE74">
        <f t="shared" si="59"/>
        <v>5040</v>
      </c>
      <c r="AF74">
        <f t="shared" si="59"/>
        <v>5280</v>
      </c>
      <c r="AG74">
        <f t="shared" si="59"/>
        <v>5520</v>
      </c>
      <c r="AH74">
        <f t="shared" si="59"/>
        <v>5760</v>
      </c>
      <c r="AI74">
        <f t="shared" si="59"/>
        <v>6000</v>
      </c>
      <c r="AJ74">
        <f t="shared" si="59"/>
        <v>6240</v>
      </c>
      <c r="AK74">
        <f t="shared" si="59"/>
        <v>6480</v>
      </c>
      <c r="AL74">
        <f t="shared" si="59"/>
        <v>6720</v>
      </c>
      <c r="AM74">
        <f t="shared" si="59"/>
        <v>6960</v>
      </c>
      <c r="AN74">
        <f t="shared" si="59"/>
        <v>7200</v>
      </c>
      <c r="AO74">
        <f t="shared" si="59"/>
        <v>7440</v>
      </c>
      <c r="AP74">
        <f t="shared" ref="AP74:BU74" si="60">(AP21-1)*$U$5</f>
        <v>7680</v>
      </c>
      <c r="AQ74">
        <f t="shared" si="60"/>
        <v>7920</v>
      </c>
      <c r="AR74">
        <f t="shared" si="60"/>
        <v>8160</v>
      </c>
      <c r="AS74">
        <f t="shared" si="60"/>
        <v>8400</v>
      </c>
      <c r="AT74">
        <f t="shared" si="60"/>
        <v>8640</v>
      </c>
      <c r="AU74">
        <f t="shared" si="60"/>
        <v>8880</v>
      </c>
      <c r="AV74">
        <f t="shared" si="60"/>
        <v>9120</v>
      </c>
      <c r="AW74">
        <f t="shared" si="60"/>
        <v>9360</v>
      </c>
      <c r="AX74">
        <f t="shared" si="60"/>
        <v>9600</v>
      </c>
      <c r="AY74">
        <f t="shared" si="60"/>
        <v>9840</v>
      </c>
      <c r="AZ74">
        <f t="shared" si="60"/>
        <v>10080</v>
      </c>
      <c r="BA74">
        <f t="shared" si="60"/>
        <v>10320</v>
      </c>
      <c r="BB74">
        <f t="shared" si="60"/>
        <v>10560</v>
      </c>
      <c r="BC74">
        <f t="shared" si="60"/>
        <v>10800</v>
      </c>
      <c r="BD74">
        <f t="shared" si="60"/>
        <v>11040</v>
      </c>
      <c r="BE74">
        <f t="shared" si="60"/>
        <v>11280</v>
      </c>
      <c r="BF74">
        <f t="shared" si="60"/>
        <v>11520</v>
      </c>
      <c r="BG74">
        <f t="shared" si="60"/>
        <v>11760</v>
      </c>
      <c r="BH74">
        <f t="shared" si="60"/>
        <v>12000</v>
      </c>
      <c r="BI74">
        <f t="shared" si="60"/>
        <v>12240</v>
      </c>
      <c r="BJ74">
        <f t="shared" si="60"/>
        <v>12480</v>
      </c>
      <c r="BK74">
        <f t="shared" si="60"/>
        <v>12720</v>
      </c>
      <c r="BL74">
        <f t="shared" si="60"/>
        <v>12960</v>
      </c>
      <c r="BM74">
        <f t="shared" si="60"/>
        <v>13200</v>
      </c>
      <c r="BN74">
        <f t="shared" si="60"/>
        <v>13440</v>
      </c>
      <c r="BO74">
        <f t="shared" si="60"/>
        <v>13680</v>
      </c>
      <c r="BP74">
        <f t="shared" si="60"/>
        <v>13920</v>
      </c>
      <c r="BQ74">
        <f t="shared" si="60"/>
        <v>14160</v>
      </c>
      <c r="BR74">
        <f t="shared" si="60"/>
        <v>14400</v>
      </c>
      <c r="BS74">
        <f t="shared" si="60"/>
        <v>14640</v>
      </c>
      <c r="BT74">
        <f t="shared" si="60"/>
        <v>14880</v>
      </c>
      <c r="BU74">
        <f t="shared" si="60"/>
        <v>15120</v>
      </c>
      <c r="BV74">
        <f t="shared" ref="BV74:DE74" si="61">(BV21-1)*$U$5</f>
        <v>15360</v>
      </c>
      <c r="BW74">
        <f t="shared" si="61"/>
        <v>15600</v>
      </c>
      <c r="BX74">
        <f t="shared" si="61"/>
        <v>15840</v>
      </c>
      <c r="BY74">
        <f t="shared" si="61"/>
        <v>16080</v>
      </c>
      <c r="BZ74">
        <f t="shared" si="61"/>
        <v>16320</v>
      </c>
      <c r="CA74">
        <f t="shared" si="61"/>
        <v>16560</v>
      </c>
      <c r="CB74">
        <f t="shared" si="61"/>
        <v>16800</v>
      </c>
      <c r="CC74">
        <f t="shared" si="61"/>
        <v>17040</v>
      </c>
      <c r="CD74">
        <f t="shared" si="61"/>
        <v>17280</v>
      </c>
      <c r="CE74">
        <f t="shared" si="61"/>
        <v>17520</v>
      </c>
      <c r="CF74">
        <f t="shared" si="61"/>
        <v>17760</v>
      </c>
      <c r="CG74">
        <f t="shared" si="61"/>
        <v>18000</v>
      </c>
      <c r="CH74">
        <f t="shared" si="61"/>
        <v>18240</v>
      </c>
      <c r="CI74">
        <f t="shared" si="61"/>
        <v>18480</v>
      </c>
      <c r="CJ74">
        <f t="shared" si="61"/>
        <v>18720</v>
      </c>
      <c r="CK74">
        <f t="shared" si="61"/>
        <v>18960</v>
      </c>
      <c r="CL74">
        <f t="shared" si="61"/>
        <v>19200</v>
      </c>
      <c r="CM74">
        <f t="shared" si="61"/>
        <v>19440</v>
      </c>
      <c r="CN74">
        <f t="shared" si="61"/>
        <v>19680</v>
      </c>
      <c r="CO74">
        <f t="shared" si="61"/>
        <v>19920</v>
      </c>
      <c r="CP74">
        <f t="shared" si="61"/>
        <v>20160</v>
      </c>
      <c r="CQ74">
        <f t="shared" si="61"/>
        <v>20400</v>
      </c>
      <c r="CR74">
        <f t="shared" si="61"/>
        <v>20640</v>
      </c>
      <c r="CS74">
        <f t="shared" si="61"/>
        <v>20880</v>
      </c>
      <c r="CT74">
        <f t="shared" si="61"/>
        <v>21120</v>
      </c>
      <c r="CU74">
        <f t="shared" si="61"/>
        <v>21360</v>
      </c>
      <c r="CV74">
        <f t="shared" si="61"/>
        <v>21600</v>
      </c>
      <c r="CW74">
        <f t="shared" si="61"/>
        <v>21840</v>
      </c>
      <c r="CX74">
        <f t="shared" si="61"/>
        <v>22080</v>
      </c>
      <c r="CY74">
        <f t="shared" si="61"/>
        <v>22320</v>
      </c>
      <c r="CZ74">
        <f t="shared" si="61"/>
        <v>22560</v>
      </c>
      <c r="DA74">
        <f t="shared" si="61"/>
        <v>22800</v>
      </c>
      <c r="DB74">
        <f t="shared" si="61"/>
        <v>23040</v>
      </c>
      <c r="DC74">
        <f t="shared" si="61"/>
        <v>23280</v>
      </c>
      <c r="DD74">
        <f t="shared" si="61"/>
        <v>23520</v>
      </c>
      <c r="DE74">
        <f t="shared" si="61"/>
        <v>23760</v>
      </c>
    </row>
    <row r="79" spans="1:109">
      <c r="U79">
        <f>COUNTIF(V81:V120,"*")</f>
        <v>25</v>
      </c>
    </row>
    <row r="80" spans="1:109">
      <c r="A80" t="s">
        <v>21</v>
      </c>
      <c r="K80" t="s">
        <v>94</v>
      </c>
      <c r="L80" t="s">
        <v>93</v>
      </c>
      <c r="M80" t="s">
        <v>95</v>
      </c>
      <c r="N80" t="s">
        <v>96</v>
      </c>
      <c r="O80" t="s">
        <v>97</v>
      </c>
      <c r="U80" s="5" t="s">
        <v>41</v>
      </c>
      <c r="V80" s="5" t="s">
        <v>43</v>
      </c>
      <c r="W80" s="5" t="s">
        <v>44</v>
      </c>
      <c r="X80" s="7" t="s">
        <v>45</v>
      </c>
      <c r="Y80" s="24" t="s">
        <v>123</v>
      </c>
    </row>
    <row r="81" spans="2:25">
      <c r="B81" t="s">
        <v>18</v>
      </c>
      <c r="C81" t="s">
        <v>19</v>
      </c>
      <c r="D81" t="s">
        <v>20</v>
      </c>
      <c r="I81">
        <v>1</v>
      </c>
      <c r="J81">
        <v>4</v>
      </c>
      <c r="K81">
        <f>I81</f>
        <v>1</v>
      </c>
      <c r="L81">
        <f t="shared" ref="L81:L107" si="62">J81*I81</f>
        <v>4</v>
      </c>
      <c r="M81" s="6">
        <f t="shared" ref="M81:M107" si="63">$U$9/L81</f>
        <v>7</v>
      </c>
      <c r="N81" s="6">
        <f t="shared" ref="N81:N107" si="64">$U$9/K81</f>
        <v>28</v>
      </c>
      <c r="O81" s="6">
        <f>AVERAGE(M81:N81)</f>
        <v>17.5</v>
      </c>
      <c r="U81" t="s">
        <v>46</v>
      </c>
      <c r="V81" t="str">
        <f>Optimiser!Q5</f>
        <v>White Shadow</v>
      </c>
      <c r="W81">
        <f>Optimiser!R5</f>
        <v>13</v>
      </c>
      <c r="X81">
        <f>Optimiser!S5</f>
        <v>1</v>
      </c>
      <c r="Y81" s="46">
        <f>Optimiser!T5</f>
        <v>9.4444444444444442E-2</v>
      </c>
    </row>
    <row r="82" spans="2:25">
      <c r="B82">
        <v>1</v>
      </c>
      <c r="C82">
        <v>5</v>
      </c>
      <c r="I82">
        <v>1</v>
      </c>
      <c r="J82">
        <v>5</v>
      </c>
      <c r="K82">
        <f t="shared" ref="K82:K107" si="65">I82</f>
        <v>1</v>
      </c>
      <c r="L82">
        <f t="shared" si="62"/>
        <v>5</v>
      </c>
      <c r="M82" s="6">
        <f t="shared" si="63"/>
        <v>5.6</v>
      </c>
      <c r="N82" s="6">
        <f t="shared" si="64"/>
        <v>28</v>
      </c>
      <c r="O82" s="6">
        <f t="shared" ref="O82:O107" si="66">AVERAGE(M82:N82)</f>
        <v>16.8</v>
      </c>
      <c r="U82" t="s">
        <v>47</v>
      </c>
      <c r="V82" t="str">
        <f>Optimiser!Q6</f>
        <v>Golden Blaze</v>
      </c>
      <c r="W82">
        <f>Optimiser!R6</f>
        <v>7</v>
      </c>
      <c r="X82">
        <f>Optimiser!S6</f>
        <v>1</v>
      </c>
      <c r="Y82" s="46">
        <f>Optimiser!T6</f>
        <v>0</v>
      </c>
    </row>
    <row r="83" spans="2:25">
      <c r="B83">
        <v>2</v>
      </c>
      <c r="C83">
        <v>6</v>
      </c>
      <c r="D83">
        <v>3000</v>
      </c>
      <c r="I83">
        <v>1</v>
      </c>
      <c r="J83">
        <v>6</v>
      </c>
      <c r="K83">
        <f t="shared" si="65"/>
        <v>1</v>
      </c>
      <c r="L83">
        <f t="shared" si="62"/>
        <v>6</v>
      </c>
      <c r="M83" s="6">
        <f t="shared" si="63"/>
        <v>4.666666666666667</v>
      </c>
      <c r="N83" s="6">
        <f t="shared" si="64"/>
        <v>28</v>
      </c>
      <c r="O83" s="6">
        <f t="shared" si="66"/>
        <v>16.333333333333332</v>
      </c>
      <c r="U83" t="s">
        <v>48</v>
      </c>
      <c r="V83" t="str">
        <f>Optimiser!Q7</f>
        <v>Lucky face</v>
      </c>
      <c r="W83">
        <f>Optimiser!R7</f>
        <v>8</v>
      </c>
      <c r="X83">
        <f>Optimiser!S7</f>
        <v>1</v>
      </c>
      <c r="Y83" s="46">
        <f>Optimiser!T7</f>
        <v>0</v>
      </c>
    </row>
    <row r="84" spans="2:25">
      <c r="B84">
        <v>3</v>
      </c>
      <c r="C84">
        <v>7</v>
      </c>
      <c r="D84">
        <v>6000</v>
      </c>
      <c r="I84">
        <v>1</v>
      </c>
      <c r="J84">
        <v>7</v>
      </c>
      <c r="K84">
        <f t="shared" si="65"/>
        <v>1</v>
      </c>
      <c r="L84">
        <f t="shared" si="62"/>
        <v>7</v>
      </c>
      <c r="M84" s="6">
        <f t="shared" si="63"/>
        <v>4</v>
      </c>
      <c r="N84" s="6">
        <f t="shared" si="64"/>
        <v>28</v>
      </c>
      <c r="O84" s="6">
        <f t="shared" si="66"/>
        <v>16</v>
      </c>
      <c r="U84" t="s">
        <v>49</v>
      </c>
      <c r="V84" t="str">
        <f>Optimiser!Q8</f>
        <v>Lucky face</v>
      </c>
      <c r="W84">
        <f>Optimiser!R8</f>
        <v>31</v>
      </c>
      <c r="X84">
        <f>Optimiser!S8</f>
        <v>1</v>
      </c>
      <c r="Y84" s="46">
        <f>Optimiser!T8</f>
        <v>0</v>
      </c>
    </row>
    <row r="85" spans="2:25">
      <c r="B85">
        <v>4</v>
      </c>
      <c r="C85">
        <v>8</v>
      </c>
      <c r="D85">
        <v>9000</v>
      </c>
      <c r="I85">
        <v>1</v>
      </c>
      <c r="J85">
        <v>8</v>
      </c>
      <c r="K85">
        <f t="shared" si="65"/>
        <v>1</v>
      </c>
      <c r="L85">
        <f t="shared" si="62"/>
        <v>8</v>
      </c>
      <c r="M85" s="6">
        <f t="shared" si="63"/>
        <v>3.5</v>
      </c>
      <c r="N85" s="6">
        <f t="shared" si="64"/>
        <v>28</v>
      </c>
      <c r="O85" s="6">
        <f t="shared" si="66"/>
        <v>15.75</v>
      </c>
      <c r="U85" t="s">
        <v>50</v>
      </c>
      <c r="V85" t="str">
        <f>Optimiser!Q9</f>
        <v>Lucky face</v>
      </c>
      <c r="W85">
        <f>Optimiser!R9</f>
        <v>10</v>
      </c>
      <c r="X85">
        <f>Optimiser!S9</f>
        <v>1</v>
      </c>
      <c r="Y85" s="46">
        <f>Optimiser!T9</f>
        <v>0</v>
      </c>
    </row>
    <row r="86" spans="2:25">
      <c r="B86">
        <v>5</v>
      </c>
      <c r="C86">
        <v>9</v>
      </c>
      <c r="D86">
        <v>12000</v>
      </c>
      <c r="I86">
        <v>1</v>
      </c>
      <c r="J86">
        <v>9</v>
      </c>
      <c r="K86">
        <f t="shared" si="65"/>
        <v>1</v>
      </c>
      <c r="L86">
        <f t="shared" si="62"/>
        <v>9</v>
      </c>
      <c r="M86" s="6">
        <f t="shared" si="63"/>
        <v>3.1111111111111112</v>
      </c>
      <c r="N86" s="6">
        <f t="shared" si="64"/>
        <v>28</v>
      </c>
      <c r="O86" s="6">
        <f t="shared" si="66"/>
        <v>15.555555555555555</v>
      </c>
      <c r="U86" t="s">
        <v>51</v>
      </c>
      <c r="V86" t="str">
        <f>Optimiser!Q10</f>
        <v>Golden Blaze</v>
      </c>
      <c r="W86">
        <f>Optimiser!R10</f>
        <v>8</v>
      </c>
      <c r="X86">
        <f>Optimiser!S10</f>
        <v>1</v>
      </c>
      <c r="Y86" s="46">
        <f>Optimiser!T10</f>
        <v>0</v>
      </c>
    </row>
    <row r="87" spans="2:25">
      <c r="B87">
        <v>6</v>
      </c>
      <c r="C87">
        <v>10</v>
      </c>
      <c r="D87">
        <v>15000</v>
      </c>
      <c r="I87">
        <v>1</v>
      </c>
      <c r="J87">
        <v>10</v>
      </c>
      <c r="K87">
        <f t="shared" si="65"/>
        <v>1</v>
      </c>
      <c r="L87">
        <f t="shared" si="62"/>
        <v>10</v>
      </c>
      <c r="M87" s="6">
        <f t="shared" si="63"/>
        <v>2.8</v>
      </c>
      <c r="N87" s="6">
        <f t="shared" si="64"/>
        <v>28</v>
      </c>
      <c r="O87" s="6">
        <f t="shared" si="66"/>
        <v>15.4</v>
      </c>
      <c r="U87" t="s">
        <v>52</v>
      </c>
      <c r="V87" t="str">
        <f>Optimiser!Q11</f>
        <v>Golden Blaze</v>
      </c>
      <c r="W87">
        <f>Optimiser!R11</f>
        <v>9</v>
      </c>
      <c r="X87">
        <f>Optimiser!S11</f>
        <v>1</v>
      </c>
      <c r="Y87" s="46">
        <f>Optimiser!T11</f>
        <v>0</v>
      </c>
    </row>
    <row r="88" spans="2:25">
      <c r="B88">
        <v>7</v>
      </c>
      <c r="C88">
        <v>11</v>
      </c>
      <c r="D88">
        <v>20000</v>
      </c>
      <c r="I88">
        <v>1</v>
      </c>
      <c r="J88">
        <v>11</v>
      </c>
      <c r="K88">
        <f t="shared" si="65"/>
        <v>1</v>
      </c>
      <c r="L88">
        <f t="shared" si="62"/>
        <v>11</v>
      </c>
      <c r="M88" s="6">
        <f t="shared" si="63"/>
        <v>2.5454545454545454</v>
      </c>
      <c r="N88" s="6">
        <f t="shared" si="64"/>
        <v>28</v>
      </c>
      <c r="O88" s="6">
        <f t="shared" si="66"/>
        <v>15.272727272727273</v>
      </c>
      <c r="U88" t="s">
        <v>53</v>
      </c>
      <c r="V88" t="str">
        <f>Optimiser!Q12</f>
        <v>Lucky face</v>
      </c>
      <c r="W88">
        <f>Optimiser!R12</f>
        <v>9</v>
      </c>
      <c r="X88">
        <f>Optimiser!S12</f>
        <v>1</v>
      </c>
      <c r="Y88" s="46">
        <f>Optimiser!T12</f>
        <v>0</v>
      </c>
    </row>
    <row r="89" spans="2:25">
      <c r="B89">
        <v>8</v>
      </c>
      <c r="C89">
        <v>12</v>
      </c>
      <c r="D89">
        <v>30000</v>
      </c>
      <c r="I89">
        <v>1</v>
      </c>
      <c r="J89">
        <v>12</v>
      </c>
      <c r="K89">
        <f t="shared" si="65"/>
        <v>1</v>
      </c>
      <c r="L89">
        <f t="shared" si="62"/>
        <v>12</v>
      </c>
      <c r="M89" s="6">
        <f t="shared" si="63"/>
        <v>2.3333333333333335</v>
      </c>
      <c r="N89" s="6">
        <f t="shared" si="64"/>
        <v>28</v>
      </c>
      <c r="O89" s="6">
        <f t="shared" si="66"/>
        <v>15.166666666666666</v>
      </c>
      <c r="U89" t="s">
        <v>54</v>
      </c>
      <c r="V89" t="str">
        <f>Optimiser!Q13</f>
        <v>Lucky face</v>
      </c>
      <c r="W89">
        <f>Optimiser!R13</f>
        <v>14</v>
      </c>
      <c r="X89">
        <f>Optimiser!S13</f>
        <v>1</v>
      </c>
      <c r="Y89" s="46">
        <f>Optimiser!T13</f>
        <v>0</v>
      </c>
    </row>
    <row r="90" spans="2:25">
      <c r="B90">
        <v>9</v>
      </c>
      <c r="C90">
        <v>13</v>
      </c>
      <c r="D90">
        <v>40000</v>
      </c>
      <c r="I90">
        <v>3</v>
      </c>
      <c r="J90">
        <v>4</v>
      </c>
      <c r="K90">
        <f t="shared" si="65"/>
        <v>3</v>
      </c>
      <c r="L90">
        <f t="shared" si="62"/>
        <v>12</v>
      </c>
      <c r="M90" s="6">
        <f t="shared" si="63"/>
        <v>2.3333333333333335</v>
      </c>
      <c r="N90" s="6">
        <f t="shared" si="64"/>
        <v>9.3333333333333339</v>
      </c>
      <c r="O90" s="6">
        <f t="shared" si="66"/>
        <v>5.8333333333333339</v>
      </c>
      <c r="U90" t="s">
        <v>55</v>
      </c>
      <c r="V90" t="str">
        <f>Optimiser!Q14</f>
        <v>Lucky face</v>
      </c>
      <c r="W90">
        <f>Optimiser!R14</f>
        <v>21</v>
      </c>
      <c r="X90">
        <f>Optimiser!S14</f>
        <v>0</v>
      </c>
      <c r="Y90" s="46">
        <f>Optimiser!T14</f>
        <v>0</v>
      </c>
    </row>
    <row r="91" spans="2:25">
      <c r="B91">
        <v>10</v>
      </c>
      <c r="C91">
        <v>14</v>
      </c>
      <c r="D91">
        <v>50000</v>
      </c>
      <c r="I91">
        <v>3</v>
      </c>
      <c r="J91">
        <v>5</v>
      </c>
      <c r="K91">
        <f t="shared" si="65"/>
        <v>3</v>
      </c>
      <c r="L91">
        <f t="shared" si="62"/>
        <v>15</v>
      </c>
      <c r="M91" s="6">
        <f t="shared" si="63"/>
        <v>1.8666666666666667</v>
      </c>
      <c r="N91" s="6">
        <f t="shared" si="64"/>
        <v>9.3333333333333339</v>
      </c>
      <c r="O91" s="6">
        <f t="shared" si="66"/>
        <v>5.6000000000000005</v>
      </c>
      <c r="U91" t="s">
        <v>56</v>
      </c>
      <c r="V91" t="str">
        <f>Optimiser!Q15</f>
        <v>Purple Splash</v>
      </c>
      <c r="W91">
        <f>Optimiser!R15</f>
        <v>19</v>
      </c>
      <c r="X91">
        <f>Optimiser!S15</f>
        <v>0</v>
      </c>
      <c r="Y91" s="46">
        <f>Optimiser!T15</f>
        <v>0</v>
      </c>
    </row>
    <row r="92" spans="2:25">
      <c r="B92">
        <v>11</v>
      </c>
      <c r="C92">
        <v>15</v>
      </c>
      <c r="D92">
        <v>60000</v>
      </c>
      <c r="I92">
        <v>3</v>
      </c>
      <c r="J92">
        <v>6</v>
      </c>
      <c r="K92">
        <f t="shared" si="65"/>
        <v>3</v>
      </c>
      <c r="L92">
        <f t="shared" si="62"/>
        <v>18</v>
      </c>
      <c r="M92" s="6">
        <f t="shared" si="63"/>
        <v>1.5555555555555556</v>
      </c>
      <c r="N92" s="6">
        <f t="shared" si="64"/>
        <v>9.3333333333333339</v>
      </c>
      <c r="O92" s="6">
        <f t="shared" si="66"/>
        <v>5.4444444444444446</v>
      </c>
      <c r="U92" t="s">
        <v>57</v>
      </c>
      <c r="V92" t="str">
        <f>Optimiser!Q16</f>
        <v>Lucky face</v>
      </c>
      <c r="W92">
        <f>Optimiser!R16</f>
        <v>11</v>
      </c>
      <c r="X92">
        <f>Optimiser!S16</f>
        <v>1</v>
      </c>
      <c r="Y92" s="46">
        <f>Optimiser!T16</f>
        <v>0</v>
      </c>
    </row>
    <row r="93" spans="2:25">
      <c r="B93">
        <v>12</v>
      </c>
      <c r="C93">
        <v>16</v>
      </c>
      <c r="D93">
        <v>70000</v>
      </c>
      <c r="I93">
        <v>3</v>
      </c>
      <c r="J93">
        <v>7</v>
      </c>
      <c r="K93">
        <f t="shared" si="65"/>
        <v>3</v>
      </c>
      <c r="L93">
        <f t="shared" si="62"/>
        <v>21</v>
      </c>
      <c r="M93" s="6">
        <f t="shared" si="63"/>
        <v>1.3333333333333333</v>
      </c>
      <c r="N93" s="6">
        <f t="shared" si="64"/>
        <v>9.3333333333333339</v>
      </c>
      <c r="O93" s="6">
        <f t="shared" si="66"/>
        <v>5.3333333333333339</v>
      </c>
      <c r="U93" t="s">
        <v>58</v>
      </c>
      <c r="V93" t="str">
        <f>Optimiser!Q17</f>
        <v>Lucky face</v>
      </c>
      <c r="W93">
        <f>Optimiser!R17</f>
        <v>21</v>
      </c>
      <c r="X93">
        <f>Optimiser!S17</f>
        <v>1</v>
      </c>
      <c r="Y93" s="46">
        <f>Optimiser!T17</f>
        <v>0</v>
      </c>
    </row>
    <row r="94" spans="2:25">
      <c r="B94">
        <v>13</v>
      </c>
      <c r="C94">
        <v>17</v>
      </c>
      <c r="D94">
        <v>80000</v>
      </c>
      <c r="I94">
        <v>3</v>
      </c>
      <c r="J94">
        <v>8</v>
      </c>
      <c r="K94">
        <f t="shared" si="65"/>
        <v>3</v>
      </c>
      <c r="L94">
        <f t="shared" si="62"/>
        <v>24</v>
      </c>
      <c r="M94" s="6">
        <f t="shared" si="63"/>
        <v>1.1666666666666667</v>
      </c>
      <c r="N94" s="6">
        <f t="shared" si="64"/>
        <v>9.3333333333333339</v>
      </c>
      <c r="O94" s="6">
        <f t="shared" si="66"/>
        <v>5.25</v>
      </c>
      <c r="U94" t="s">
        <v>59</v>
      </c>
      <c r="V94" t="str">
        <f>Optimiser!Q18</f>
        <v>Golden Blaze</v>
      </c>
      <c r="W94">
        <f>Optimiser!R18</f>
        <v>24</v>
      </c>
      <c r="X94">
        <f>Optimiser!S18</f>
        <v>1</v>
      </c>
      <c r="Y94" s="46">
        <f>Optimiser!T18</f>
        <v>0</v>
      </c>
    </row>
    <row r="95" spans="2:25">
      <c r="B95">
        <v>14</v>
      </c>
      <c r="C95">
        <v>18</v>
      </c>
      <c r="D95">
        <v>90000</v>
      </c>
      <c r="I95">
        <v>3</v>
      </c>
      <c r="J95">
        <v>9</v>
      </c>
      <c r="K95">
        <f t="shared" si="65"/>
        <v>3</v>
      </c>
      <c r="L95">
        <f t="shared" si="62"/>
        <v>27</v>
      </c>
      <c r="M95" s="6">
        <f t="shared" si="63"/>
        <v>1.037037037037037</v>
      </c>
      <c r="N95" s="6">
        <f t="shared" si="64"/>
        <v>9.3333333333333339</v>
      </c>
      <c r="O95" s="6">
        <f t="shared" si="66"/>
        <v>5.1851851851851851</v>
      </c>
      <c r="U95" t="s">
        <v>69</v>
      </c>
      <c r="V95" t="str">
        <f>Optimiser!Q19</f>
        <v>Purple Splash</v>
      </c>
      <c r="W95">
        <f>Optimiser!R19</f>
        <v>18</v>
      </c>
      <c r="X95">
        <f>Optimiser!S19</f>
        <v>1</v>
      </c>
      <c r="Y95" s="46">
        <f>Optimiser!T19</f>
        <v>0</v>
      </c>
    </row>
    <row r="96" spans="2:25">
      <c r="B96">
        <v>15</v>
      </c>
      <c r="C96">
        <v>19</v>
      </c>
      <c r="D96">
        <v>100000</v>
      </c>
      <c r="I96">
        <v>3</v>
      </c>
      <c r="J96">
        <v>10</v>
      </c>
      <c r="K96">
        <f t="shared" si="65"/>
        <v>3</v>
      </c>
      <c r="L96">
        <f t="shared" si="62"/>
        <v>30</v>
      </c>
      <c r="M96" s="6">
        <f t="shared" si="63"/>
        <v>0.93333333333333335</v>
      </c>
      <c r="N96" s="6">
        <f t="shared" si="64"/>
        <v>9.3333333333333339</v>
      </c>
      <c r="O96" s="6">
        <f t="shared" si="66"/>
        <v>5.1333333333333337</v>
      </c>
      <c r="U96" t="s">
        <v>70</v>
      </c>
      <c r="V96" t="str">
        <f>Optimiser!Q20</f>
        <v>Golden Blaze</v>
      </c>
      <c r="W96">
        <f>Optimiser!R20</f>
        <v>29</v>
      </c>
      <c r="X96">
        <f>Optimiser!S20</f>
        <v>1</v>
      </c>
      <c r="Y96" s="46">
        <f>Optimiser!T20</f>
        <v>0</v>
      </c>
    </row>
    <row r="97" spans="2:25">
      <c r="B97">
        <v>16</v>
      </c>
      <c r="C97">
        <v>20</v>
      </c>
      <c r="D97">
        <v>110000</v>
      </c>
      <c r="I97">
        <v>3</v>
      </c>
      <c r="J97">
        <v>11</v>
      </c>
      <c r="K97">
        <f t="shared" si="65"/>
        <v>3</v>
      </c>
      <c r="L97">
        <f t="shared" si="62"/>
        <v>33</v>
      </c>
      <c r="M97" s="6">
        <f t="shared" si="63"/>
        <v>0.84848484848484851</v>
      </c>
      <c r="N97" s="6">
        <f t="shared" si="64"/>
        <v>9.3333333333333339</v>
      </c>
      <c r="O97" s="6">
        <f t="shared" si="66"/>
        <v>5.0909090909090908</v>
      </c>
      <c r="U97" t="s">
        <v>71</v>
      </c>
      <c r="V97" t="str">
        <f>Optimiser!Q21</f>
        <v>Golden Blaze</v>
      </c>
      <c r="W97">
        <f>Optimiser!R21</f>
        <v>22</v>
      </c>
      <c r="X97">
        <f>Optimiser!S21</f>
        <v>1</v>
      </c>
      <c r="Y97" s="46">
        <f>Optimiser!T21</f>
        <v>0</v>
      </c>
    </row>
    <row r="98" spans="2:25">
      <c r="B98">
        <v>17</v>
      </c>
      <c r="C98">
        <v>21</v>
      </c>
      <c r="D98">
        <v>120000</v>
      </c>
      <c r="I98">
        <v>3</v>
      </c>
      <c r="J98">
        <v>12</v>
      </c>
      <c r="K98">
        <f t="shared" si="65"/>
        <v>3</v>
      </c>
      <c r="L98">
        <f t="shared" si="62"/>
        <v>36</v>
      </c>
      <c r="M98" s="6">
        <f t="shared" si="63"/>
        <v>0.77777777777777779</v>
      </c>
      <c r="N98" s="6">
        <f t="shared" si="64"/>
        <v>9.3333333333333339</v>
      </c>
      <c r="O98" s="6">
        <f t="shared" si="66"/>
        <v>5.0555555555555562</v>
      </c>
      <c r="U98" t="s">
        <v>72</v>
      </c>
      <c r="V98" t="str">
        <f>Optimiser!Q22</f>
        <v>Purple Splash</v>
      </c>
      <c r="W98">
        <f>Optimiser!R22</f>
        <v>9</v>
      </c>
      <c r="X98">
        <f>Optimiser!S22</f>
        <v>1</v>
      </c>
      <c r="Y98" s="46">
        <f>Optimiser!T22</f>
        <v>0</v>
      </c>
    </row>
    <row r="99" spans="2:25">
      <c r="B99">
        <v>18</v>
      </c>
      <c r="C99">
        <v>22</v>
      </c>
      <c r="D99">
        <v>130000</v>
      </c>
      <c r="I99">
        <v>6</v>
      </c>
      <c r="J99">
        <v>4</v>
      </c>
      <c r="K99">
        <f t="shared" si="65"/>
        <v>6</v>
      </c>
      <c r="L99">
        <f t="shared" si="62"/>
        <v>24</v>
      </c>
      <c r="M99" s="6">
        <f t="shared" si="63"/>
        <v>1.1666666666666667</v>
      </c>
      <c r="N99" s="6">
        <f t="shared" si="64"/>
        <v>4.666666666666667</v>
      </c>
      <c r="O99" s="6">
        <f t="shared" si="66"/>
        <v>2.916666666666667</v>
      </c>
      <c r="U99" t="s">
        <v>73</v>
      </c>
      <c r="V99" t="str">
        <f>Optimiser!Q23</f>
        <v>Lucky face</v>
      </c>
      <c r="W99">
        <f>Optimiser!R23</f>
        <v>14</v>
      </c>
      <c r="X99">
        <f>Optimiser!S23</f>
        <v>1</v>
      </c>
      <c r="Y99" s="46">
        <f>Optimiser!T23</f>
        <v>0</v>
      </c>
    </row>
    <row r="100" spans="2:25">
      <c r="B100">
        <v>19</v>
      </c>
      <c r="C100">
        <v>23</v>
      </c>
      <c r="D100">
        <v>140000</v>
      </c>
      <c r="I100">
        <v>6</v>
      </c>
      <c r="J100">
        <v>5</v>
      </c>
      <c r="K100">
        <f t="shared" si="65"/>
        <v>6</v>
      </c>
      <c r="L100">
        <f t="shared" si="62"/>
        <v>30</v>
      </c>
      <c r="M100" s="6">
        <f t="shared" si="63"/>
        <v>0.93333333333333335</v>
      </c>
      <c r="N100" s="6">
        <f t="shared" si="64"/>
        <v>4.666666666666667</v>
      </c>
      <c r="O100" s="6">
        <f t="shared" si="66"/>
        <v>2.8000000000000003</v>
      </c>
      <c r="U100" t="s">
        <v>74</v>
      </c>
      <c r="V100" t="str">
        <f>Optimiser!Q24</f>
        <v>Golden Blaze</v>
      </c>
      <c r="W100">
        <f>Optimiser!R24</f>
        <v>21</v>
      </c>
      <c r="X100">
        <f>Optimiser!S24</f>
        <v>1</v>
      </c>
      <c r="Y100" s="46">
        <f>Optimiser!T24</f>
        <v>0</v>
      </c>
    </row>
    <row r="101" spans="2:25">
      <c r="B101">
        <v>20</v>
      </c>
      <c r="C101">
        <v>24</v>
      </c>
      <c r="D101">
        <v>160000</v>
      </c>
      <c r="I101">
        <v>6</v>
      </c>
      <c r="J101">
        <v>6</v>
      </c>
      <c r="K101">
        <f t="shared" si="65"/>
        <v>6</v>
      </c>
      <c r="L101">
        <f t="shared" si="62"/>
        <v>36</v>
      </c>
      <c r="M101" s="6">
        <f t="shared" si="63"/>
        <v>0.77777777777777779</v>
      </c>
      <c r="N101" s="6">
        <f t="shared" si="64"/>
        <v>4.666666666666667</v>
      </c>
      <c r="O101" s="6">
        <f t="shared" si="66"/>
        <v>2.7222222222222223</v>
      </c>
      <c r="U101" t="s">
        <v>75</v>
      </c>
      <c r="V101" t="str">
        <f>Optimiser!Q25</f>
        <v>Lucky face</v>
      </c>
      <c r="W101">
        <f>Optimiser!R25</f>
        <v>13</v>
      </c>
      <c r="X101">
        <f>Optimiser!S25</f>
        <v>0</v>
      </c>
      <c r="Y101" s="46">
        <f>Optimiser!T25</f>
        <v>0</v>
      </c>
    </row>
    <row r="102" spans="2:25">
      <c r="B102">
        <v>21</v>
      </c>
      <c r="C102">
        <v>25</v>
      </c>
      <c r="D102">
        <v>180000</v>
      </c>
      <c r="I102">
        <v>6</v>
      </c>
      <c r="J102">
        <v>7</v>
      </c>
      <c r="K102">
        <f t="shared" si="65"/>
        <v>6</v>
      </c>
      <c r="L102">
        <f t="shared" si="62"/>
        <v>42</v>
      </c>
      <c r="M102" s="6">
        <f t="shared" si="63"/>
        <v>0.66666666666666663</v>
      </c>
      <c r="N102" s="6">
        <f t="shared" si="64"/>
        <v>4.666666666666667</v>
      </c>
      <c r="O102" s="6">
        <f t="shared" si="66"/>
        <v>2.666666666666667</v>
      </c>
      <c r="U102" t="s">
        <v>76</v>
      </c>
      <c r="V102" t="str">
        <f>Optimiser!Q26</f>
        <v>Lucky face</v>
      </c>
      <c r="W102">
        <f>Optimiser!R26</f>
        <v>9</v>
      </c>
      <c r="X102">
        <f>Optimiser!S26</f>
        <v>1</v>
      </c>
      <c r="Y102" s="46">
        <f>Optimiser!T26</f>
        <v>0</v>
      </c>
    </row>
    <row r="103" spans="2:25">
      <c r="B103">
        <v>22</v>
      </c>
      <c r="C103">
        <v>26</v>
      </c>
      <c r="D103">
        <v>200000</v>
      </c>
      <c r="I103">
        <v>6</v>
      </c>
      <c r="J103">
        <v>8</v>
      </c>
      <c r="K103">
        <f t="shared" si="65"/>
        <v>6</v>
      </c>
      <c r="L103">
        <f t="shared" si="62"/>
        <v>48</v>
      </c>
      <c r="M103" s="6">
        <f t="shared" si="63"/>
        <v>0.58333333333333337</v>
      </c>
      <c r="N103" s="6">
        <f t="shared" si="64"/>
        <v>4.666666666666667</v>
      </c>
      <c r="O103" s="6">
        <f t="shared" si="66"/>
        <v>2.625</v>
      </c>
      <c r="U103" t="s">
        <v>77</v>
      </c>
      <c r="V103" t="str">
        <f>Optimiser!Q27</f>
        <v>Purple Splash</v>
      </c>
      <c r="W103">
        <f>Optimiser!R27</f>
        <v>12</v>
      </c>
      <c r="X103">
        <f>Optimiser!S27</f>
        <v>1</v>
      </c>
      <c r="Y103" s="46">
        <f>Optimiser!T27</f>
        <v>0</v>
      </c>
    </row>
    <row r="104" spans="2:25">
      <c r="B104">
        <v>23</v>
      </c>
      <c r="C104">
        <v>27</v>
      </c>
      <c r="D104">
        <v>220000</v>
      </c>
      <c r="I104">
        <v>6</v>
      </c>
      <c r="J104">
        <v>9</v>
      </c>
      <c r="K104">
        <f t="shared" si="65"/>
        <v>6</v>
      </c>
      <c r="L104">
        <f t="shared" si="62"/>
        <v>54</v>
      </c>
      <c r="M104" s="6">
        <f t="shared" si="63"/>
        <v>0.51851851851851849</v>
      </c>
      <c r="N104" s="6">
        <f t="shared" si="64"/>
        <v>4.666666666666667</v>
      </c>
      <c r="O104" s="6">
        <f t="shared" si="66"/>
        <v>2.5925925925925926</v>
      </c>
      <c r="U104" t="s">
        <v>78</v>
      </c>
      <c r="V104" t="str">
        <f>Optimiser!Q28</f>
        <v>Lucky face</v>
      </c>
      <c r="W104">
        <f>Optimiser!R28</f>
        <v>7</v>
      </c>
      <c r="X104">
        <f>Optimiser!S28</f>
        <v>1</v>
      </c>
      <c r="Y104" s="46">
        <f>Optimiser!T28</f>
        <v>0</v>
      </c>
    </row>
    <row r="105" spans="2:25">
      <c r="B105">
        <v>24</v>
      </c>
      <c r="C105">
        <v>28</v>
      </c>
      <c r="D105">
        <v>240000</v>
      </c>
      <c r="I105">
        <v>6</v>
      </c>
      <c r="J105">
        <v>10</v>
      </c>
      <c r="K105">
        <f t="shared" si="65"/>
        <v>6</v>
      </c>
      <c r="L105">
        <f t="shared" si="62"/>
        <v>60</v>
      </c>
      <c r="M105" s="6">
        <f t="shared" si="63"/>
        <v>0.46666666666666667</v>
      </c>
      <c r="N105" s="6">
        <f t="shared" si="64"/>
        <v>4.666666666666667</v>
      </c>
      <c r="O105" s="6">
        <f t="shared" si="66"/>
        <v>2.5666666666666669</v>
      </c>
      <c r="U105" t="s">
        <v>79</v>
      </c>
      <c r="V105" t="str">
        <f>Optimiser!Q29</f>
        <v>Lucky face</v>
      </c>
      <c r="W105">
        <f>Optimiser!R29</f>
        <v>7</v>
      </c>
      <c r="X105">
        <f>Optimiser!S29</f>
        <v>1</v>
      </c>
      <c r="Y105" s="46">
        <f>Optimiser!T29</f>
        <v>5.4729166666666664</v>
      </c>
    </row>
    <row r="106" spans="2:25">
      <c r="B106">
        <v>25</v>
      </c>
      <c r="C106">
        <v>29</v>
      </c>
      <c r="D106">
        <v>260000</v>
      </c>
      <c r="I106">
        <v>6</v>
      </c>
      <c r="J106">
        <v>11</v>
      </c>
      <c r="K106">
        <f t="shared" si="65"/>
        <v>6</v>
      </c>
      <c r="L106">
        <f t="shared" si="62"/>
        <v>66</v>
      </c>
      <c r="M106" s="6">
        <f t="shared" si="63"/>
        <v>0.42424242424242425</v>
      </c>
      <c r="N106" s="6">
        <f t="shared" si="64"/>
        <v>4.666666666666667</v>
      </c>
      <c r="O106" s="6">
        <f t="shared" si="66"/>
        <v>2.5454545454545454</v>
      </c>
      <c r="U106" t="s">
        <v>80</v>
      </c>
      <c r="V106">
        <f>Optimiser!Q30</f>
        <v>0</v>
      </c>
      <c r="W106">
        <f>Optimiser!R30</f>
        <v>0</v>
      </c>
      <c r="X106">
        <f>Optimiser!S30</f>
        <v>0</v>
      </c>
      <c r="Y106" s="46">
        <f>Optimiser!T30</f>
        <v>0</v>
      </c>
    </row>
    <row r="107" spans="2:25">
      <c r="B107">
        <v>26</v>
      </c>
      <c r="C107">
        <v>30</v>
      </c>
      <c r="D107">
        <v>280000</v>
      </c>
      <c r="I107">
        <v>6</v>
      </c>
      <c r="J107">
        <v>12</v>
      </c>
      <c r="K107">
        <f t="shared" si="65"/>
        <v>6</v>
      </c>
      <c r="L107">
        <f t="shared" si="62"/>
        <v>72</v>
      </c>
      <c r="M107" s="6">
        <f t="shared" si="63"/>
        <v>0.3888888888888889</v>
      </c>
      <c r="N107" s="6">
        <f t="shared" si="64"/>
        <v>4.666666666666667</v>
      </c>
      <c r="O107" s="6">
        <f t="shared" si="66"/>
        <v>2.5277777777777781</v>
      </c>
      <c r="U107" t="s">
        <v>81</v>
      </c>
      <c r="V107">
        <f>Optimiser!Q31</f>
        <v>0</v>
      </c>
      <c r="W107">
        <f>Optimiser!R31</f>
        <v>0</v>
      </c>
      <c r="X107">
        <f>Optimiser!S31</f>
        <v>0</v>
      </c>
      <c r="Y107" s="46">
        <f>Optimiser!T31</f>
        <v>0</v>
      </c>
    </row>
    <row r="108" spans="2:25">
      <c r="B108">
        <v>27</v>
      </c>
      <c r="C108">
        <v>31</v>
      </c>
      <c r="D108">
        <v>300000</v>
      </c>
      <c r="U108" t="s">
        <v>82</v>
      </c>
      <c r="V108">
        <f>Optimiser!Q32</f>
        <v>0</v>
      </c>
      <c r="W108">
        <f>Optimiser!R32</f>
        <v>0</v>
      </c>
      <c r="X108">
        <f>Optimiser!S32</f>
        <v>0</v>
      </c>
      <c r="Y108" s="46">
        <f>Optimiser!T32</f>
        <v>0</v>
      </c>
    </row>
    <row r="109" spans="2:25">
      <c r="B109">
        <v>28</v>
      </c>
      <c r="C109">
        <v>32</v>
      </c>
      <c r="D109">
        <v>320000</v>
      </c>
      <c r="N109" t="s">
        <v>98</v>
      </c>
      <c r="O109" s="6">
        <f>AVERAGE(O81:O107)</f>
        <v>7.987682379349045</v>
      </c>
      <c r="U109" t="s">
        <v>83</v>
      </c>
      <c r="V109">
        <f>Optimiser!Q33</f>
        <v>0</v>
      </c>
      <c r="W109">
        <f>Optimiser!R33</f>
        <v>0</v>
      </c>
      <c r="X109">
        <f>Optimiser!S33</f>
        <v>0</v>
      </c>
      <c r="Y109" s="46">
        <f>Optimiser!T33</f>
        <v>0</v>
      </c>
    </row>
    <row r="110" spans="2:25">
      <c r="B110">
        <v>29</v>
      </c>
      <c r="C110">
        <v>33</v>
      </c>
      <c r="D110">
        <v>340000</v>
      </c>
      <c r="U110" t="s">
        <v>84</v>
      </c>
      <c r="V110">
        <f>Optimiser!Q34</f>
        <v>0</v>
      </c>
      <c r="W110">
        <f>Optimiser!R34</f>
        <v>0</v>
      </c>
      <c r="X110">
        <f>Optimiser!S34</f>
        <v>0</v>
      </c>
      <c r="Y110" s="46">
        <f>Optimiser!T34</f>
        <v>0</v>
      </c>
    </row>
    <row r="111" spans="2:25">
      <c r="B111">
        <v>30</v>
      </c>
      <c r="C111">
        <v>34</v>
      </c>
      <c r="D111">
        <v>360000</v>
      </c>
      <c r="U111" t="s">
        <v>85</v>
      </c>
      <c r="V111">
        <f>Optimiser!Q35</f>
        <v>0</v>
      </c>
      <c r="W111">
        <f>Optimiser!R35</f>
        <v>0</v>
      </c>
      <c r="X111">
        <f>Optimiser!S35</f>
        <v>0</v>
      </c>
      <c r="Y111" s="46">
        <f>Optimiser!T35</f>
        <v>0</v>
      </c>
    </row>
    <row r="112" spans="2:25">
      <c r="U112" t="s">
        <v>152</v>
      </c>
      <c r="V112">
        <f>Optimiser!Q36</f>
        <v>0</v>
      </c>
      <c r="W112">
        <f>Optimiser!R36</f>
        <v>0</v>
      </c>
      <c r="X112">
        <f>Optimiser!S36</f>
        <v>0</v>
      </c>
      <c r="Y112" s="46">
        <f>Optimiser!T36</f>
        <v>0</v>
      </c>
    </row>
    <row r="113" spans="21:25">
      <c r="U113" t="s">
        <v>153</v>
      </c>
      <c r="V113">
        <f>Optimiser!Q37</f>
        <v>0</v>
      </c>
      <c r="W113">
        <f>Optimiser!R37</f>
        <v>0</v>
      </c>
      <c r="X113">
        <f>Optimiser!S37</f>
        <v>0</v>
      </c>
      <c r="Y113" s="46">
        <f>Optimiser!T37</f>
        <v>0</v>
      </c>
    </row>
    <row r="114" spans="21:25">
      <c r="U114" t="s">
        <v>154</v>
      </c>
      <c r="V114">
        <f>Optimiser!Q38</f>
        <v>0</v>
      </c>
      <c r="W114">
        <f>Optimiser!R38</f>
        <v>0</v>
      </c>
      <c r="X114">
        <f>Optimiser!S38</f>
        <v>0</v>
      </c>
      <c r="Y114" s="46">
        <f>Optimiser!T38</f>
        <v>0</v>
      </c>
    </row>
    <row r="115" spans="21:25">
      <c r="U115" t="s">
        <v>155</v>
      </c>
      <c r="V115">
        <f>Optimiser!Q39</f>
        <v>0</v>
      </c>
      <c r="W115">
        <f>Optimiser!R39</f>
        <v>0</v>
      </c>
      <c r="X115">
        <f>Optimiser!S39</f>
        <v>0</v>
      </c>
      <c r="Y115" s="46">
        <f>Optimiser!T39</f>
        <v>0</v>
      </c>
    </row>
    <row r="116" spans="21:25">
      <c r="U116" t="s">
        <v>156</v>
      </c>
      <c r="V116">
        <f>Optimiser!Q40</f>
        <v>0</v>
      </c>
      <c r="W116">
        <f>Optimiser!R40</f>
        <v>0</v>
      </c>
      <c r="X116">
        <f>Optimiser!S40</f>
        <v>0</v>
      </c>
      <c r="Y116" s="46">
        <f>Optimiser!T40</f>
        <v>0</v>
      </c>
    </row>
    <row r="117" spans="21:25">
      <c r="U117" t="s">
        <v>157</v>
      </c>
      <c r="V117">
        <f>Optimiser!Q41</f>
        <v>0</v>
      </c>
      <c r="W117">
        <f>Optimiser!R41</f>
        <v>0</v>
      </c>
      <c r="X117">
        <f>Optimiser!S41</f>
        <v>0</v>
      </c>
      <c r="Y117" s="46">
        <f>Optimiser!T41</f>
        <v>0</v>
      </c>
    </row>
    <row r="118" spans="21:25">
      <c r="U118" t="s">
        <v>158</v>
      </c>
      <c r="V118">
        <f>Optimiser!Q42</f>
        <v>0</v>
      </c>
      <c r="W118">
        <f>Optimiser!R42</f>
        <v>0</v>
      </c>
      <c r="X118">
        <f>Optimiser!S42</f>
        <v>0</v>
      </c>
      <c r="Y118" s="46">
        <f>Optimiser!T42</f>
        <v>0</v>
      </c>
    </row>
    <row r="119" spans="21:25">
      <c r="U119" t="s">
        <v>159</v>
      </c>
      <c r="V119">
        <f>Optimiser!Q43</f>
        <v>0</v>
      </c>
      <c r="W119">
        <f>Optimiser!R43</f>
        <v>0</v>
      </c>
      <c r="X119">
        <f>Optimiser!S43</f>
        <v>0</v>
      </c>
      <c r="Y119" s="46">
        <f>Optimiser!T43</f>
        <v>0</v>
      </c>
    </row>
    <row r="120" spans="21:25">
      <c r="U120" t="s">
        <v>160</v>
      </c>
      <c r="V120">
        <f>Optimiser!Q44</f>
        <v>0</v>
      </c>
      <c r="W120">
        <f>Optimiser!R44</f>
        <v>0</v>
      </c>
      <c r="X120">
        <f>Optimiser!S44</f>
        <v>0</v>
      </c>
      <c r="Y120" s="46">
        <f>Optimiser!T44</f>
        <v>0</v>
      </c>
    </row>
    <row r="122" spans="21:25">
      <c r="V122" t="s">
        <v>33</v>
      </c>
      <c r="W122" s="6">
        <f>AVERAGE(W81:INDEX(W81:W120,U79,1))</f>
        <v>14.64</v>
      </c>
      <c r="X122" s="6">
        <f>AVERAGE(X81:INDEX(X81:X120,U79,1))</f>
        <v>0.88</v>
      </c>
      <c r="Y122" s="8">
        <f>(INDEX(Y81:Y120,U79,1)-Y81)/9*24</f>
        <v>14.342592592592592</v>
      </c>
    </row>
  </sheetData>
  <conditionalFormatting sqref="J22:DE54">
    <cfRule type="colorScale" priority="5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3:L14">
    <cfRule type="colorScale" priority="55">
      <colorScale>
        <cfvo type="min" val="0"/>
        <cfvo type="max" val="0"/>
        <color theme="0"/>
        <color rgb="FFFFEF9C"/>
      </colorScale>
    </cfRule>
  </conditionalFormatting>
  <conditionalFormatting sqref="L3:L14">
    <cfRule type="colorScale" priority="45">
      <colorScale>
        <cfvo type="min" val="0"/>
        <cfvo type="max" val="0"/>
        <color theme="0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E122"/>
  <sheetViews>
    <sheetView zoomScale="85" zoomScaleNormal="85" workbookViewId="0">
      <selection activeCell="J8" sqref="J8"/>
    </sheetView>
  </sheetViews>
  <sheetFormatPr defaultRowHeight="14.25"/>
  <cols>
    <col min="2" max="2" width="15.75" bestFit="1" customWidth="1"/>
    <col min="5" max="5" width="9" customWidth="1"/>
    <col min="7" max="7" width="10" bestFit="1" customWidth="1"/>
    <col min="9" max="9" width="10" bestFit="1" customWidth="1"/>
    <col min="10" max="19" width="8.875" customWidth="1"/>
    <col min="22" max="22" width="10.375" bestFit="1" customWidth="1"/>
    <col min="24" max="24" width="10.625" bestFit="1" customWidth="1"/>
    <col min="28" max="28" width="9.625" bestFit="1" customWidth="1"/>
  </cols>
  <sheetData>
    <row r="1" spans="2:31">
      <c r="F1" t="s">
        <v>100</v>
      </c>
      <c r="G1" t="s">
        <v>65</v>
      </c>
      <c r="H1" s="6">
        <f>U7/U6</f>
        <v>4.25</v>
      </c>
      <c r="I1" t="s">
        <v>64</v>
      </c>
    </row>
    <row r="2" spans="2:31">
      <c r="B2" t="s">
        <v>86</v>
      </c>
      <c r="C2">
        <f>Optimiser!D6</f>
        <v>13</v>
      </c>
      <c r="G2" t="s">
        <v>99</v>
      </c>
      <c r="H2" t="s">
        <v>25</v>
      </c>
      <c r="I2" t="s">
        <v>26</v>
      </c>
      <c r="J2" t="s">
        <v>27</v>
      </c>
      <c r="K2" t="s">
        <v>62</v>
      </c>
      <c r="L2" t="s">
        <v>63</v>
      </c>
    </row>
    <row r="3" spans="2:31">
      <c r="B3" t="s">
        <v>7</v>
      </c>
      <c r="C3">
        <f>INDEX($D$22:$D$52,$C$2,0)</f>
        <v>100</v>
      </c>
      <c r="G3">
        <v>1</v>
      </c>
      <c r="H3" s="6">
        <f t="shared" ref="H3:H14" ca="1" si="0">$G3*($U$10/$U$9*$C$10*($C$9*(1+$C$4)+($C$8/6+$C$8/3*$C$6)*0.5*(1+$C$5)))+$K3</f>
        <v>19466.76706487732</v>
      </c>
      <c r="I3" s="6">
        <f t="shared" ref="I3:I14" ca="1" si="1">$G3*(0.5*$U$10/$U$9*$C$10*($C$9*(1+$C$4)+($C$8/6+$C$8/3*$C$6)*0.25*(1+$C$5)))+$K3</f>
        <v>11053.305526415781</v>
      </c>
      <c r="J3" s="6">
        <f ca="1">$G3*(0.1*$U$10/$U$9*$C$10*($C$9*(1+$C$4)+($C$8/6+$C$8/3*$C$6)*0.05*(1+$C$5)))+$K3</f>
        <v>4668.6901418003963</v>
      </c>
      <c r="K3" s="6">
        <f t="shared" ref="K3:K14" ca="1" si="2">$U$6*G3+$AD$3*G3/$Y$122+(G3/$C$14*$D$14+G3/$C$15*$D$15+G3/$C$16*$D$16+G3/$C$17*$D$17+G3/$C$18*$D$18+G3/$C$13*$D$13)*2-$P$12*$G3</f>
        <v>3120.613218723473</v>
      </c>
      <c r="L3" s="6">
        <f t="shared" ref="L3:L14" si="3">IF($U$6*G3&gt;$U$7,$U$7,$U$6*G3)+$AD$3*G3/$Y$122</f>
        <v>2653.2710135571338</v>
      </c>
      <c r="U3" t="s">
        <v>24</v>
      </c>
      <c r="AC3" t="s">
        <v>29</v>
      </c>
      <c r="AD3">
        <f>W122*U5</f>
        <v>3513.6000000000004</v>
      </c>
      <c r="AE3" t="s">
        <v>60</v>
      </c>
    </row>
    <row r="4" spans="2:31" ht="15">
      <c r="B4" t="s">
        <v>8</v>
      </c>
      <c r="C4" s="4">
        <f>INDEX($E$22:$E$52,$C$2,0)</f>
        <v>0</v>
      </c>
      <c r="G4">
        <v>2</v>
      </c>
      <c r="H4" s="6">
        <f t="shared" ca="1" si="0"/>
        <v>38933.53412975464</v>
      </c>
      <c r="I4" s="6">
        <f t="shared" ca="1" si="1"/>
        <v>22106.611052831562</v>
      </c>
      <c r="J4" s="6">
        <f t="shared" ref="J4:J14" ca="1" si="4">$G4*(0.1*$U$10/$U$9*$C$10*($C$9*(1+$C$4)+($C$8/6+$C$8/3*$C$6)*0.05*(1+$C$5)))+$K4</f>
        <v>9337.3802836007926</v>
      </c>
      <c r="K4" s="6">
        <f ca="1">$U$6*G4+$AD$3*G4/$Y$122+(G4/$C$14*$D$14+G4/$C$15*$D$15+G4/$C$16*$D$16+G4/$C$17*$D$17+G4/$C$18*$D$18+G4/$C$13*$D$13)*2-$P$12*$G4</f>
        <v>6241.226437446946</v>
      </c>
      <c r="L4" s="6">
        <f t="shared" si="3"/>
        <v>5306.5420271142675</v>
      </c>
      <c r="T4" t="s">
        <v>23</v>
      </c>
      <c r="U4" s="10">
        <f>Optimiser!E7</f>
        <v>0.18</v>
      </c>
      <c r="AC4" t="s">
        <v>23</v>
      </c>
      <c r="AD4" s="1">
        <f ca="1">(E66*H66+E67*H67+E68*H68+E69*H69+E71*H71+H70*E70+H65*E65)/U79</f>
        <v>5.5432000000000009E-2</v>
      </c>
    </row>
    <row r="5" spans="2:31" ht="15">
      <c r="B5" t="s">
        <v>9</v>
      </c>
      <c r="C5" s="4">
        <f>INDEX($F$22:$F$52,$C$2,0)</f>
        <v>0.2</v>
      </c>
      <c r="G5">
        <v>3</v>
      </c>
      <c r="H5" s="6">
        <f t="shared" ca="1" si="0"/>
        <v>58400.30119463196</v>
      </c>
      <c r="I5" s="6">
        <f t="shared" ca="1" si="1"/>
        <v>33159.916579247343</v>
      </c>
      <c r="J5" s="6">
        <f t="shared" ca="1" si="4"/>
        <v>14006.070425401187</v>
      </c>
      <c r="K5" s="6">
        <f t="shared" ca="1" si="2"/>
        <v>9361.8396561704194</v>
      </c>
      <c r="L5" s="6">
        <f t="shared" si="3"/>
        <v>7959.8130406714008</v>
      </c>
      <c r="P5" t="s">
        <v>18</v>
      </c>
      <c r="Q5" t="s">
        <v>19</v>
      </c>
      <c r="R5" t="s">
        <v>191</v>
      </c>
      <c r="T5" t="s">
        <v>29</v>
      </c>
      <c r="U5" s="11">
        <f>Optimiser!E8</f>
        <v>240</v>
      </c>
      <c r="AC5" t="s">
        <v>61</v>
      </c>
      <c r="AD5" s="4">
        <f ca="1">(E57*H66+E58*H67+E59*H68+E60*H69+E62*H71+H70*E61+H65*E56)/U79</f>
        <v>0.106</v>
      </c>
    </row>
    <row r="6" spans="2:31" ht="15">
      <c r="B6" t="s">
        <v>68</v>
      </c>
      <c r="C6" s="4">
        <f>INDEX($G$22:$G$52,$C$2,0)</f>
        <v>0</v>
      </c>
      <c r="F6" s="1"/>
      <c r="G6">
        <v>4</v>
      </c>
      <c r="H6" s="6">
        <f t="shared" ca="1" si="0"/>
        <v>77867.06825950928</v>
      </c>
      <c r="I6" s="6">
        <f t="shared" ca="1" si="1"/>
        <v>44213.222105663124</v>
      </c>
      <c r="J6" s="6">
        <f t="shared" ca="1" si="4"/>
        <v>18674.760567201585</v>
      </c>
      <c r="K6" s="6">
        <f t="shared" ca="1" si="2"/>
        <v>12482.452874893892</v>
      </c>
      <c r="L6" s="6">
        <f t="shared" si="3"/>
        <v>10613.084054228535</v>
      </c>
      <c r="O6" t="s">
        <v>15</v>
      </c>
      <c r="P6" s="11">
        <f>Optimiser!D15</f>
        <v>13</v>
      </c>
      <c r="Q6">
        <f>P6+4</f>
        <v>17</v>
      </c>
      <c r="R6">
        <f>IF(Optimiser!C15="none skulls",0,IF(Optimiser!C15="slightly lethal",1,IF(Optimiser!C15="on average lethal",2,IF(Optimiser!C15="enormously lethal",3,4))))</f>
        <v>2</v>
      </c>
      <c r="T6" t="s">
        <v>30</v>
      </c>
      <c r="U6" s="11">
        <f>Optimiser!E9</f>
        <v>2000</v>
      </c>
    </row>
    <row r="7" spans="2:31" ht="15">
      <c r="C7" s="4"/>
      <c r="F7" s="1"/>
      <c r="G7">
        <v>5</v>
      </c>
      <c r="H7" s="6">
        <f t="shared" ca="1" si="0"/>
        <v>97333.8353243866</v>
      </c>
      <c r="I7" s="6">
        <f t="shared" ca="1" si="1"/>
        <v>55266.527632078905</v>
      </c>
      <c r="J7" s="6">
        <f ca="1">$G7*(0.1*$U$10/$U$9*$C$10*($C$9*(1+$C$4)+($C$8/6+$C$8/3*$C$6)*0.05*(1+$C$5)))+$K7</f>
        <v>23343.45070900198</v>
      </c>
      <c r="K7" s="6">
        <f t="shared" ca="1" si="2"/>
        <v>15603.066093617366</v>
      </c>
      <c r="L7" s="6">
        <f t="shared" si="3"/>
        <v>11766.355067785669</v>
      </c>
      <c r="O7" t="s">
        <v>16</v>
      </c>
      <c r="P7" s="11">
        <f>Optimiser!D16</f>
        <v>10</v>
      </c>
      <c r="Q7">
        <f t="shared" ref="Q7:Q8" si="5">P7+4</f>
        <v>14</v>
      </c>
      <c r="R7">
        <f>IF(Optimiser!C16="none skulls",0,IF(Optimiser!C16="slightly lethal",1,IF(Optimiser!C16="on average lethal",2,IF(Optimiser!C16="enormously lethal",3,4))))</f>
        <v>2</v>
      </c>
      <c r="T7" t="s">
        <v>31</v>
      </c>
      <c r="U7" s="11">
        <f>Optimiser!E10</f>
        <v>8500</v>
      </c>
      <c r="AC7" s="6"/>
    </row>
    <row r="8" spans="2:31" ht="15">
      <c r="B8" t="s">
        <v>87</v>
      </c>
      <c r="C8">
        <f>Optimiser!C18</f>
        <v>5000</v>
      </c>
      <c r="F8" s="1"/>
      <c r="G8">
        <v>6</v>
      </c>
      <c r="H8" s="6">
        <f t="shared" ca="1" si="0"/>
        <v>116800.60238926392</v>
      </c>
      <c r="I8" s="6">
        <f t="shared" ca="1" si="1"/>
        <v>66319.833158494686</v>
      </c>
      <c r="J8" s="6">
        <f t="shared" ca="1" si="4"/>
        <v>28012.140850802374</v>
      </c>
      <c r="K8" s="6">
        <f t="shared" ca="1" si="2"/>
        <v>18723.679312340839</v>
      </c>
      <c r="L8" s="6">
        <f t="shared" si="3"/>
        <v>12419.626081342802</v>
      </c>
      <c r="O8" t="s">
        <v>17</v>
      </c>
      <c r="P8" s="11">
        <f>Optimiser!D17</f>
        <v>7</v>
      </c>
      <c r="Q8">
        <f t="shared" si="5"/>
        <v>11</v>
      </c>
      <c r="R8">
        <f>IF(Optimiser!C17="none skulls",0,IF(Optimiser!C17="slightly lethal",1,IF(Optimiser!C17="on average lethal",2,IF(Optimiser!C17="enormously lethal",3,4))))</f>
        <v>2</v>
      </c>
      <c r="T8" t="s">
        <v>32</v>
      </c>
      <c r="U8" s="11">
        <f>Optimiser!E11</f>
        <v>21</v>
      </c>
    </row>
    <row r="9" spans="2:31" ht="15">
      <c r="B9" t="s">
        <v>88</v>
      </c>
      <c r="C9">
        <f>Optimiser!C19</f>
        <v>8000</v>
      </c>
      <c r="G9">
        <v>7</v>
      </c>
      <c r="H9" s="6">
        <f t="shared" ca="1" si="0"/>
        <v>136267.36945414124</v>
      </c>
      <c r="I9" s="6">
        <f t="shared" ca="1" si="1"/>
        <v>77373.13868491046</v>
      </c>
      <c r="J9" s="6">
        <f t="shared" ca="1" si="4"/>
        <v>32680.830992602772</v>
      </c>
      <c r="K9" s="6">
        <f t="shared" ca="1" si="2"/>
        <v>21844.292531064311</v>
      </c>
      <c r="L9" s="6">
        <f t="shared" si="3"/>
        <v>13072.897094899936</v>
      </c>
      <c r="O9" t="s">
        <v>22</v>
      </c>
      <c r="Q9" s="25">
        <f>(Q6*R6+Q7*R7+Q8*R8)/R9</f>
        <v>14</v>
      </c>
      <c r="R9">
        <f>SUM(R6:R8)</f>
        <v>6</v>
      </c>
      <c r="T9" t="s">
        <v>66</v>
      </c>
      <c r="U9" s="11">
        <f>Optimiser!E12</f>
        <v>28</v>
      </c>
    </row>
    <row r="10" spans="2:31" ht="15">
      <c r="B10" t="s">
        <v>89</v>
      </c>
      <c r="C10" s="6">
        <f>U9/(Optimiser!D5+4)*2</f>
        <v>2.1538461538461537</v>
      </c>
      <c r="G10">
        <v>8</v>
      </c>
      <c r="H10" s="6">
        <f t="shared" ca="1" si="0"/>
        <v>155734.13651901856</v>
      </c>
      <c r="I10" s="6">
        <f t="shared" ca="1" si="1"/>
        <v>88426.444211326248</v>
      </c>
      <c r="J10" s="6">
        <f t="shared" ca="1" si="4"/>
        <v>37349.52113440317</v>
      </c>
      <c r="K10" s="6">
        <f t="shared" ca="1" si="2"/>
        <v>24964.905749787784</v>
      </c>
      <c r="L10" s="6">
        <f t="shared" si="3"/>
        <v>13726.16810845707</v>
      </c>
      <c r="P10" s="3"/>
      <c r="Q10" s="48"/>
      <c r="T10" t="s">
        <v>67</v>
      </c>
      <c r="U10" s="11">
        <f>Optimiser!E13</f>
        <v>25</v>
      </c>
    </row>
    <row r="11" spans="2:31" ht="15">
      <c r="G11">
        <v>9</v>
      </c>
      <c r="H11" s="6">
        <f t="shared" ca="1" si="0"/>
        <v>175200.90358389588</v>
      </c>
      <c r="I11" s="6">
        <f t="shared" ca="1" si="1"/>
        <v>99479.749737742022</v>
      </c>
      <c r="J11" s="6">
        <f t="shared" ca="1" si="4"/>
        <v>42018.211276203561</v>
      </c>
      <c r="K11" s="6">
        <f t="shared" ca="1" si="2"/>
        <v>28085.518968511256</v>
      </c>
      <c r="L11" s="6">
        <f t="shared" si="3"/>
        <v>14379.439122014202</v>
      </c>
      <c r="P11" s="3"/>
      <c r="Z11" s="1"/>
    </row>
    <row r="12" spans="2:31" ht="15">
      <c r="B12" t="s">
        <v>90</v>
      </c>
      <c r="C12" t="s">
        <v>91</v>
      </c>
      <c r="D12" t="s">
        <v>92</v>
      </c>
      <c r="G12">
        <v>10</v>
      </c>
      <c r="H12" s="6">
        <f t="shared" ca="1" si="0"/>
        <v>194667.6706487732</v>
      </c>
      <c r="I12" s="6">
        <f t="shared" ca="1" si="1"/>
        <v>110533.05526415781</v>
      </c>
      <c r="J12" s="6">
        <f t="shared" ca="1" si="4"/>
        <v>46686.901418003959</v>
      </c>
      <c r="K12" s="6">
        <f t="shared" ca="1" si="2"/>
        <v>31206.132187234733</v>
      </c>
      <c r="L12" s="6">
        <f t="shared" si="3"/>
        <v>15032.710135571337</v>
      </c>
      <c r="O12" t="s">
        <v>124</v>
      </c>
      <c r="P12" s="18">
        <f ca="1">Optimiser!C20/Optimiser!C21*500/Y122*AD4</f>
        <v>88.792500968366696</v>
      </c>
    </row>
    <row r="13" spans="2:31" ht="15">
      <c r="B13" t="s">
        <v>101</v>
      </c>
      <c r="C13">
        <v>1.5</v>
      </c>
      <c r="D13">
        <f>IF(Optimiser!C22&gt;9,125,0)</f>
        <v>125</v>
      </c>
      <c r="G13">
        <v>11</v>
      </c>
      <c r="H13" s="6">
        <f t="shared" ca="1" si="0"/>
        <v>214134.43771365052</v>
      </c>
      <c r="I13" s="6">
        <f t="shared" ca="1" si="1"/>
        <v>121586.36079057358</v>
      </c>
      <c r="J13" s="6">
        <f t="shared" ca="1" si="4"/>
        <v>51355.59155980435</v>
      </c>
      <c r="K13" s="6">
        <f t="shared" ca="1" si="2"/>
        <v>34326.745405958201</v>
      </c>
      <c r="L13" s="6">
        <f t="shared" si="3"/>
        <v>15685.981149128471</v>
      </c>
      <c r="P13" s="3"/>
      <c r="X13" s="1"/>
    </row>
    <row r="14" spans="2:31">
      <c r="B14" t="s">
        <v>102</v>
      </c>
      <c r="C14">
        <v>3.5</v>
      </c>
      <c r="D14">
        <f>IF(Optimiser!C22&gt;25,350,0)</f>
        <v>350</v>
      </c>
      <c r="G14">
        <v>12</v>
      </c>
      <c r="H14" s="6">
        <f t="shared" ca="1" si="0"/>
        <v>233601.20477852784</v>
      </c>
      <c r="I14" s="6">
        <f t="shared" ca="1" si="1"/>
        <v>132639.66631698937</v>
      </c>
      <c r="J14" s="6">
        <f t="shared" ca="1" si="4"/>
        <v>56024.281701604748</v>
      </c>
      <c r="K14" s="6">
        <f t="shared" ca="1" si="2"/>
        <v>37447.358624681678</v>
      </c>
      <c r="L14" s="6">
        <f t="shared" si="3"/>
        <v>16339.252162685603</v>
      </c>
    </row>
    <row r="15" spans="2:31">
      <c r="B15" t="s">
        <v>103</v>
      </c>
      <c r="C15">
        <v>7</v>
      </c>
      <c r="D15">
        <v>650</v>
      </c>
    </row>
    <row r="16" spans="2:31" ht="15">
      <c r="B16" t="s">
        <v>104</v>
      </c>
      <c r="C16" s="9">
        <v>666</v>
      </c>
      <c r="D16">
        <f>IF(Optimiser!C22&gt;57,1250,0)</f>
        <v>1250</v>
      </c>
      <c r="E16" t="s">
        <v>107</v>
      </c>
    </row>
    <row r="17" spans="1:109" ht="15">
      <c r="B17" t="s">
        <v>105</v>
      </c>
      <c r="C17" s="9">
        <v>666</v>
      </c>
      <c r="D17">
        <f>IF(Optimiser!C22&gt;73,2250,0)</f>
        <v>0</v>
      </c>
      <c r="E17" t="s">
        <v>107</v>
      </c>
    </row>
    <row r="18" spans="1:109" ht="15">
      <c r="B18" t="s">
        <v>106</v>
      </c>
      <c r="C18" s="9">
        <v>666</v>
      </c>
      <c r="D18" s="9">
        <f>IF(Optimiser!C22&gt;89,"nie wiem",0)</f>
        <v>0</v>
      </c>
      <c r="E18" t="s">
        <v>107</v>
      </c>
    </row>
    <row r="20" spans="1:109">
      <c r="J20" t="s">
        <v>28</v>
      </c>
    </row>
    <row r="21" spans="1:109">
      <c r="B21" t="s">
        <v>13</v>
      </c>
      <c r="C21" t="s">
        <v>12</v>
      </c>
      <c r="D21" t="s">
        <v>7</v>
      </c>
      <c r="E21" t="s">
        <v>8</v>
      </c>
      <c r="F21" t="s">
        <v>9</v>
      </c>
      <c r="G21" t="s">
        <v>10</v>
      </c>
      <c r="H21" t="s">
        <v>11</v>
      </c>
      <c r="I21" t="s">
        <v>14</v>
      </c>
      <c r="J21">
        <v>1</v>
      </c>
      <c r="K21">
        <v>2</v>
      </c>
      <c r="L21">
        <v>3</v>
      </c>
      <c r="M21">
        <v>4</v>
      </c>
      <c r="N21">
        <v>5</v>
      </c>
      <c r="O21">
        <v>6</v>
      </c>
      <c r="P21">
        <v>7</v>
      </c>
      <c r="Q21">
        <v>8</v>
      </c>
      <c r="R21">
        <v>9</v>
      </c>
      <c r="S21">
        <v>10</v>
      </c>
      <c r="T21">
        <v>11</v>
      </c>
      <c r="U21">
        <v>12</v>
      </c>
      <c r="V21">
        <v>13</v>
      </c>
      <c r="W21">
        <v>14</v>
      </c>
      <c r="X21">
        <v>15</v>
      </c>
      <c r="Y21">
        <v>16</v>
      </c>
      <c r="Z21">
        <v>17</v>
      </c>
      <c r="AA21">
        <v>18</v>
      </c>
      <c r="AB21">
        <v>19</v>
      </c>
      <c r="AC21">
        <v>20</v>
      </c>
      <c r="AD21">
        <v>21</v>
      </c>
      <c r="AE21">
        <v>22</v>
      </c>
      <c r="AF21">
        <v>23</v>
      </c>
      <c r="AG21">
        <v>24</v>
      </c>
      <c r="AH21">
        <v>25</v>
      </c>
      <c r="AI21">
        <v>26</v>
      </c>
      <c r="AJ21">
        <v>27</v>
      </c>
      <c r="AK21">
        <v>28</v>
      </c>
      <c r="AL21">
        <v>29</v>
      </c>
      <c r="AM21">
        <v>30</v>
      </c>
      <c r="AN21">
        <v>31</v>
      </c>
      <c r="AO21">
        <v>32</v>
      </c>
      <c r="AP21">
        <v>33</v>
      </c>
      <c r="AQ21">
        <v>34</v>
      </c>
      <c r="AR21">
        <v>35</v>
      </c>
      <c r="AS21">
        <v>36</v>
      </c>
      <c r="AT21">
        <v>37</v>
      </c>
      <c r="AU21">
        <v>38</v>
      </c>
      <c r="AV21">
        <v>39</v>
      </c>
      <c r="AW21">
        <v>40</v>
      </c>
      <c r="AX21">
        <v>41</v>
      </c>
      <c r="AY21">
        <v>42</v>
      </c>
      <c r="AZ21">
        <v>43</v>
      </c>
      <c r="BA21">
        <v>44</v>
      </c>
      <c r="BB21">
        <v>45</v>
      </c>
      <c r="BC21">
        <v>46</v>
      </c>
      <c r="BD21">
        <v>47</v>
      </c>
      <c r="BE21">
        <v>48</v>
      </c>
      <c r="BF21">
        <v>49</v>
      </c>
      <c r="BG21">
        <v>50</v>
      </c>
      <c r="BH21">
        <v>51</v>
      </c>
      <c r="BI21">
        <v>52</v>
      </c>
      <c r="BJ21">
        <v>53</v>
      </c>
      <c r="BK21">
        <v>54</v>
      </c>
      <c r="BL21">
        <v>55</v>
      </c>
      <c r="BM21">
        <v>56</v>
      </c>
      <c r="BN21">
        <v>57</v>
      </c>
      <c r="BO21">
        <v>58</v>
      </c>
      <c r="BP21">
        <v>59</v>
      </c>
      <c r="BQ21">
        <v>60</v>
      </c>
      <c r="BR21">
        <v>61</v>
      </c>
      <c r="BS21">
        <v>62</v>
      </c>
      <c r="BT21">
        <v>63</v>
      </c>
      <c r="BU21">
        <v>64</v>
      </c>
      <c r="BV21">
        <v>65</v>
      </c>
      <c r="BW21">
        <v>66</v>
      </c>
      <c r="BX21">
        <v>67</v>
      </c>
      <c r="BY21">
        <v>68</v>
      </c>
      <c r="BZ21">
        <v>69</v>
      </c>
      <c r="CA21">
        <v>70</v>
      </c>
      <c r="CB21">
        <v>71</v>
      </c>
      <c r="CC21">
        <v>72</v>
      </c>
      <c r="CD21">
        <v>73</v>
      </c>
      <c r="CE21">
        <v>74</v>
      </c>
      <c r="CF21">
        <v>75</v>
      </c>
      <c r="CG21">
        <v>76</v>
      </c>
      <c r="CH21">
        <v>77</v>
      </c>
      <c r="CI21">
        <v>78</v>
      </c>
      <c r="CJ21">
        <v>79</v>
      </c>
      <c r="CK21">
        <v>80</v>
      </c>
      <c r="CL21">
        <v>81</v>
      </c>
      <c r="CM21">
        <v>82</v>
      </c>
      <c r="CN21">
        <v>83</v>
      </c>
      <c r="CO21">
        <v>84</v>
      </c>
      <c r="CP21">
        <v>85</v>
      </c>
      <c r="CQ21">
        <v>86</v>
      </c>
      <c r="CR21">
        <v>87</v>
      </c>
      <c r="CS21">
        <v>88</v>
      </c>
      <c r="CT21">
        <v>89</v>
      </c>
      <c r="CU21">
        <v>90</v>
      </c>
      <c r="CV21">
        <v>91</v>
      </c>
      <c r="CW21">
        <v>92</v>
      </c>
      <c r="CX21">
        <v>93</v>
      </c>
      <c r="CY21">
        <v>94</v>
      </c>
      <c r="CZ21">
        <v>95</v>
      </c>
      <c r="DA21">
        <v>96</v>
      </c>
      <c r="DB21">
        <v>97</v>
      </c>
      <c r="DC21">
        <v>98</v>
      </c>
      <c r="DD21">
        <v>99</v>
      </c>
      <c r="DE21">
        <v>100</v>
      </c>
    </row>
    <row r="22" spans="1:109">
      <c r="A22" t="s">
        <v>46</v>
      </c>
      <c r="B22" t="s">
        <v>0</v>
      </c>
      <c r="C22">
        <v>1</v>
      </c>
      <c r="D22">
        <v>40</v>
      </c>
      <c r="J22" s="4">
        <f t="shared" ref="J22:S31" si="6">IF($D22-$Q$9*(J$21-1)&gt;$D22*0.7,0.5*(1+$F22-$U$4),IF($D22-$Q$9*(J$21-1)&gt;$D22*0.3,0.25*(1+$F22-$U$4),0.05*(1+$F22-$U$4)))</f>
        <v>0.41000000000000003</v>
      </c>
      <c r="K22" s="4">
        <f t="shared" si="6"/>
        <v>0.20500000000000002</v>
      </c>
      <c r="L22" s="4">
        <f t="shared" si="6"/>
        <v>4.1000000000000009E-2</v>
      </c>
      <c r="M22" s="4">
        <f t="shared" si="6"/>
        <v>4.1000000000000009E-2</v>
      </c>
      <c r="N22" s="4">
        <f t="shared" si="6"/>
        <v>4.1000000000000009E-2</v>
      </c>
      <c r="O22" s="4">
        <f t="shared" si="6"/>
        <v>4.1000000000000009E-2</v>
      </c>
      <c r="P22" s="4">
        <f t="shared" si="6"/>
        <v>4.1000000000000009E-2</v>
      </c>
      <c r="Q22" s="4">
        <f t="shared" si="6"/>
        <v>4.1000000000000009E-2</v>
      </c>
      <c r="R22" s="4">
        <f t="shared" si="6"/>
        <v>4.1000000000000009E-2</v>
      </c>
      <c r="S22" s="4">
        <f t="shared" si="6"/>
        <v>4.1000000000000009E-2</v>
      </c>
      <c r="T22" s="4">
        <f t="shared" ref="T22:AC31" si="7">IF($D22-$Q$9*(T$21-1)&gt;$D22*0.7,0.5*(1+$F22-$U$4),IF($D22-$Q$9*(T$21-1)&gt;$D22*0.3,0.25*(1+$F22-$U$4),0.05*(1+$F22-$U$4)))</f>
        <v>4.1000000000000009E-2</v>
      </c>
      <c r="U22" s="4">
        <f t="shared" si="7"/>
        <v>4.1000000000000009E-2</v>
      </c>
      <c r="V22" s="4">
        <f t="shared" si="7"/>
        <v>4.1000000000000009E-2</v>
      </c>
      <c r="W22" s="4">
        <f t="shared" si="7"/>
        <v>4.1000000000000009E-2</v>
      </c>
      <c r="X22" s="4">
        <f t="shared" si="7"/>
        <v>4.1000000000000009E-2</v>
      </c>
      <c r="Y22" s="4">
        <f t="shared" si="7"/>
        <v>4.1000000000000009E-2</v>
      </c>
      <c r="Z22" s="4">
        <f t="shared" si="7"/>
        <v>4.1000000000000009E-2</v>
      </c>
      <c r="AA22" s="4">
        <f t="shared" si="7"/>
        <v>4.1000000000000009E-2</v>
      </c>
      <c r="AB22" s="4">
        <f t="shared" si="7"/>
        <v>4.1000000000000009E-2</v>
      </c>
      <c r="AC22" s="4">
        <f t="shared" si="7"/>
        <v>4.1000000000000009E-2</v>
      </c>
      <c r="AD22" s="4">
        <f t="shared" ref="AD22:AM31" si="8">IF($D22-$Q$9*(AD$21-1)&gt;$D22*0.7,0.5*(1+$F22-$U$4),IF($D22-$Q$9*(AD$21-1)&gt;$D22*0.3,0.25*(1+$F22-$U$4),0.05*(1+$F22-$U$4)))</f>
        <v>4.1000000000000009E-2</v>
      </c>
      <c r="AE22" s="4">
        <f t="shared" si="8"/>
        <v>4.1000000000000009E-2</v>
      </c>
      <c r="AF22" s="4">
        <f t="shared" si="8"/>
        <v>4.1000000000000009E-2</v>
      </c>
      <c r="AG22" s="4">
        <f t="shared" si="8"/>
        <v>4.1000000000000009E-2</v>
      </c>
      <c r="AH22" s="4">
        <f t="shared" si="8"/>
        <v>4.1000000000000009E-2</v>
      </c>
      <c r="AI22" s="4">
        <f t="shared" si="8"/>
        <v>4.1000000000000009E-2</v>
      </c>
      <c r="AJ22" s="4">
        <f t="shared" si="8"/>
        <v>4.1000000000000009E-2</v>
      </c>
      <c r="AK22" s="4">
        <f t="shared" si="8"/>
        <v>4.1000000000000009E-2</v>
      </c>
      <c r="AL22" s="4">
        <f t="shared" si="8"/>
        <v>4.1000000000000009E-2</v>
      </c>
      <c r="AM22" s="4">
        <f t="shared" si="8"/>
        <v>4.1000000000000009E-2</v>
      </c>
      <c r="AN22" s="4">
        <f t="shared" ref="AN22:AW31" si="9">IF($D22-$Q$9*(AN$21-1)&gt;$D22*0.7,0.5*(1+$F22-$U$4),IF($D22-$Q$9*(AN$21-1)&gt;$D22*0.3,0.25*(1+$F22-$U$4),0.05*(1+$F22-$U$4)))</f>
        <v>4.1000000000000009E-2</v>
      </c>
      <c r="AO22" s="4">
        <f t="shared" si="9"/>
        <v>4.1000000000000009E-2</v>
      </c>
      <c r="AP22" s="4">
        <f t="shared" si="9"/>
        <v>4.1000000000000009E-2</v>
      </c>
      <c r="AQ22" s="4">
        <f t="shared" si="9"/>
        <v>4.1000000000000009E-2</v>
      </c>
      <c r="AR22" s="4">
        <f t="shared" si="9"/>
        <v>4.1000000000000009E-2</v>
      </c>
      <c r="AS22" s="4">
        <f t="shared" si="9"/>
        <v>4.1000000000000009E-2</v>
      </c>
      <c r="AT22" s="4">
        <f t="shared" si="9"/>
        <v>4.1000000000000009E-2</v>
      </c>
      <c r="AU22" s="4">
        <f t="shared" si="9"/>
        <v>4.1000000000000009E-2</v>
      </c>
      <c r="AV22" s="4">
        <f t="shared" si="9"/>
        <v>4.1000000000000009E-2</v>
      </c>
      <c r="AW22" s="4">
        <f t="shared" si="9"/>
        <v>4.1000000000000009E-2</v>
      </c>
      <c r="AX22" s="4">
        <f t="shared" ref="AX22:BG31" si="10">IF($D22-$Q$9*(AX$21-1)&gt;$D22*0.7,0.5*(1+$F22-$U$4),IF($D22-$Q$9*(AX$21-1)&gt;$D22*0.3,0.25*(1+$F22-$U$4),0.05*(1+$F22-$U$4)))</f>
        <v>4.1000000000000009E-2</v>
      </c>
      <c r="AY22" s="4">
        <f t="shared" si="10"/>
        <v>4.1000000000000009E-2</v>
      </c>
      <c r="AZ22" s="4">
        <f t="shared" si="10"/>
        <v>4.1000000000000009E-2</v>
      </c>
      <c r="BA22" s="4">
        <f t="shared" si="10"/>
        <v>4.1000000000000009E-2</v>
      </c>
      <c r="BB22" s="4">
        <f t="shared" si="10"/>
        <v>4.1000000000000009E-2</v>
      </c>
      <c r="BC22" s="4">
        <f t="shared" si="10"/>
        <v>4.1000000000000009E-2</v>
      </c>
      <c r="BD22" s="4">
        <f t="shared" si="10"/>
        <v>4.1000000000000009E-2</v>
      </c>
      <c r="BE22" s="4">
        <f t="shared" si="10"/>
        <v>4.1000000000000009E-2</v>
      </c>
      <c r="BF22" s="4">
        <f t="shared" si="10"/>
        <v>4.1000000000000009E-2</v>
      </c>
      <c r="BG22" s="4">
        <f t="shared" si="10"/>
        <v>4.1000000000000009E-2</v>
      </c>
      <c r="BH22" s="4">
        <f t="shared" ref="BH22:BQ31" si="11">IF($D22-$Q$9*(BH$21-1)&gt;$D22*0.7,0.5*(1+$F22-$U$4),IF($D22-$Q$9*(BH$21-1)&gt;$D22*0.3,0.25*(1+$F22-$U$4),0.05*(1+$F22-$U$4)))</f>
        <v>4.1000000000000009E-2</v>
      </c>
      <c r="BI22" s="4">
        <f t="shared" si="11"/>
        <v>4.1000000000000009E-2</v>
      </c>
      <c r="BJ22" s="4">
        <f t="shared" si="11"/>
        <v>4.1000000000000009E-2</v>
      </c>
      <c r="BK22" s="4">
        <f t="shared" si="11"/>
        <v>4.1000000000000009E-2</v>
      </c>
      <c r="BL22" s="4">
        <f t="shared" si="11"/>
        <v>4.1000000000000009E-2</v>
      </c>
      <c r="BM22" s="4">
        <f t="shared" si="11"/>
        <v>4.1000000000000009E-2</v>
      </c>
      <c r="BN22" s="4">
        <f t="shared" si="11"/>
        <v>4.1000000000000009E-2</v>
      </c>
      <c r="BO22" s="4">
        <f t="shared" si="11"/>
        <v>4.1000000000000009E-2</v>
      </c>
      <c r="BP22" s="4">
        <f t="shared" si="11"/>
        <v>4.1000000000000009E-2</v>
      </c>
      <c r="BQ22" s="4">
        <f t="shared" si="11"/>
        <v>4.1000000000000009E-2</v>
      </c>
      <c r="BR22" s="4">
        <f t="shared" ref="BR22:CA31" si="12">IF($D22-$Q$9*(BR$21-1)&gt;$D22*0.7,0.5*(1+$F22-$U$4),IF($D22-$Q$9*(BR$21-1)&gt;$D22*0.3,0.25*(1+$F22-$U$4),0.05*(1+$F22-$U$4)))</f>
        <v>4.1000000000000009E-2</v>
      </c>
      <c r="BS22" s="4">
        <f t="shared" si="12"/>
        <v>4.1000000000000009E-2</v>
      </c>
      <c r="BT22" s="4">
        <f t="shared" si="12"/>
        <v>4.1000000000000009E-2</v>
      </c>
      <c r="BU22" s="4">
        <f t="shared" si="12"/>
        <v>4.1000000000000009E-2</v>
      </c>
      <c r="BV22" s="4">
        <f t="shared" si="12"/>
        <v>4.1000000000000009E-2</v>
      </c>
      <c r="BW22" s="4">
        <f t="shared" si="12"/>
        <v>4.1000000000000009E-2</v>
      </c>
      <c r="BX22" s="4">
        <f t="shared" si="12"/>
        <v>4.1000000000000009E-2</v>
      </c>
      <c r="BY22" s="4">
        <f t="shared" si="12"/>
        <v>4.1000000000000009E-2</v>
      </c>
      <c r="BZ22" s="4">
        <f t="shared" si="12"/>
        <v>4.1000000000000009E-2</v>
      </c>
      <c r="CA22" s="4">
        <f t="shared" si="12"/>
        <v>4.1000000000000009E-2</v>
      </c>
      <c r="CB22" s="4">
        <f t="shared" ref="CB22:CK31" si="13">IF($D22-$Q$9*(CB$21-1)&gt;$D22*0.7,0.5*(1+$F22-$U$4),IF($D22-$Q$9*(CB$21-1)&gt;$D22*0.3,0.25*(1+$F22-$U$4),0.05*(1+$F22-$U$4)))</f>
        <v>4.1000000000000009E-2</v>
      </c>
      <c r="CC22" s="4">
        <f t="shared" si="13"/>
        <v>4.1000000000000009E-2</v>
      </c>
      <c r="CD22" s="4">
        <f t="shared" si="13"/>
        <v>4.1000000000000009E-2</v>
      </c>
      <c r="CE22" s="4">
        <f t="shared" si="13"/>
        <v>4.1000000000000009E-2</v>
      </c>
      <c r="CF22" s="4">
        <f t="shared" si="13"/>
        <v>4.1000000000000009E-2</v>
      </c>
      <c r="CG22" s="4">
        <f t="shared" si="13"/>
        <v>4.1000000000000009E-2</v>
      </c>
      <c r="CH22" s="4">
        <f t="shared" si="13"/>
        <v>4.1000000000000009E-2</v>
      </c>
      <c r="CI22" s="4">
        <f t="shared" si="13"/>
        <v>4.1000000000000009E-2</v>
      </c>
      <c r="CJ22" s="4">
        <f t="shared" si="13"/>
        <v>4.1000000000000009E-2</v>
      </c>
      <c r="CK22" s="4">
        <f t="shared" si="13"/>
        <v>4.1000000000000009E-2</v>
      </c>
      <c r="CL22" s="4">
        <f t="shared" ref="CL22:CU31" si="14">IF($D22-$Q$9*(CL$21-1)&gt;$D22*0.7,0.5*(1+$F22-$U$4),IF($D22-$Q$9*(CL$21-1)&gt;$D22*0.3,0.25*(1+$F22-$U$4),0.05*(1+$F22-$U$4)))</f>
        <v>4.1000000000000009E-2</v>
      </c>
      <c r="CM22" s="4">
        <f t="shared" si="14"/>
        <v>4.1000000000000009E-2</v>
      </c>
      <c r="CN22" s="4">
        <f t="shared" si="14"/>
        <v>4.1000000000000009E-2</v>
      </c>
      <c r="CO22" s="4">
        <f t="shared" si="14"/>
        <v>4.1000000000000009E-2</v>
      </c>
      <c r="CP22" s="4">
        <f t="shared" si="14"/>
        <v>4.1000000000000009E-2</v>
      </c>
      <c r="CQ22" s="4">
        <f t="shared" si="14"/>
        <v>4.1000000000000009E-2</v>
      </c>
      <c r="CR22" s="4">
        <f t="shared" si="14"/>
        <v>4.1000000000000009E-2</v>
      </c>
      <c r="CS22" s="4">
        <f t="shared" si="14"/>
        <v>4.1000000000000009E-2</v>
      </c>
      <c r="CT22" s="4">
        <f t="shared" si="14"/>
        <v>4.1000000000000009E-2</v>
      </c>
      <c r="CU22" s="4">
        <f t="shared" si="14"/>
        <v>4.1000000000000009E-2</v>
      </c>
      <c r="CV22" s="4">
        <f t="shared" ref="CV22:DE31" si="15">IF($D22-$Q$9*(CV$21-1)&gt;$D22*0.7,0.5*(1+$F22-$U$4),IF($D22-$Q$9*(CV$21-1)&gt;$D22*0.3,0.25*(1+$F22-$U$4),0.05*(1+$F22-$U$4)))</f>
        <v>4.1000000000000009E-2</v>
      </c>
      <c r="CW22" s="4">
        <f t="shared" si="15"/>
        <v>4.1000000000000009E-2</v>
      </c>
      <c r="CX22" s="4">
        <f t="shared" si="15"/>
        <v>4.1000000000000009E-2</v>
      </c>
      <c r="CY22" s="4">
        <f t="shared" si="15"/>
        <v>4.1000000000000009E-2</v>
      </c>
      <c r="CZ22" s="4">
        <f t="shared" si="15"/>
        <v>4.1000000000000009E-2</v>
      </c>
      <c r="DA22" s="4">
        <f t="shared" si="15"/>
        <v>4.1000000000000009E-2</v>
      </c>
      <c r="DB22" s="4">
        <f t="shared" si="15"/>
        <v>4.1000000000000009E-2</v>
      </c>
      <c r="DC22" s="4">
        <f t="shared" si="15"/>
        <v>4.1000000000000009E-2</v>
      </c>
      <c r="DD22" s="4">
        <f t="shared" si="15"/>
        <v>4.1000000000000009E-2</v>
      </c>
      <c r="DE22" s="4">
        <f t="shared" si="15"/>
        <v>4.1000000000000009E-2</v>
      </c>
    </row>
    <row r="23" spans="1:109">
      <c r="A23" t="s">
        <v>47</v>
      </c>
      <c r="B23" t="s">
        <v>1</v>
      </c>
      <c r="C23">
        <v>1</v>
      </c>
      <c r="D23">
        <v>50</v>
      </c>
      <c r="H23">
        <v>5</v>
      </c>
      <c r="I23">
        <f>H23</f>
        <v>5</v>
      </c>
      <c r="J23" s="4">
        <f t="shared" si="6"/>
        <v>0.41000000000000003</v>
      </c>
      <c r="K23" s="4">
        <f t="shared" si="6"/>
        <v>0.41000000000000003</v>
      </c>
      <c r="L23" s="4">
        <f t="shared" si="6"/>
        <v>0.20500000000000002</v>
      </c>
      <c r="M23" s="4">
        <f t="shared" si="6"/>
        <v>4.1000000000000009E-2</v>
      </c>
      <c r="N23" s="4">
        <f t="shared" si="6"/>
        <v>4.1000000000000009E-2</v>
      </c>
      <c r="O23" s="4">
        <f t="shared" si="6"/>
        <v>4.1000000000000009E-2</v>
      </c>
      <c r="P23" s="4">
        <f t="shared" si="6"/>
        <v>4.1000000000000009E-2</v>
      </c>
      <c r="Q23" s="4">
        <f t="shared" si="6"/>
        <v>4.1000000000000009E-2</v>
      </c>
      <c r="R23" s="4">
        <f t="shared" si="6"/>
        <v>4.1000000000000009E-2</v>
      </c>
      <c r="S23" s="4">
        <f t="shared" si="6"/>
        <v>4.1000000000000009E-2</v>
      </c>
      <c r="T23" s="4">
        <f t="shared" si="7"/>
        <v>4.1000000000000009E-2</v>
      </c>
      <c r="U23" s="4">
        <f t="shared" si="7"/>
        <v>4.1000000000000009E-2</v>
      </c>
      <c r="V23" s="4">
        <f t="shared" si="7"/>
        <v>4.1000000000000009E-2</v>
      </c>
      <c r="W23" s="4">
        <f t="shared" si="7"/>
        <v>4.1000000000000009E-2</v>
      </c>
      <c r="X23" s="4">
        <f t="shared" si="7"/>
        <v>4.1000000000000009E-2</v>
      </c>
      <c r="Y23" s="4">
        <f t="shared" si="7"/>
        <v>4.1000000000000009E-2</v>
      </c>
      <c r="Z23" s="4">
        <f t="shared" si="7"/>
        <v>4.1000000000000009E-2</v>
      </c>
      <c r="AA23" s="4">
        <f t="shared" si="7"/>
        <v>4.1000000000000009E-2</v>
      </c>
      <c r="AB23" s="4">
        <f t="shared" si="7"/>
        <v>4.1000000000000009E-2</v>
      </c>
      <c r="AC23" s="4">
        <f t="shared" si="7"/>
        <v>4.1000000000000009E-2</v>
      </c>
      <c r="AD23" s="4">
        <f t="shared" si="8"/>
        <v>4.1000000000000009E-2</v>
      </c>
      <c r="AE23" s="4">
        <f t="shared" si="8"/>
        <v>4.1000000000000009E-2</v>
      </c>
      <c r="AF23" s="4">
        <f t="shared" si="8"/>
        <v>4.1000000000000009E-2</v>
      </c>
      <c r="AG23" s="4">
        <f t="shared" si="8"/>
        <v>4.1000000000000009E-2</v>
      </c>
      <c r="AH23" s="4">
        <f t="shared" si="8"/>
        <v>4.1000000000000009E-2</v>
      </c>
      <c r="AI23" s="4">
        <f t="shared" si="8"/>
        <v>4.1000000000000009E-2</v>
      </c>
      <c r="AJ23" s="4">
        <f t="shared" si="8"/>
        <v>4.1000000000000009E-2</v>
      </c>
      <c r="AK23" s="4">
        <f t="shared" si="8"/>
        <v>4.1000000000000009E-2</v>
      </c>
      <c r="AL23" s="4">
        <f t="shared" si="8"/>
        <v>4.1000000000000009E-2</v>
      </c>
      <c r="AM23" s="4">
        <f t="shared" si="8"/>
        <v>4.1000000000000009E-2</v>
      </c>
      <c r="AN23" s="4">
        <f t="shared" si="9"/>
        <v>4.1000000000000009E-2</v>
      </c>
      <c r="AO23" s="4">
        <f t="shared" si="9"/>
        <v>4.1000000000000009E-2</v>
      </c>
      <c r="AP23" s="4">
        <f t="shared" si="9"/>
        <v>4.1000000000000009E-2</v>
      </c>
      <c r="AQ23" s="4">
        <f t="shared" si="9"/>
        <v>4.1000000000000009E-2</v>
      </c>
      <c r="AR23" s="4">
        <f t="shared" si="9"/>
        <v>4.1000000000000009E-2</v>
      </c>
      <c r="AS23" s="4">
        <f t="shared" si="9"/>
        <v>4.1000000000000009E-2</v>
      </c>
      <c r="AT23" s="4">
        <f t="shared" si="9"/>
        <v>4.1000000000000009E-2</v>
      </c>
      <c r="AU23" s="4">
        <f t="shared" si="9"/>
        <v>4.1000000000000009E-2</v>
      </c>
      <c r="AV23" s="4">
        <f t="shared" si="9"/>
        <v>4.1000000000000009E-2</v>
      </c>
      <c r="AW23" s="4">
        <f t="shared" si="9"/>
        <v>4.1000000000000009E-2</v>
      </c>
      <c r="AX23" s="4">
        <f t="shared" si="10"/>
        <v>4.1000000000000009E-2</v>
      </c>
      <c r="AY23" s="4">
        <f t="shared" si="10"/>
        <v>4.1000000000000009E-2</v>
      </c>
      <c r="AZ23" s="4">
        <f t="shared" si="10"/>
        <v>4.1000000000000009E-2</v>
      </c>
      <c r="BA23" s="4">
        <f t="shared" si="10"/>
        <v>4.1000000000000009E-2</v>
      </c>
      <c r="BB23" s="4">
        <f t="shared" si="10"/>
        <v>4.1000000000000009E-2</v>
      </c>
      <c r="BC23" s="4">
        <f t="shared" si="10"/>
        <v>4.1000000000000009E-2</v>
      </c>
      <c r="BD23" s="4">
        <f t="shared" si="10"/>
        <v>4.1000000000000009E-2</v>
      </c>
      <c r="BE23" s="4">
        <f t="shared" si="10"/>
        <v>4.1000000000000009E-2</v>
      </c>
      <c r="BF23" s="4">
        <f t="shared" si="10"/>
        <v>4.1000000000000009E-2</v>
      </c>
      <c r="BG23" s="4">
        <f t="shared" si="10"/>
        <v>4.1000000000000009E-2</v>
      </c>
      <c r="BH23" s="4">
        <f t="shared" si="11"/>
        <v>4.1000000000000009E-2</v>
      </c>
      <c r="BI23" s="4">
        <f t="shared" si="11"/>
        <v>4.1000000000000009E-2</v>
      </c>
      <c r="BJ23" s="4">
        <f t="shared" si="11"/>
        <v>4.1000000000000009E-2</v>
      </c>
      <c r="BK23" s="4">
        <f t="shared" si="11"/>
        <v>4.1000000000000009E-2</v>
      </c>
      <c r="BL23" s="4">
        <f t="shared" si="11"/>
        <v>4.1000000000000009E-2</v>
      </c>
      <c r="BM23" s="4">
        <f t="shared" si="11"/>
        <v>4.1000000000000009E-2</v>
      </c>
      <c r="BN23" s="4">
        <f t="shared" si="11"/>
        <v>4.1000000000000009E-2</v>
      </c>
      <c r="BO23" s="4">
        <f t="shared" si="11"/>
        <v>4.1000000000000009E-2</v>
      </c>
      <c r="BP23" s="4">
        <f t="shared" si="11"/>
        <v>4.1000000000000009E-2</v>
      </c>
      <c r="BQ23" s="4">
        <f t="shared" si="11"/>
        <v>4.1000000000000009E-2</v>
      </c>
      <c r="BR23" s="4">
        <f t="shared" si="12"/>
        <v>4.1000000000000009E-2</v>
      </c>
      <c r="BS23" s="4">
        <f t="shared" si="12"/>
        <v>4.1000000000000009E-2</v>
      </c>
      <c r="BT23" s="4">
        <f t="shared" si="12"/>
        <v>4.1000000000000009E-2</v>
      </c>
      <c r="BU23" s="4">
        <f t="shared" si="12"/>
        <v>4.1000000000000009E-2</v>
      </c>
      <c r="BV23" s="4">
        <f t="shared" si="12"/>
        <v>4.1000000000000009E-2</v>
      </c>
      <c r="BW23" s="4">
        <f t="shared" si="12"/>
        <v>4.1000000000000009E-2</v>
      </c>
      <c r="BX23" s="4">
        <f t="shared" si="12"/>
        <v>4.1000000000000009E-2</v>
      </c>
      <c r="BY23" s="4">
        <f t="shared" si="12"/>
        <v>4.1000000000000009E-2</v>
      </c>
      <c r="BZ23" s="4">
        <f t="shared" si="12"/>
        <v>4.1000000000000009E-2</v>
      </c>
      <c r="CA23" s="4">
        <f t="shared" si="12"/>
        <v>4.1000000000000009E-2</v>
      </c>
      <c r="CB23" s="4">
        <f t="shared" si="13"/>
        <v>4.1000000000000009E-2</v>
      </c>
      <c r="CC23" s="4">
        <f t="shared" si="13"/>
        <v>4.1000000000000009E-2</v>
      </c>
      <c r="CD23" s="4">
        <f t="shared" si="13"/>
        <v>4.1000000000000009E-2</v>
      </c>
      <c r="CE23" s="4">
        <f t="shared" si="13"/>
        <v>4.1000000000000009E-2</v>
      </c>
      <c r="CF23" s="4">
        <f t="shared" si="13"/>
        <v>4.1000000000000009E-2</v>
      </c>
      <c r="CG23" s="4">
        <f t="shared" si="13"/>
        <v>4.1000000000000009E-2</v>
      </c>
      <c r="CH23" s="4">
        <f t="shared" si="13"/>
        <v>4.1000000000000009E-2</v>
      </c>
      <c r="CI23" s="4">
        <f t="shared" si="13"/>
        <v>4.1000000000000009E-2</v>
      </c>
      <c r="CJ23" s="4">
        <f t="shared" si="13"/>
        <v>4.1000000000000009E-2</v>
      </c>
      <c r="CK23" s="4">
        <f t="shared" si="13"/>
        <v>4.1000000000000009E-2</v>
      </c>
      <c r="CL23" s="4">
        <f t="shared" si="14"/>
        <v>4.1000000000000009E-2</v>
      </c>
      <c r="CM23" s="4">
        <f t="shared" si="14"/>
        <v>4.1000000000000009E-2</v>
      </c>
      <c r="CN23" s="4">
        <f t="shared" si="14"/>
        <v>4.1000000000000009E-2</v>
      </c>
      <c r="CO23" s="4">
        <f t="shared" si="14"/>
        <v>4.1000000000000009E-2</v>
      </c>
      <c r="CP23" s="4">
        <f t="shared" si="14"/>
        <v>4.1000000000000009E-2</v>
      </c>
      <c r="CQ23" s="4">
        <f t="shared" si="14"/>
        <v>4.1000000000000009E-2</v>
      </c>
      <c r="CR23" s="4">
        <f t="shared" si="14"/>
        <v>4.1000000000000009E-2</v>
      </c>
      <c r="CS23" s="4">
        <f t="shared" si="14"/>
        <v>4.1000000000000009E-2</v>
      </c>
      <c r="CT23" s="4">
        <f t="shared" si="14"/>
        <v>4.1000000000000009E-2</v>
      </c>
      <c r="CU23" s="4">
        <f t="shared" si="14"/>
        <v>4.1000000000000009E-2</v>
      </c>
      <c r="CV23" s="4">
        <f t="shared" si="15"/>
        <v>4.1000000000000009E-2</v>
      </c>
      <c r="CW23" s="4">
        <f t="shared" si="15"/>
        <v>4.1000000000000009E-2</v>
      </c>
      <c r="CX23" s="4">
        <f t="shared" si="15"/>
        <v>4.1000000000000009E-2</v>
      </c>
      <c r="CY23" s="4">
        <f t="shared" si="15"/>
        <v>4.1000000000000009E-2</v>
      </c>
      <c r="CZ23" s="4">
        <f t="shared" si="15"/>
        <v>4.1000000000000009E-2</v>
      </c>
      <c r="DA23" s="4">
        <f t="shared" si="15"/>
        <v>4.1000000000000009E-2</v>
      </c>
      <c r="DB23" s="4">
        <f t="shared" si="15"/>
        <v>4.1000000000000009E-2</v>
      </c>
      <c r="DC23" s="4">
        <f t="shared" si="15"/>
        <v>4.1000000000000009E-2</v>
      </c>
      <c r="DD23" s="4">
        <f t="shared" si="15"/>
        <v>4.1000000000000009E-2</v>
      </c>
      <c r="DE23" s="4">
        <f t="shared" si="15"/>
        <v>4.1000000000000009E-2</v>
      </c>
    </row>
    <row r="24" spans="1:109">
      <c r="A24" t="s">
        <v>48</v>
      </c>
      <c r="B24" t="s">
        <v>1</v>
      </c>
      <c r="C24">
        <v>2</v>
      </c>
      <c r="D24">
        <v>70</v>
      </c>
      <c r="H24">
        <v>7.5</v>
      </c>
      <c r="I24">
        <f>H24+H23</f>
        <v>12.5</v>
      </c>
      <c r="J24" s="4">
        <f t="shared" si="6"/>
        <v>0.41000000000000003</v>
      </c>
      <c r="K24" s="4">
        <f t="shared" si="6"/>
        <v>0.41000000000000003</v>
      </c>
      <c r="L24" s="4">
        <f t="shared" si="6"/>
        <v>0.20500000000000002</v>
      </c>
      <c r="M24" s="4">
        <f t="shared" si="6"/>
        <v>0.20500000000000002</v>
      </c>
      <c r="N24" s="4">
        <f t="shared" si="6"/>
        <v>4.1000000000000009E-2</v>
      </c>
      <c r="O24" s="4">
        <f t="shared" si="6"/>
        <v>4.1000000000000009E-2</v>
      </c>
      <c r="P24" s="4">
        <f t="shared" si="6"/>
        <v>4.1000000000000009E-2</v>
      </c>
      <c r="Q24" s="4">
        <f t="shared" si="6"/>
        <v>4.1000000000000009E-2</v>
      </c>
      <c r="R24" s="4">
        <f t="shared" si="6"/>
        <v>4.1000000000000009E-2</v>
      </c>
      <c r="S24" s="4">
        <f t="shared" si="6"/>
        <v>4.1000000000000009E-2</v>
      </c>
      <c r="T24" s="4">
        <f t="shared" si="7"/>
        <v>4.1000000000000009E-2</v>
      </c>
      <c r="U24" s="4">
        <f t="shared" si="7"/>
        <v>4.1000000000000009E-2</v>
      </c>
      <c r="V24" s="4">
        <f t="shared" si="7"/>
        <v>4.1000000000000009E-2</v>
      </c>
      <c r="W24" s="4">
        <f t="shared" si="7"/>
        <v>4.1000000000000009E-2</v>
      </c>
      <c r="X24" s="4">
        <f t="shared" si="7"/>
        <v>4.1000000000000009E-2</v>
      </c>
      <c r="Y24" s="4">
        <f t="shared" si="7"/>
        <v>4.1000000000000009E-2</v>
      </c>
      <c r="Z24" s="4">
        <f t="shared" si="7"/>
        <v>4.1000000000000009E-2</v>
      </c>
      <c r="AA24" s="4">
        <f t="shared" si="7"/>
        <v>4.1000000000000009E-2</v>
      </c>
      <c r="AB24" s="4">
        <f t="shared" si="7"/>
        <v>4.1000000000000009E-2</v>
      </c>
      <c r="AC24" s="4">
        <f t="shared" si="7"/>
        <v>4.1000000000000009E-2</v>
      </c>
      <c r="AD24" s="4">
        <f t="shared" si="8"/>
        <v>4.1000000000000009E-2</v>
      </c>
      <c r="AE24" s="4">
        <f t="shared" si="8"/>
        <v>4.1000000000000009E-2</v>
      </c>
      <c r="AF24" s="4">
        <f t="shared" si="8"/>
        <v>4.1000000000000009E-2</v>
      </c>
      <c r="AG24" s="4">
        <f t="shared" si="8"/>
        <v>4.1000000000000009E-2</v>
      </c>
      <c r="AH24" s="4">
        <f t="shared" si="8"/>
        <v>4.1000000000000009E-2</v>
      </c>
      <c r="AI24" s="4">
        <f t="shared" si="8"/>
        <v>4.1000000000000009E-2</v>
      </c>
      <c r="AJ24" s="4">
        <f t="shared" si="8"/>
        <v>4.1000000000000009E-2</v>
      </c>
      <c r="AK24" s="4">
        <f t="shared" si="8"/>
        <v>4.1000000000000009E-2</v>
      </c>
      <c r="AL24" s="4">
        <f t="shared" si="8"/>
        <v>4.1000000000000009E-2</v>
      </c>
      <c r="AM24" s="4">
        <f t="shared" si="8"/>
        <v>4.1000000000000009E-2</v>
      </c>
      <c r="AN24" s="4">
        <f t="shared" si="9"/>
        <v>4.1000000000000009E-2</v>
      </c>
      <c r="AO24" s="4">
        <f t="shared" si="9"/>
        <v>4.1000000000000009E-2</v>
      </c>
      <c r="AP24" s="4">
        <f t="shared" si="9"/>
        <v>4.1000000000000009E-2</v>
      </c>
      <c r="AQ24" s="4">
        <f t="shared" si="9"/>
        <v>4.1000000000000009E-2</v>
      </c>
      <c r="AR24" s="4">
        <f t="shared" si="9"/>
        <v>4.1000000000000009E-2</v>
      </c>
      <c r="AS24" s="4">
        <f t="shared" si="9"/>
        <v>4.1000000000000009E-2</v>
      </c>
      <c r="AT24" s="4">
        <f t="shared" si="9"/>
        <v>4.1000000000000009E-2</v>
      </c>
      <c r="AU24" s="4">
        <f t="shared" si="9"/>
        <v>4.1000000000000009E-2</v>
      </c>
      <c r="AV24" s="4">
        <f t="shared" si="9"/>
        <v>4.1000000000000009E-2</v>
      </c>
      <c r="AW24" s="4">
        <f t="shared" si="9"/>
        <v>4.1000000000000009E-2</v>
      </c>
      <c r="AX24" s="4">
        <f t="shared" si="10"/>
        <v>4.1000000000000009E-2</v>
      </c>
      <c r="AY24" s="4">
        <f t="shared" si="10"/>
        <v>4.1000000000000009E-2</v>
      </c>
      <c r="AZ24" s="4">
        <f t="shared" si="10"/>
        <v>4.1000000000000009E-2</v>
      </c>
      <c r="BA24" s="4">
        <f t="shared" si="10"/>
        <v>4.1000000000000009E-2</v>
      </c>
      <c r="BB24" s="4">
        <f t="shared" si="10"/>
        <v>4.1000000000000009E-2</v>
      </c>
      <c r="BC24" s="4">
        <f t="shared" si="10"/>
        <v>4.1000000000000009E-2</v>
      </c>
      <c r="BD24" s="4">
        <f t="shared" si="10"/>
        <v>4.1000000000000009E-2</v>
      </c>
      <c r="BE24" s="4">
        <f t="shared" si="10"/>
        <v>4.1000000000000009E-2</v>
      </c>
      <c r="BF24" s="4">
        <f t="shared" si="10"/>
        <v>4.1000000000000009E-2</v>
      </c>
      <c r="BG24" s="4">
        <f t="shared" si="10"/>
        <v>4.1000000000000009E-2</v>
      </c>
      <c r="BH24" s="4">
        <f t="shared" si="11"/>
        <v>4.1000000000000009E-2</v>
      </c>
      <c r="BI24" s="4">
        <f t="shared" si="11"/>
        <v>4.1000000000000009E-2</v>
      </c>
      <c r="BJ24" s="4">
        <f t="shared" si="11"/>
        <v>4.1000000000000009E-2</v>
      </c>
      <c r="BK24" s="4">
        <f t="shared" si="11"/>
        <v>4.1000000000000009E-2</v>
      </c>
      <c r="BL24" s="4">
        <f t="shared" si="11"/>
        <v>4.1000000000000009E-2</v>
      </c>
      <c r="BM24" s="4">
        <f t="shared" si="11"/>
        <v>4.1000000000000009E-2</v>
      </c>
      <c r="BN24" s="4">
        <f t="shared" si="11"/>
        <v>4.1000000000000009E-2</v>
      </c>
      <c r="BO24" s="4">
        <f t="shared" si="11"/>
        <v>4.1000000000000009E-2</v>
      </c>
      <c r="BP24" s="4">
        <f t="shared" si="11"/>
        <v>4.1000000000000009E-2</v>
      </c>
      <c r="BQ24" s="4">
        <f t="shared" si="11"/>
        <v>4.1000000000000009E-2</v>
      </c>
      <c r="BR24" s="4">
        <f t="shared" si="12"/>
        <v>4.1000000000000009E-2</v>
      </c>
      <c r="BS24" s="4">
        <f t="shared" si="12"/>
        <v>4.1000000000000009E-2</v>
      </c>
      <c r="BT24" s="4">
        <f t="shared" si="12"/>
        <v>4.1000000000000009E-2</v>
      </c>
      <c r="BU24" s="4">
        <f t="shared" si="12"/>
        <v>4.1000000000000009E-2</v>
      </c>
      <c r="BV24" s="4">
        <f t="shared" si="12"/>
        <v>4.1000000000000009E-2</v>
      </c>
      <c r="BW24" s="4">
        <f t="shared" si="12"/>
        <v>4.1000000000000009E-2</v>
      </c>
      <c r="BX24" s="4">
        <f t="shared" si="12"/>
        <v>4.1000000000000009E-2</v>
      </c>
      <c r="BY24" s="4">
        <f t="shared" si="12"/>
        <v>4.1000000000000009E-2</v>
      </c>
      <c r="BZ24" s="4">
        <f t="shared" si="12"/>
        <v>4.1000000000000009E-2</v>
      </c>
      <c r="CA24" s="4">
        <f t="shared" si="12"/>
        <v>4.1000000000000009E-2</v>
      </c>
      <c r="CB24" s="4">
        <f t="shared" si="13"/>
        <v>4.1000000000000009E-2</v>
      </c>
      <c r="CC24" s="4">
        <f t="shared" si="13"/>
        <v>4.1000000000000009E-2</v>
      </c>
      <c r="CD24" s="4">
        <f t="shared" si="13"/>
        <v>4.1000000000000009E-2</v>
      </c>
      <c r="CE24" s="4">
        <f t="shared" si="13"/>
        <v>4.1000000000000009E-2</v>
      </c>
      <c r="CF24" s="4">
        <f t="shared" si="13"/>
        <v>4.1000000000000009E-2</v>
      </c>
      <c r="CG24" s="4">
        <f t="shared" si="13"/>
        <v>4.1000000000000009E-2</v>
      </c>
      <c r="CH24" s="4">
        <f t="shared" si="13"/>
        <v>4.1000000000000009E-2</v>
      </c>
      <c r="CI24" s="4">
        <f t="shared" si="13"/>
        <v>4.1000000000000009E-2</v>
      </c>
      <c r="CJ24" s="4">
        <f t="shared" si="13"/>
        <v>4.1000000000000009E-2</v>
      </c>
      <c r="CK24" s="4">
        <f t="shared" si="13"/>
        <v>4.1000000000000009E-2</v>
      </c>
      <c r="CL24" s="4">
        <f t="shared" si="14"/>
        <v>4.1000000000000009E-2</v>
      </c>
      <c r="CM24" s="4">
        <f t="shared" si="14"/>
        <v>4.1000000000000009E-2</v>
      </c>
      <c r="CN24" s="4">
        <f t="shared" si="14"/>
        <v>4.1000000000000009E-2</v>
      </c>
      <c r="CO24" s="4">
        <f t="shared" si="14"/>
        <v>4.1000000000000009E-2</v>
      </c>
      <c r="CP24" s="4">
        <f t="shared" si="14"/>
        <v>4.1000000000000009E-2</v>
      </c>
      <c r="CQ24" s="4">
        <f t="shared" si="14"/>
        <v>4.1000000000000009E-2</v>
      </c>
      <c r="CR24" s="4">
        <f t="shared" si="14"/>
        <v>4.1000000000000009E-2</v>
      </c>
      <c r="CS24" s="4">
        <f t="shared" si="14"/>
        <v>4.1000000000000009E-2</v>
      </c>
      <c r="CT24" s="4">
        <f t="shared" si="14"/>
        <v>4.1000000000000009E-2</v>
      </c>
      <c r="CU24" s="4">
        <f t="shared" si="14"/>
        <v>4.1000000000000009E-2</v>
      </c>
      <c r="CV24" s="4">
        <f t="shared" si="15"/>
        <v>4.1000000000000009E-2</v>
      </c>
      <c r="CW24" s="4">
        <f t="shared" si="15"/>
        <v>4.1000000000000009E-2</v>
      </c>
      <c r="CX24" s="4">
        <f t="shared" si="15"/>
        <v>4.1000000000000009E-2</v>
      </c>
      <c r="CY24" s="4">
        <f t="shared" si="15"/>
        <v>4.1000000000000009E-2</v>
      </c>
      <c r="CZ24" s="4">
        <f t="shared" si="15"/>
        <v>4.1000000000000009E-2</v>
      </c>
      <c r="DA24" s="4">
        <f t="shared" si="15"/>
        <v>4.1000000000000009E-2</v>
      </c>
      <c r="DB24" s="4">
        <f t="shared" si="15"/>
        <v>4.1000000000000009E-2</v>
      </c>
      <c r="DC24" s="4">
        <f t="shared" si="15"/>
        <v>4.1000000000000009E-2</v>
      </c>
      <c r="DD24" s="4">
        <f t="shared" si="15"/>
        <v>4.1000000000000009E-2</v>
      </c>
      <c r="DE24" s="4">
        <f t="shared" si="15"/>
        <v>4.1000000000000009E-2</v>
      </c>
    </row>
    <row r="25" spans="1:109">
      <c r="A25" t="s">
        <v>49</v>
      </c>
      <c r="B25" t="s">
        <v>1</v>
      </c>
      <c r="C25">
        <v>3</v>
      </c>
      <c r="D25">
        <v>90</v>
      </c>
      <c r="H25">
        <v>12.5</v>
      </c>
      <c r="I25">
        <f>H25+H24+H23</f>
        <v>25</v>
      </c>
      <c r="J25" s="4">
        <f t="shared" si="6"/>
        <v>0.41000000000000003</v>
      </c>
      <c r="K25" s="4">
        <f t="shared" si="6"/>
        <v>0.41000000000000003</v>
      </c>
      <c r="L25" s="4">
        <f t="shared" si="6"/>
        <v>0.20500000000000002</v>
      </c>
      <c r="M25" s="4">
        <f t="shared" si="6"/>
        <v>0.20500000000000002</v>
      </c>
      <c r="N25" s="4">
        <f t="shared" si="6"/>
        <v>0.20500000000000002</v>
      </c>
      <c r="O25" s="4">
        <f t="shared" si="6"/>
        <v>4.1000000000000009E-2</v>
      </c>
      <c r="P25" s="4">
        <f t="shared" si="6"/>
        <v>4.1000000000000009E-2</v>
      </c>
      <c r="Q25" s="4">
        <f t="shared" si="6"/>
        <v>4.1000000000000009E-2</v>
      </c>
      <c r="R25" s="4">
        <f t="shared" si="6"/>
        <v>4.1000000000000009E-2</v>
      </c>
      <c r="S25" s="4">
        <f t="shared" si="6"/>
        <v>4.1000000000000009E-2</v>
      </c>
      <c r="T25" s="4">
        <f t="shared" si="7"/>
        <v>4.1000000000000009E-2</v>
      </c>
      <c r="U25" s="4">
        <f t="shared" si="7"/>
        <v>4.1000000000000009E-2</v>
      </c>
      <c r="V25" s="4">
        <f t="shared" si="7"/>
        <v>4.1000000000000009E-2</v>
      </c>
      <c r="W25" s="4">
        <f t="shared" si="7"/>
        <v>4.1000000000000009E-2</v>
      </c>
      <c r="X25" s="4">
        <f t="shared" si="7"/>
        <v>4.1000000000000009E-2</v>
      </c>
      <c r="Y25" s="4">
        <f t="shared" si="7"/>
        <v>4.1000000000000009E-2</v>
      </c>
      <c r="Z25" s="4">
        <f t="shared" si="7"/>
        <v>4.1000000000000009E-2</v>
      </c>
      <c r="AA25" s="4">
        <f t="shared" si="7"/>
        <v>4.1000000000000009E-2</v>
      </c>
      <c r="AB25" s="4">
        <f t="shared" si="7"/>
        <v>4.1000000000000009E-2</v>
      </c>
      <c r="AC25" s="4">
        <f t="shared" si="7"/>
        <v>4.1000000000000009E-2</v>
      </c>
      <c r="AD25" s="4">
        <f t="shared" si="8"/>
        <v>4.1000000000000009E-2</v>
      </c>
      <c r="AE25" s="4">
        <f t="shared" si="8"/>
        <v>4.1000000000000009E-2</v>
      </c>
      <c r="AF25" s="4">
        <f t="shared" si="8"/>
        <v>4.1000000000000009E-2</v>
      </c>
      <c r="AG25" s="4">
        <f t="shared" si="8"/>
        <v>4.1000000000000009E-2</v>
      </c>
      <c r="AH25" s="4">
        <f t="shared" si="8"/>
        <v>4.1000000000000009E-2</v>
      </c>
      <c r="AI25" s="4">
        <f t="shared" si="8"/>
        <v>4.1000000000000009E-2</v>
      </c>
      <c r="AJ25" s="4">
        <f t="shared" si="8"/>
        <v>4.1000000000000009E-2</v>
      </c>
      <c r="AK25" s="4">
        <f t="shared" si="8"/>
        <v>4.1000000000000009E-2</v>
      </c>
      <c r="AL25" s="4">
        <f t="shared" si="8"/>
        <v>4.1000000000000009E-2</v>
      </c>
      <c r="AM25" s="4">
        <f t="shared" si="8"/>
        <v>4.1000000000000009E-2</v>
      </c>
      <c r="AN25" s="4">
        <f t="shared" si="9"/>
        <v>4.1000000000000009E-2</v>
      </c>
      <c r="AO25" s="4">
        <f t="shared" si="9"/>
        <v>4.1000000000000009E-2</v>
      </c>
      <c r="AP25" s="4">
        <f t="shared" si="9"/>
        <v>4.1000000000000009E-2</v>
      </c>
      <c r="AQ25" s="4">
        <f t="shared" si="9"/>
        <v>4.1000000000000009E-2</v>
      </c>
      <c r="AR25" s="4">
        <f t="shared" si="9"/>
        <v>4.1000000000000009E-2</v>
      </c>
      <c r="AS25" s="4">
        <f t="shared" si="9"/>
        <v>4.1000000000000009E-2</v>
      </c>
      <c r="AT25" s="4">
        <f t="shared" si="9"/>
        <v>4.1000000000000009E-2</v>
      </c>
      <c r="AU25" s="4">
        <f t="shared" si="9"/>
        <v>4.1000000000000009E-2</v>
      </c>
      <c r="AV25" s="4">
        <f t="shared" si="9"/>
        <v>4.1000000000000009E-2</v>
      </c>
      <c r="AW25" s="4">
        <f t="shared" si="9"/>
        <v>4.1000000000000009E-2</v>
      </c>
      <c r="AX25" s="4">
        <f t="shared" si="10"/>
        <v>4.1000000000000009E-2</v>
      </c>
      <c r="AY25" s="4">
        <f t="shared" si="10"/>
        <v>4.1000000000000009E-2</v>
      </c>
      <c r="AZ25" s="4">
        <f t="shared" si="10"/>
        <v>4.1000000000000009E-2</v>
      </c>
      <c r="BA25" s="4">
        <f t="shared" si="10"/>
        <v>4.1000000000000009E-2</v>
      </c>
      <c r="BB25" s="4">
        <f t="shared" si="10"/>
        <v>4.1000000000000009E-2</v>
      </c>
      <c r="BC25" s="4">
        <f t="shared" si="10"/>
        <v>4.1000000000000009E-2</v>
      </c>
      <c r="BD25" s="4">
        <f t="shared" si="10"/>
        <v>4.1000000000000009E-2</v>
      </c>
      <c r="BE25" s="4">
        <f t="shared" si="10"/>
        <v>4.1000000000000009E-2</v>
      </c>
      <c r="BF25" s="4">
        <f t="shared" si="10"/>
        <v>4.1000000000000009E-2</v>
      </c>
      <c r="BG25" s="4">
        <f t="shared" si="10"/>
        <v>4.1000000000000009E-2</v>
      </c>
      <c r="BH25" s="4">
        <f t="shared" si="11"/>
        <v>4.1000000000000009E-2</v>
      </c>
      <c r="BI25" s="4">
        <f t="shared" si="11"/>
        <v>4.1000000000000009E-2</v>
      </c>
      <c r="BJ25" s="4">
        <f t="shared" si="11"/>
        <v>4.1000000000000009E-2</v>
      </c>
      <c r="BK25" s="4">
        <f t="shared" si="11"/>
        <v>4.1000000000000009E-2</v>
      </c>
      <c r="BL25" s="4">
        <f t="shared" si="11"/>
        <v>4.1000000000000009E-2</v>
      </c>
      <c r="BM25" s="4">
        <f t="shared" si="11"/>
        <v>4.1000000000000009E-2</v>
      </c>
      <c r="BN25" s="4">
        <f t="shared" si="11"/>
        <v>4.1000000000000009E-2</v>
      </c>
      <c r="BO25" s="4">
        <f t="shared" si="11"/>
        <v>4.1000000000000009E-2</v>
      </c>
      <c r="BP25" s="4">
        <f t="shared" si="11"/>
        <v>4.1000000000000009E-2</v>
      </c>
      <c r="BQ25" s="4">
        <f t="shared" si="11"/>
        <v>4.1000000000000009E-2</v>
      </c>
      <c r="BR25" s="4">
        <f t="shared" si="12"/>
        <v>4.1000000000000009E-2</v>
      </c>
      <c r="BS25" s="4">
        <f t="shared" si="12"/>
        <v>4.1000000000000009E-2</v>
      </c>
      <c r="BT25" s="4">
        <f t="shared" si="12"/>
        <v>4.1000000000000009E-2</v>
      </c>
      <c r="BU25" s="4">
        <f t="shared" si="12"/>
        <v>4.1000000000000009E-2</v>
      </c>
      <c r="BV25" s="4">
        <f t="shared" si="12"/>
        <v>4.1000000000000009E-2</v>
      </c>
      <c r="BW25" s="4">
        <f t="shared" si="12"/>
        <v>4.1000000000000009E-2</v>
      </c>
      <c r="BX25" s="4">
        <f t="shared" si="12"/>
        <v>4.1000000000000009E-2</v>
      </c>
      <c r="BY25" s="4">
        <f t="shared" si="12"/>
        <v>4.1000000000000009E-2</v>
      </c>
      <c r="BZ25" s="4">
        <f t="shared" si="12"/>
        <v>4.1000000000000009E-2</v>
      </c>
      <c r="CA25" s="4">
        <f t="shared" si="12"/>
        <v>4.1000000000000009E-2</v>
      </c>
      <c r="CB25" s="4">
        <f t="shared" si="13"/>
        <v>4.1000000000000009E-2</v>
      </c>
      <c r="CC25" s="4">
        <f t="shared" si="13"/>
        <v>4.1000000000000009E-2</v>
      </c>
      <c r="CD25" s="4">
        <f t="shared" si="13"/>
        <v>4.1000000000000009E-2</v>
      </c>
      <c r="CE25" s="4">
        <f t="shared" si="13"/>
        <v>4.1000000000000009E-2</v>
      </c>
      <c r="CF25" s="4">
        <f t="shared" si="13"/>
        <v>4.1000000000000009E-2</v>
      </c>
      <c r="CG25" s="4">
        <f t="shared" si="13"/>
        <v>4.1000000000000009E-2</v>
      </c>
      <c r="CH25" s="4">
        <f t="shared" si="13"/>
        <v>4.1000000000000009E-2</v>
      </c>
      <c r="CI25" s="4">
        <f t="shared" si="13"/>
        <v>4.1000000000000009E-2</v>
      </c>
      <c r="CJ25" s="4">
        <f t="shared" si="13"/>
        <v>4.1000000000000009E-2</v>
      </c>
      <c r="CK25" s="4">
        <f t="shared" si="13"/>
        <v>4.1000000000000009E-2</v>
      </c>
      <c r="CL25" s="4">
        <f t="shared" si="14"/>
        <v>4.1000000000000009E-2</v>
      </c>
      <c r="CM25" s="4">
        <f t="shared" si="14"/>
        <v>4.1000000000000009E-2</v>
      </c>
      <c r="CN25" s="4">
        <f t="shared" si="14"/>
        <v>4.1000000000000009E-2</v>
      </c>
      <c r="CO25" s="4">
        <f t="shared" si="14"/>
        <v>4.1000000000000009E-2</v>
      </c>
      <c r="CP25" s="4">
        <f t="shared" si="14"/>
        <v>4.1000000000000009E-2</v>
      </c>
      <c r="CQ25" s="4">
        <f t="shared" si="14"/>
        <v>4.1000000000000009E-2</v>
      </c>
      <c r="CR25" s="4">
        <f t="shared" si="14"/>
        <v>4.1000000000000009E-2</v>
      </c>
      <c r="CS25" s="4">
        <f t="shared" si="14"/>
        <v>4.1000000000000009E-2</v>
      </c>
      <c r="CT25" s="4">
        <f t="shared" si="14"/>
        <v>4.1000000000000009E-2</v>
      </c>
      <c r="CU25" s="4">
        <f t="shared" si="14"/>
        <v>4.1000000000000009E-2</v>
      </c>
      <c r="CV25" s="4">
        <f t="shared" si="15"/>
        <v>4.1000000000000009E-2</v>
      </c>
      <c r="CW25" s="4">
        <f t="shared" si="15"/>
        <v>4.1000000000000009E-2</v>
      </c>
      <c r="CX25" s="4">
        <f t="shared" si="15"/>
        <v>4.1000000000000009E-2</v>
      </c>
      <c r="CY25" s="4">
        <f t="shared" si="15"/>
        <v>4.1000000000000009E-2</v>
      </c>
      <c r="CZ25" s="4">
        <f t="shared" si="15"/>
        <v>4.1000000000000009E-2</v>
      </c>
      <c r="DA25" s="4">
        <f t="shared" si="15"/>
        <v>4.1000000000000009E-2</v>
      </c>
      <c r="DB25" s="4">
        <f t="shared" si="15"/>
        <v>4.1000000000000009E-2</v>
      </c>
      <c r="DC25" s="4">
        <f t="shared" si="15"/>
        <v>4.1000000000000009E-2</v>
      </c>
      <c r="DD25" s="4">
        <f t="shared" si="15"/>
        <v>4.1000000000000009E-2</v>
      </c>
      <c r="DE25" s="4">
        <f t="shared" si="15"/>
        <v>4.1000000000000009E-2</v>
      </c>
    </row>
    <row r="26" spans="1:109">
      <c r="A26" t="s">
        <v>50</v>
      </c>
      <c r="B26" t="s">
        <v>1</v>
      </c>
      <c r="C26">
        <v>4</v>
      </c>
      <c r="D26">
        <v>110</v>
      </c>
      <c r="H26">
        <v>17.5</v>
      </c>
      <c r="I26">
        <f>H26+H25+H24+H23</f>
        <v>42.5</v>
      </c>
      <c r="J26" s="4">
        <f t="shared" si="6"/>
        <v>0.41000000000000003</v>
      </c>
      <c r="K26" s="4">
        <f t="shared" si="6"/>
        <v>0.41000000000000003</v>
      </c>
      <c r="L26" s="4">
        <f t="shared" si="6"/>
        <v>0.41000000000000003</v>
      </c>
      <c r="M26" s="4">
        <f t="shared" si="6"/>
        <v>0.20500000000000002</v>
      </c>
      <c r="N26" s="4">
        <f t="shared" si="6"/>
        <v>0.20500000000000002</v>
      </c>
      <c r="O26" s="4">
        <f t="shared" si="6"/>
        <v>0.20500000000000002</v>
      </c>
      <c r="P26" s="4">
        <f t="shared" si="6"/>
        <v>4.1000000000000009E-2</v>
      </c>
      <c r="Q26" s="4">
        <f t="shared" si="6"/>
        <v>4.1000000000000009E-2</v>
      </c>
      <c r="R26" s="4">
        <f t="shared" si="6"/>
        <v>4.1000000000000009E-2</v>
      </c>
      <c r="S26" s="4">
        <f t="shared" si="6"/>
        <v>4.1000000000000009E-2</v>
      </c>
      <c r="T26" s="4">
        <f t="shared" si="7"/>
        <v>4.1000000000000009E-2</v>
      </c>
      <c r="U26" s="4">
        <f t="shared" si="7"/>
        <v>4.1000000000000009E-2</v>
      </c>
      <c r="V26" s="4">
        <f t="shared" si="7"/>
        <v>4.1000000000000009E-2</v>
      </c>
      <c r="W26" s="4">
        <f t="shared" si="7"/>
        <v>4.1000000000000009E-2</v>
      </c>
      <c r="X26" s="4">
        <f t="shared" si="7"/>
        <v>4.1000000000000009E-2</v>
      </c>
      <c r="Y26" s="4">
        <f t="shared" si="7"/>
        <v>4.1000000000000009E-2</v>
      </c>
      <c r="Z26" s="4">
        <f t="shared" si="7"/>
        <v>4.1000000000000009E-2</v>
      </c>
      <c r="AA26" s="4">
        <f t="shared" si="7"/>
        <v>4.1000000000000009E-2</v>
      </c>
      <c r="AB26" s="4">
        <f t="shared" si="7"/>
        <v>4.1000000000000009E-2</v>
      </c>
      <c r="AC26" s="4">
        <f t="shared" si="7"/>
        <v>4.1000000000000009E-2</v>
      </c>
      <c r="AD26" s="4">
        <f t="shared" si="8"/>
        <v>4.1000000000000009E-2</v>
      </c>
      <c r="AE26" s="4">
        <f t="shared" si="8"/>
        <v>4.1000000000000009E-2</v>
      </c>
      <c r="AF26" s="4">
        <f t="shared" si="8"/>
        <v>4.1000000000000009E-2</v>
      </c>
      <c r="AG26" s="4">
        <f t="shared" si="8"/>
        <v>4.1000000000000009E-2</v>
      </c>
      <c r="AH26" s="4">
        <f t="shared" si="8"/>
        <v>4.1000000000000009E-2</v>
      </c>
      <c r="AI26" s="4">
        <f t="shared" si="8"/>
        <v>4.1000000000000009E-2</v>
      </c>
      <c r="AJ26" s="4">
        <f t="shared" si="8"/>
        <v>4.1000000000000009E-2</v>
      </c>
      <c r="AK26" s="4">
        <f t="shared" si="8"/>
        <v>4.1000000000000009E-2</v>
      </c>
      <c r="AL26" s="4">
        <f t="shared" si="8"/>
        <v>4.1000000000000009E-2</v>
      </c>
      <c r="AM26" s="4">
        <f t="shared" si="8"/>
        <v>4.1000000000000009E-2</v>
      </c>
      <c r="AN26" s="4">
        <f t="shared" si="9"/>
        <v>4.1000000000000009E-2</v>
      </c>
      <c r="AO26" s="4">
        <f t="shared" si="9"/>
        <v>4.1000000000000009E-2</v>
      </c>
      <c r="AP26" s="4">
        <f t="shared" si="9"/>
        <v>4.1000000000000009E-2</v>
      </c>
      <c r="AQ26" s="4">
        <f t="shared" si="9"/>
        <v>4.1000000000000009E-2</v>
      </c>
      <c r="AR26" s="4">
        <f t="shared" si="9"/>
        <v>4.1000000000000009E-2</v>
      </c>
      <c r="AS26" s="4">
        <f t="shared" si="9"/>
        <v>4.1000000000000009E-2</v>
      </c>
      <c r="AT26" s="4">
        <f t="shared" si="9"/>
        <v>4.1000000000000009E-2</v>
      </c>
      <c r="AU26" s="4">
        <f t="shared" si="9"/>
        <v>4.1000000000000009E-2</v>
      </c>
      <c r="AV26" s="4">
        <f t="shared" si="9"/>
        <v>4.1000000000000009E-2</v>
      </c>
      <c r="AW26" s="4">
        <f t="shared" si="9"/>
        <v>4.1000000000000009E-2</v>
      </c>
      <c r="AX26" s="4">
        <f t="shared" si="10"/>
        <v>4.1000000000000009E-2</v>
      </c>
      <c r="AY26" s="4">
        <f t="shared" si="10"/>
        <v>4.1000000000000009E-2</v>
      </c>
      <c r="AZ26" s="4">
        <f t="shared" si="10"/>
        <v>4.1000000000000009E-2</v>
      </c>
      <c r="BA26" s="4">
        <f t="shared" si="10"/>
        <v>4.1000000000000009E-2</v>
      </c>
      <c r="BB26" s="4">
        <f t="shared" si="10"/>
        <v>4.1000000000000009E-2</v>
      </c>
      <c r="BC26" s="4">
        <f t="shared" si="10"/>
        <v>4.1000000000000009E-2</v>
      </c>
      <c r="BD26" s="4">
        <f t="shared" si="10"/>
        <v>4.1000000000000009E-2</v>
      </c>
      <c r="BE26" s="4">
        <f t="shared" si="10"/>
        <v>4.1000000000000009E-2</v>
      </c>
      <c r="BF26" s="4">
        <f t="shared" si="10"/>
        <v>4.1000000000000009E-2</v>
      </c>
      <c r="BG26" s="4">
        <f t="shared" si="10"/>
        <v>4.1000000000000009E-2</v>
      </c>
      <c r="BH26" s="4">
        <f t="shared" si="11"/>
        <v>4.1000000000000009E-2</v>
      </c>
      <c r="BI26" s="4">
        <f t="shared" si="11"/>
        <v>4.1000000000000009E-2</v>
      </c>
      <c r="BJ26" s="4">
        <f t="shared" si="11"/>
        <v>4.1000000000000009E-2</v>
      </c>
      <c r="BK26" s="4">
        <f t="shared" si="11"/>
        <v>4.1000000000000009E-2</v>
      </c>
      <c r="BL26" s="4">
        <f t="shared" si="11"/>
        <v>4.1000000000000009E-2</v>
      </c>
      <c r="BM26" s="4">
        <f t="shared" si="11"/>
        <v>4.1000000000000009E-2</v>
      </c>
      <c r="BN26" s="4">
        <f t="shared" si="11"/>
        <v>4.1000000000000009E-2</v>
      </c>
      <c r="BO26" s="4">
        <f t="shared" si="11"/>
        <v>4.1000000000000009E-2</v>
      </c>
      <c r="BP26" s="4">
        <f t="shared" si="11"/>
        <v>4.1000000000000009E-2</v>
      </c>
      <c r="BQ26" s="4">
        <f t="shared" si="11"/>
        <v>4.1000000000000009E-2</v>
      </c>
      <c r="BR26" s="4">
        <f t="shared" si="12"/>
        <v>4.1000000000000009E-2</v>
      </c>
      <c r="BS26" s="4">
        <f t="shared" si="12"/>
        <v>4.1000000000000009E-2</v>
      </c>
      <c r="BT26" s="4">
        <f t="shared" si="12"/>
        <v>4.1000000000000009E-2</v>
      </c>
      <c r="BU26" s="4">
        <f t="shared" si="12"/>
        <v>4.1000000000000009E-2</v>
      </c>
      <c r="BV26" s="4">
        <f t="shared" si="12"/>
        <v>4.1000000000000009E-2</v>
      </c>
      <c r="BW26" s="4">
        <f t="shared" si="12"/>
        <v>4.1000000000000009E-2</v>
      </c>
      <c r="BX26" s="4">
        <f t="shared" si="12"/>
        <v>4.1000000000000009E-2</v>
      </c>
      <c r="BY26" s="4">
        <f t="shared" si="12"/>
        <v>4.1000000000000009E-2</v>
      </c>
      <c r="BZ26" s="4">
        <f t="shared" si="12"/>
        <v>4.1000000000000009E-2</v>
      </c>
      <c r="CA26" s="4">
        <f t="shared" si="12"/>
        <v>4.1000000000000009E-2</v>
      </c>
      <c r="CB26" s="4">
        <f t="shared" si="13"/>
        <v>4.1000000000000009E-2</v>
      </c>
      <c r="CC26" s="4">
        <f t="shared" si="13"/>
        <v>4.1000000000000009E-2</v>
      </c>
      <c r="CD26" s="4">
        <f t="shared" si="13"/>
        <v>4.1000000000000009E-2</v>
      </c>
      <c r="CE26" s="4">
        <f t="shared" si="13"/>
        <v>4.1000000000000009E-2</v>
      </c>
      <c r="CF26" s="4">
        <f t="shared" si="13"/>
        <v>4.1000000000000009E-2</v>
      </c>
      <c r="CG26" s="4">
        <f t="shared" si="13"/>
        <v>4.1000000000000009E-2</v>
      </c>
      <c r="CH26" s="4">
        <f t="shared" si="13"/>
        <v>4.1000000000000009E-2</v>
      </c>
      <c r="CI26" s="4">
        <f t="shared" si="13"/>
        <v>4.1000000000000009E-2</v>
      </c>
      <c r="CJ26" s="4">
        <f t="shared" si="13"/>
        <v>4.1000000000000009E-2</v>
      </c>
      <c r="CK26" s="4">
        <f t="shared" si="13"/>
        <v>4.1000000000000009E-2</v>
      </c>
      <c r="CL26" s="4">
        <f t="shared" si="14"/>
        <v>4.1000000000000009E-2</v>
      </c>
      <c r="CM26" s="4">
        <f t="shared" si="14"/>
        <v>4.1000000000000009E-2</v>
      </c>
      <c r="CN26" s="4">
        <f t="shared" si="14"/>
        <v>4.1000000000000009E-2</v>
      </c>
      <c r="CO26" s="4">
        <f t="shared" si="14"/>
        <v>4.1000000000000009E-2</v>
      </c>
      <c r="CP26" s="4">
        <f t="shared" si="14"/>
        <v>4.1000000000000009E-2</v>
      </c>
      <c r="CQ26" s="4">
        <f t="shared" si="14"/>
        <v>4.1000000000000009E-2</v>
      </c>
      <c r="CR26" s="4">
        <f t="shared" si="14"/>
        <v>4.1000000000000009E-2</v>
      </c>
      <c r="CS26" s="4">
        <f t="shared" si="14"/>
        <v>4.1000000000000009E-2</v>
      </c>
      <c r="CT26" s="4">
        <f t="shared" si="14"/>
        <v>4.1000000000000009E-2</v>
      </c>
      <c r="CU26" s="4">
        <f t="shared" si="14"/>
        <v>4.1000000000000009E-2</v>
      </c>
      <c r="CV26" s="4">
        <f t="shared" si="15"/>
        <v>4.1000000000000009E-2</v>
      </c>
      <c r="CW26" s="4">
        <f t="shared" si="15"/>
        <v>4.1000000000000009E-2</v>
      </c>
      <c r="CX26" s="4">
        <f t="shared" si="15"/>
        <v>4.1000000000000009E-2</v>
      </c>
      <c r="CY26" s="4">
        <f t="shared" si="15"/>
        <v>4.1000000000000009E-2</v>
      </c>
      <c r="CZ26" s="4">
        <f t="shared" si="15"/>
        <v>4.1000000000000009E-2</v>
      </c>
      <c r="DA26" s="4">
        <f t="shared" si="15"/>
        <v>4.1000000000000009E-2</v>
      </c>
      <c r="DB26" s="4">
        <f t="shared" si="15"/>
        <v>4.1000000000000009E-2</v>
      </c>
      <c r="DC26" s="4">
        <f t="shared" si="15"/>
        <v>4.1000000000000009E-2</v>
      </c>
      <c r="DD26" s="4">
        <f t="shared" si="15"/>
        <v>4.1000000000000009E-2</v>
      </c>
      <c r="DE26" s="4">
        <f t="shared" si="15"/>
        <v>4.1000000000000009E-2</v>
      </c>
    </row>
    <row r="27" spans="1:109">
      <c r="A27" t="s">
        <v>51</v>
      </c>
      <c r="B27" t="s">
        <v>1</v>
      </c>
      <c r="C27">
        <v>5</v>
      </c>
      <c r="D27">
        <v>130</v>
      </c>
      <c r="H27">
        <v>25</v>
      </c>
      <c r="I27">
        <f>H27+H26+H25+H24+H23</f>
        <v>67.5</v>
      </c>
      <c r="J27" s="4">
        <f t="shared" si="6"/>
        <v>0.41000000000000003</v>
      </c>
      <c r="K27" s="4">
        <f t="shared" si="6"/>
        <v>0.41000000000000003</v>
      </c>
      <c r="L27" s="4">
        <f t="shared" si="6"/>
        <v>0.41000000000000003</v>
      </c>
      <c r="M27" s="4">
        <f t="shared" si="6"/>
        <v>0.20500000000000002</v>
      </c>
      <c r="N27" s="4">
        <f t="shared" si="6"/>
        <v>0.20500000000000002</v>
      </c>
      <c r="O27" s="4">
        <f t="shared" si="6"/>
        <v>0.20500000000000002</v>
      </c>
      <c r="P27" s="4">
        <f t="shared" si="6"/>
        <v>0.20500000000000002</v>
      </c>
      <c r="Q27" s="4">
        <f t="shared" si="6"/>
        <v>4.1000000000000009E-2</v>
      </c>
      <c r="R27" s="4">
        <f t="shared" si="6"/>
        <v>4.1000000000000009E-2</v>
      </c>
      <c r="S27" s="4">
        <f t="shared" si="6"/>
        <v>4.1000000000000009E-2</v>
      </c>
      <c r="T27" s="4">
        <f t="shared" si="7"/>
        <v>4.1000000000000009E-2</v>
      </c>
      <c r="U27" s="4">
        <f t="shared" si="7"/>
        <v>4.1000000000000009E-2</v>
      </c>
      <c r="V27" s="4">
        <f t="shared" si="7"/>
        <v>4.1000000000000009E-2</v>
      </c>
      <c r="W27" s="4">
        <f t="shared" si="7"/>
        <v>4.1000000000000009E-2</v>
      </c>
      <c r="X27" s="4">
        <f t="shared" si="7"/>
        <v>4.1000000000000009E-2</v>
      </c>
      <c r="Y27" s="4">
        <f t="shared" si="7"/>
        <v>4.1000000000000009E-2</v>
      </c>
      <c r="Z27" s="4">
        <f t="shared" si="7"/>
        <v>4.1000000000000009E-2</v>
      </c>
      <c r="AA27" s="4">
        <f t="shared" si="7"/>
        <v>4.1000000000000009E-2</v>
      </c>
      <c r="AB27" s="4">
        <f t="shared" si="7"/>
        <v>4.1000000000000009E-2</v>
      </c>
      <c r="AC27" s="4">
        <f t="shared" si="7"/>
        <v>4.1000000000000009E-2</v>
      </c>
      <c r="AD27" s="4">
        <f t="shared" si="8"/>
        <v>4.1000000000000009E-2</v>
      </c>
      <c r="AE27" s="4">
        <f t="shared" si="8"/>
        <v>4.1000000000000009E-2</v>
      </c>
      <c r="AF27" s="4">
        <f t="shared" si="8"/>
        <v>4.1000000000000009E-2</v>
      </c>
      <c r="AG27" s="4">
        <f t="shared" si="8"/>
        <v>4.1000000000000009E-2</v>
      </c>
      <c r="AH27" s="4">
        <f t="shared" si="8"/>
        <v>4.1000000000000009E-2</v>
      </c>
      <c r="AI27" s="4">
        <f t="shared" si="8"/>
        <v>4.1000000000000009E-2</v>
      </c>
      <c r="AJ27" s="4">
        <f t="shared" si="8"/>
        <v>4.1000000000000009E-2</v>
      </c>
      <c r="AK27" s="4">
        <f t="shared" si="8"/>
        <v>4.1000000000000009E-2</v>
      </c>
      <c r="AL27" s="4">
        <f t="shared" si="8"/>
        <v>4.1000000000000009E-2</v>
      </c>
      <c r="AM27" s="4">
        <f t="shared" si="8"/>
        <v>4.1000000000000009E-2</v>
      </c>
      <c r="AN27" s="4">
        <f t="shared" si="9"/>
        <v>4.1000000000000009E-2</v>
      </c>
      <c r="AO27" s="4">
        <f t="shared" si="9"/>
        <v>4.1000000000000009E-2</v>
      </c>
      <c r="AP27" s="4">
        <f t="shared" si="9"/>
        <v>4.1000000000000009E-2</v>
      </c>
      <c r="AQ27" s="4">
        <f t="shared" si="9"/>
        <v>4.1000000000000009E-2</v>
      </c>
      <c r="AR27" s="4">
        <f t="shared" si="9"/>
        <v>4.1000000000000009E-2</v>
      </c>
      <c r="AS27" s="4">
        <f t="shared" si="9"/>
        <v>4.1000000000000009E-2</v>
      </c>
      <c r="AT27" s="4">
        <f t="shared" si="9"/>
        <v>4.1000000000000009E-2</v>
      </c>
      <c r="AU27" s="4">
        <f t="shared" si="9"/>
        <v>4.1000000000000009E-2</v>
      </c>
      <c r="AV27" s="4">
        <f t="shared" si="9"/>
        <v>4.1000000000000009E-2</v>
      </c>
      <c r="AW27" s="4">
        <f t="shared" si="9"/>
        <v>4.1000000000000009E-2</v>
      </c>
      <c r="AX27" s="4">
        <f t="shared" si="10"/>
        <v>4.1000000000000009E-2</v>
      </c>
      <c r="AY27" s="4">
        <f t="shared" si="10"/>
        <v>4.1000000000000009E-2</v>
      </c>
      <c r="AZ27" s="4">
        <f t="shared" si="10"/>
        <v>4.1000000000000009E-2</v>
      </c>
      <c r="BA27" s="4">
        <f t="shared" si="10"/>
        <v>4.1000000000000009E-2</v>
      </c>
      <c r="BB27" s="4">
        <f t="shared" si="10"/>
        <v>4.1000000000000009E-2</v>
      </c>
      <c r="BC27" s="4">
        <f t="shared" si="10"/>
        <v>4.1000000000000009E-2</v>
      </c>
      <c r="BD27" s="4">
        <f t="shared" si="10"/>
        <v>4.1000000000000009E-2</v>
      </c>
      <c r="BE27" s="4">
        <f t="shared" si="10"/>
        <v>4.1000000000000009E-2</v>
      </c>
      <c r="BF27" s="4">
        <f t="shared" si="10"/>
        <v>4.1000000000000009E-2</v>
      </c>
      <c r="BG27" s="4">
        <f t="shared" si="10"/>
        <v>4.1000000000000009E-2</v>
      </c>
      <c r="BH27" s="4">
        <f t="shared" si="11"/>
        <v>4.1000000000000009E-2</v>
      </c>
      <c r="BI27" s="4">
        <f t="shared" si="11"/>
        <v>4.1000000000000009E-2</v>
      </c>
      <c r="BJ27" s="4">
        <f t="shared" si="11"/>
        <v>4.1000000000000009E-2</v>
      </c>
      <c r="BK27" s="4">
        <f t="shared" si="11"/>
        <v>4.1000000000000009E-2</v>
      </c>
      <c r="BL27" s="4">
        <f t="shared" si="11"/>
        <v>4.1000000000000009E-2</v>
      </c>
      <c r="BM27" s="4">
        <f t="shared" si="11"/>
        <v>4.1000000000000009E-2</v>
      </c>
      <c r="BN27" s="4">
        <f t="shared" si="11"/>
        <v>4.1000000000000009E-2</v>
      </c>
      <c r="BO27" s="4">
        <f t="shared" si="11"/>
        <v>4.1000000000000009E-2</v>
      </c>
      <c r="BP27" s="4">
        <f t="shared" si="11"/>
        <v>4.1000000000000009E-2</v>
      </c>
      <c r="BQ27" s="4">
        <f t="shared" si="11"/>
        <v>4.1000000000000009E-2</v>
      </c>
      <c r="BR27" s="4">
        <f t="shared" si="12"/>
        <v>4.1000000000000009E-2</v>
      </c>
      <c r="BS27" s="4">
        <f t="shared" si="12"/>
        <v>4.1000000000000009E-2</v>
      </c>
      <c r="BT27" s="4">
        <f t="shared" si="12"/>
        <v>4.1000000000000009E-2</v>
      </c>
      <c r="BU27" s="4">
        <f t="shared" si="12"/>
        <v>4.1000000000000009E-2</v>
      </c>
      <c r="BV27" s="4">
        <f t="shared" si="12"/>
        <v>4.1000000000000009E-2</v>
      </c>
      <c r="BW27" s="4">
        <f t="shared" si="12"/>
        <v>4.1000000000000009E-2</v>
      </c>
      <c r="BX27" s="4">
        <f t="shared" si="12"/>
        <v>4.1000000000000009E-2</v>
      </c>
      <c r="BY27" s="4">
        <f t="shared" si="12"/>
        <v>4.1000000000000009E-2</v>
      </c>
      <c r="BZ27" s="4">
        <f t="shared" si="12"/>
        <v>4.1000000000000009E-2</v>
      </c>
      <c r="CA27" s="4">
        <f t="shared" si="12"/>
        <v>4.1000000000000009E-2</v>
      </c>
      <c r="CB27" s="4">
        <f t="shared" si="13"/>
        <v>4.1000000000000009E-2</v>
      </c>
      <c r="CC27" s="4">
        <f t="shared" si="13"/>
        <v>4.1000000000000009E-2</v>
      </c>
      <c r="CD27" s="4">
        <f t="shared" si="13"/>
        <v>4.1000000000000009E-2</v>
      </c>
      <c r="CE27" s="4">
        <f t="shared" si="13"/>
        <v>4.1000000000000009E-2</v>
      </c>
      <c r="CF27" s="4">
        <f t="shared" si="13"/>
        <v>4.1000000000000009E-2</v>
      </c>
      <c r="CG27" s="4">
        <f t="shared" si="13"/>
        <v>4.1000000000000009E-2</v>
      </c>
      <c r="CH27" s="4">
        <f t="shared" si="13"/>
        <v>4.1000000000000009E-2</v>
      </c>
      <c r="CI27" s="4">
        <f t="shared" si="13"/>
        <v>4.1000000000000009E-2</v>
      </c>
      <c r="CJ27" s="4">
        <f t="shared" si="13"/>
        <v>4.1000000000000009E-2</v>
      </c>
      <c r="CK27" s="4">
        <f t="shared" si="13"/>
        <v>4.1000000000000009E-2</v>
      </c>
      <c r="CL27" s="4">
        <f t="shared" si="14"/>
        <v>4.1000000000000009E-2</v>
      </c>
      <c r="CM27" s="4">
        <f t="shared" si="14"/>
        <v>4.1000000000000009E-2</v>
      </c>
      <c r="CN27" s="4">
        <f t="shared" si="14"/>
        <v>4.1000000000000009E-2</v>
      </c>
      <c r="CO27" s="4">
        <f t="shared" si="14"/>
        <v>4.1000000000000009E-2</v>
      </c>
      <c r="CP27" s="4">
        <f t="shared" si="14"/>
        <v>4.1000000000000009E-2</v>
      </c>
      <c r="CQ27" s="4">
        <f t="shared" si="14"/>
        <v>4.1000000000000009E-2</v>
      </c>
      <c r="CR27" s="4">
        <f t="shared" si="14"/>
        <v>4.1000000000000009E-2</v>
      </c>
      <c r="CS27" s="4">
        <f t="shared" si="14"/>
        <v>4.1000000000000009E-2</v>
      </c>
      <c r="CT27" s="4">
        <f t="shared" si="14"/>
        <v>4.1000000000000009E-2</v>
      </c>
      <c r="CU27" s="4">
        <f t="shared" si="14"/>
        <v>4.1000000000000009E-2</v>
      </c>
      <c r="CV27" s="4">
        <f t="shared" si="15"/>
        <v>4.1000000000000009E-2</v>
      </c>
      <c r="CW27" s="4">
        <f t="shared" si="15"/>
        <v>4.1000000000000009E-2</v>
      </c>
      <c r="CX27" s="4">
        <f t="shared" si="15"/>
        <v>4.1000000000000009E-2</v>
      </c>
      <c r="CY27" s="4">
        <f t="shared" si="15"/>
        <v>4.1000000000000009E-2</v>
      </c>
      <c r="CZ27" s="4">
        <f t="shared" si="15"/>
        <v>4.1000000000000009E-2</v>
      </c>
      <c r="DA27" s="4">
        <f t="shared" si="15"/>
        <v>4.1000000000000009E-2</v>
      </c>
      <c r="DB27" s="4">
        <f t="shared" si="15"/>
        <v>4.1000000000000009E-2</v>
      </c>
      <c r="DC27" s="4">
        <f t="shared" si="15"/>
        <v>4.1000000000000009E-2</v>
      </c>
      <c r="DD27" s="4">
        <f t="shared" si="15"/>
        <v>4.1000000000000009E-2</v>
      </c>
      <c r="DE27" s="4">
        <f t="shared" si="15"/>
        <v>4.1000000000000009E-2</v>
      </c>
    </row>
    <row r="28" spans="1:109">
      <c r="A28" t="s">
        <v>52</v>
      </c>
      <c r="B28" t="s">
        <v>2</v>
      </c>
      <c r="C28">
        <v>1</v>
      </c>
      <c r="D28">
        <v>80</v>
      </c>
      <c r="E28" s="1">
        <v>0.2</v>
      </c>
      <c r="H28">
        <v>12.5</v>
      </c>
      <c r="I28">
        <f>H28</f>
        <v>12.5</v>
      </c>
      <c r="J28" s="4">
        <f t="shared" si="6"/>
        <v>0.41000000000000003</v>
      </c>
      <c r="K28" s="4">
        <f t="shared" si="6"/>
        <v>0.41000000000000003</v>
      </c>
      <c r="L28" s="4">
        <f t="shared" si="6"/>
        <v>0.20500000000000002</v>
      </c>
      <c r="M28" s="4">
        <f t="shared" si="6"/>
        <v>0.20500000000000002</v>
      </c>
      <c r="N28" s="4">
        <f t="shared" si="6"/>
        <v>4.1000000000000009E-2</v>
      </c>
      <c r="O28" s="4">
        <f t="shared" si="6"/>
        <v>4.1000000000000009E-2</v>
      </c>
      <c r="P28" s="4">
        <f t="shared" si="6"/>
        <v>4.1000000000000009E-2</v>
      </c>
      <c r="Q28" s="4">
        <f t="shared" si="6"/>
        <v>4.1000000000000009E-2</v>
      </c>
      <c r="R28" s="4">
        <f t="shared" si="6"/>
        <v>4.1000000000000009E-2</v>
      </c>
      <c r="S28" s="4">
        <f t="shared" si="6"/>
        <v>4.1000000000000009E-2</v>
      </c>
      <c r="T28" s="4">
        <f t="shared" si="7"/>
        <v>4.1000000000000009E-2</v>
      </c>
      <c r="U28" s="4">
        <f t="shared" si="7"/>
        <v>4.1000000000000009E-2</v>
      </c>
      <c r="V28" s="4">
        <f t="shared" si="7"/>
        <v>4.1000000000000009E-2</v>
      </c>
      <c r="W28" s="4">
        <f t="shared" si="7"/>
        <v>4.1000000000000009E-2</v>
      </c>
      <c r="X28" s="4">
        <f t="shared" si="7"/>
        <v>4.1000000000000009E-2</v>
      </c>
      <c r="Y28" s="4">
        <f t="shared" si="7"/>
        <v>4.1000000000000009E-2</v>
      </c>
      <c r="Z28" s="4">
        <f t="shared" si="7"/>
        <v>4.1000000000000009E-2</v>
      </c>
      <c r="AA28" s="4">
        <f t="shared" si="7"/>
        <v>4.1000000000000009E-2</v>
      </c>
      <c r="AB28" s="4">
        <f t="shared" si="7"/>
        <v>4.1000000000000009E-2</v>
      </c>
      <c r="AC28" s="4">
        <f t="shared" si="7"/>
        <v>4.1000000000000009E-2</v>
      </c>
      <c r="AD28" s="4">
        <f t="shared" si="8"/>
        <v>4.1000000000000009E-2</v>
      </c>
      <c r="AE28" s="4">
        <f t="shared" si="8"/>
        <v>4.1000000000000009E-2</v>
      </c>
      <c r="AF28" s="4">
        <f t="shared" si="8"/>
        <v>4.1000000000000009E-2</v>
      </c>
      <c r="AG28" s="4">
        <f t="shared" si="8"/>
        <v>4.1000000000000009E-2</v>
      </c>
      <c r="AH28" s="4">
        <f t="shared" si="8"/>
        <v>4.1000000000000009E-2</v>
      </c>
      <c r="AI28" s="4">
        <f t="shared" si="8"/>
        <v>4.1000000000000009E-2</v>
      </c>
      <c r="AJ28" s="4">
        <f t="shared" si="8"/>
        <v>4.1000000000000009E-2</v>
      </c>
      <c r="AK28" s="4">
        <f t="shared" si="8"/>
        <v>4.1000000000000009E-2</v>
      </c>
      <c r="AL28" s="4">
        <f t="shared" si="8"/>
        <v>4.1000000000000009E-2</v>
      </c>
      <c r="AM28" s="4">
        <f t="shared" si="8"/>
        <v>4.1000000000000009E-2</v>
      </c>
      <c r="AN28" s="4">
        <f t="shared" si="9"/>
        <v>4.1000000000000009E-2</v>
      </c>
      <c r="AO28" s="4">
        <f t="shared" si="9"/>
        <v>4.1000000000000009E-2</v>
      </c>
      <c r="AP28" s="4">
        <f t="shared" si="9"/>
        <v>4.1000000000000009E-2</v>
      </c>
      <c r="AQ28" s="4">
        <f t="shared" si="9"/>
        <v>4.1000000000000009E-2</v>
      </c>
      <c r="AR28" s="4">
        <f t="shared" si="9"/>
        <v>4.1000000000000009E-2</v>
      </c>
      <c r="AS28" s="4">
        <f t="shared" si="9"/>
        <v>4.1000000000000009E-2</v>
      </c>
      <c r="AT28" s="4">
        <f t="shared" si="9"/>
        <v>4.1000000000000009E-2</v>
      </c>
      <c r="AU28" s="4">
        <f t="shared" si="9"/>
        <v>4.1000000000000009E-2</v>
      </c>
      <c r="AV28" s="4">
        <f t="shared" si="9"/>
        <v>4.1000000000000009E-2</v>
      </c>
      <c r="AW28" s="4">
        <f t="shared" si="9"/>
        <v>4.1000000000000009E-2</v>
      </c>
      <c r="AX28" s="4">
        <f t="shared" si="10"/>
        <v>4.1000000000000009E-2</v>
      </c>
      <c r="AY28" s="4">
        <f t="shared" si="10"/>
        <v>4.1000000000000009E-2</v>
      </c>
      <c r="AZ28" s="4">
        <f t="shared" si="10"/>
        <v>4.1000000000000009E-2</v>
      </c>
      <c r="BA28" s="4">
        <f t="shared" si="10"/>
        <v>4.1000000000000009E-2</v>
      </c>
      <c r="BB28" s="4">
        <f t="shared" si="10"/>
        <v>4.1000000000000009E-2</v>
      </c>
      <c r="BC28" s="4">
        <f t="shared" si="10"/>
        <v>4.1000000000000009E-2</v>
      </c>
      <c r="BD28" s="4">
        <f t="shared" si="10"/>
        <v>4.1000000000000009E-2</v>
      </c>
      <c r="BE28" s="4">
        <f t="shared" si="10"/>
        <v>4.1000000000000009E-2</v>
      </c>
      <c r="BF28" s="4">
        <f t="shared" si="10"/>
        <v>4.1000000000000009E-2</v>
      </c>
      <c r="BG28" s="4">
        <f t="shared" si="10"/>
        <v>4.1000000000000009E-2</v>
      </c>
      <c r="BH28" s="4">
        <f t="shared" si="11"/>
        <v>4.1000000000000009E-2</v>
      </c>
      <c r="BI28" s="4">
        <f t="shared" si="11"/>
        <v>4.1000000000000009E-2</v>
      </c>
      <c r="BJ28" s="4">
        <f t="shared" si="11"/>
        <v>4.1000000000000009E-2</v>
      </c>
      <c r="BK28" s="4">
        <f t="shared" si="11"/>
        <v>4.1000000000000009E-2</v>
      </c>
      <c r="BL28" s="4">
        <f t="shared" si="11"/>
        <v>4.1000000000000009E-2</v>
      </c>
      <c r="BM28" s="4">
        <f t="shared" si="11"/>
        <v>4.1000000000000009E-2</v>
      </c>
      <c r="BN28" s="4">
        <f t="shared" si="11"/>
        <v>4.1000000000000009E-2</v>
      </c>
      <c r="BO28" s="4">
        <f t="shared" si="11"/>
        <v>4.1000000000000009E-2</v>
      </c>
      <c r="BP28" s="4">
        <f t="shared" si="11"/>
        <v>4.1000000000000009E-2</v>
      </c>
      <c r="BQ28" s="4">
        <f t="shared" si="11"/>
        <v>4.1000000000000009E-2</v>
      </c>
      <c r="BR28" s="4">
        <f t="shared" si="12"/>
        <v>4.1000000000000009E-2</v>
      </c>
      <c r="BS28" s="4">
        <f t="shared" si="12"/>
        <v>4.1000000000000009E-2</v>
      </c>
      <c r="BT28" s="4">
        <f t="shared" si="12"/>
        <v>4.1000000000000009E-2</v>
      </c>
      <c r="BU28" s="4">
        <f t="shared" si="12"/>
        <v>4.1000000000000009E-2</v>
      </c>
      <c r="BV28" s="4">
        <f t="shared" si="12"/>
        <v>4.1000000000000009E-2</v>
      </c>
      <c r="BW28" s="4">
        <f t="shared" si="12"/>
        <v>4.1000000000000009E-2</v>
      </c>
      <c r="BX28" s="4">
        <f t="shared" si="12"/>
        <v>4.1000000000000009E-2</v>
      </c>
      <c r="BY28" s="4">
        <f t="shared" si="12"/>
        <v>4.1000000000000009E-2</v>
      </c>
      <c r="BZ28" s="4">
        <f t="shared" si="12"/>
        <v>4.1000000000000009E-2</v>
      </c>
      <c r="CA28" s="4">
        <f t="shared" si="12"/>
        <v>4.1000000000000009E-2</v>
      </c>
      <c r="CB28" s="4">
        <f t="shared" si="13"/>
        <v>4.1000000000000009E-2</v>
      </c>
      <c r="CC28" s="4">
        <f t="shared" si="13"/>
        <v>4.1000000000000009E-2</v>
      </c>
      <c r="CD28" s="4">
        <f t="shared" si="13"/>
        <v>4.1000000000000009E-2</v>
      </c>
      <c r="CE28" s="4">
        <f t="shared" si="13"/>
        <v>4.1000000000000009E-2</v>
      </c>
      <c r="CF28" s="4">
        <f t="shared" si="13"/>
        <v>4.1000000000000009E-2</v>
      </c>
      <c r="CG28" s="4">
        <f t="shared" si="13"/>
        <v>4.1000000000000009E-2</v>
      </c>
      <c r="CH28" s="4">
        <f t="shared" si="13"/>
        <v>4.1000000000000009E-2</v>
      </c>
      <c r="CI28" s="4">
        <f t="shared" si="13"/>
        <v>4.1000000000000009E-2</v>
      </c>
      <c r="CJ28" s="4">
        <f t="shared" si="13"/>
        <v>4.1000000000000009E-2</v>
      </c>
      <c r="CK28" s="4">
        <f t="shared" si="13"/>
        <v>4.1000000000000009E-2</v>
      </c>
      <c r="CL28" s="4">
        <f t="shared" si="14"/>
        <v>4.1000000000000009E-2</v>
      </c>
      <c r="CM28" s="4">
        <f t="shared" si="14"/>
        <v>4.1000000000000009E-2</v>
      </c>
      <c r="CN28" s="4">
        <f t="shared" si="14"/>
        <v>4.1000000000000009E-2</v>
      </c>
      <c r="CO28" s="4">
        <f t="shared" si="14"/>
        <v>4.1000000000000009E-2</v>
      </c>
      <c r="CP28" s="4">
        <f t="shared" si="14"/>
        <v>4.1000000000000009E-2</v>
      </c>
      <c r="CQ28" s="4">
        <f t="shared" si="14"/>
        <v>4.1000000000000009E-2</v>
      </c>
      <c r="CR28" s="4">
        <f t="shared" si="14"/>
        <v>4.1000000000000009E-2</v>
      </c>
      <c r="CS28" s="4">
        <f t="shared" si="14"/>
        <v>4.1000000000000009E-2</v>
      </c>
      <c r="CT28" s="4">
        <f t="shared" si="14"/>
        <v>4.1000000000000009E-2</v>
      </c>
      <c r="CU28" s="4">
        <f t="shared" si="14"/>
        <v>4.1000000000000009E-2</v>
      </c>
      <c r="CV28" s="4">
        <f t="shared" si="15"/>
        <v>4.1000000000000009E-2</v>
      </c>
      <c r="CW28" s="4">
        <f t="shared" si="15"/>
        <v>4.1000000000000009E-2</v>
      </c>
      <c r="CX28" s="4">
        <f t="shared" si="15"/>
        <v>4.1000000000000009E-2</v>
      </c>
      <c r="CY28" s="4">
        <f t="shared" si="15"/>
        <v>4.1000000000000009E-2</v>
      </c>
      <c r="CZ28" s="4">
        <f t="shared" si="15"/>
        <v>4.1000000000000009E-2</v>
      </c>
      <c r="DA28" s="4">
        <f t="shared" si="15"/>
        <v>4.1000000000000009E-2</v>
      </c>
      <c r="DB28" s="4">
        <f t="shared" si="15"/>
        <v>4.1000000000000009E-2</v>
      </c>
      <c r="DC28" s="4">
        <f t="shared" si="15"/>
        <v>4.1000000000000009E-2</v>
      </c>
      <c r="DD28" s="4">
        <f t="shared" si="15"/>
        <v>4.1000000000000009E-2</v>
      </c>
      <c r="DE28" s="4">
        <f t="shared" si="15"/>
        <v>4.1000000000000009E-2</v>
      </c>
    </row>
    <row r="29" spans="1:109">
      <c r="A29" t="s">
        <v>53</v>
      </c>
      <c r="B29" t="s">
        <v>2</v>
      </c>
      <c r="C29">
        <v>2</v>
      </c>
      <c r="D29">
        <v>100</v>
      </c>
      <c r="E29" s="1">
        <v>0.3</v>
      </c>
      <c r="H29">
        <f>6*2.5</f>
        <v>15</v>
      </c>
      <c r="I29">
        <f>H29+H28</f>
        <v>27.5</v>
      </c>
      <c r="J29" s="4">
        <f t="shared" si="6"/>
        <v>0.41000000000000003</v>
      </c>
      <c r="K29" s="4">
        <f t="shared" si="6"/>
        <v>0.41000000000000003</v>
      </c>
      <c r="L29" s="4">
        <f t="shared" si="6"/>
        <v>0.41000000000000003</v>
      </c>
      <c r="M29" s="4">
        <f t="shared" si="6"/>
        <v>0.20500000000000002</v>
      </c>
      <c r="N29" s="4">
        <f t="shared" si="6"/>
        <v>0.20500000000000002</v>
      </c>
      <c r="O29" s="4">
        <f t="shared" si="6"/>
        <v>4.1000000000000009E-2</v>
      </c>
      <c r="P29" s="4">
        <f t="shared" si="6"/>
        <v>4.1000000000000009E-2</v>
      </c>
      <c r="Q29" s="4">
        <f t="shared" si="6"/>
        <v>4.1000000000000009E-2</v>
      </c>
      <c r="R29" s="4">
        <f t="shared" si="6"/>
        <v>4.1000000000000009E-2</v>
      </c>
      <c r="S29" s="4">
        <f t="shared" si="6"/>
        <v>4.1000000000000009E-2</v>
      </c>
      <c r="T29" s="4">
        <f t="shared" si="7"/>
        <v>4.1000000000000009E-2</v>
      </c>
      <c r="U29" s="4">
        <f t="shared" si="7"/>
        <v>4.1000000000000009E-2</v>
      </c>
      <c r="V29" s="4">
        <f t="shared" si="7"/>
        <v>4.1000000000000009E-2</v>
      </c>
      <c r="W29" s="4">
        <f t="shared" si="7"/>
        <v>4.1000000000000009E-2</v>
      </c>
      <c r="X29" s="4">
        <f t="shared" si="7"/>
        <v>4.1000000000000009E-2</v>
      </c>
      <c r="Y29" s="4">
        <f t="shared" si="7"/>
        <v>4.1000000000000009E-2</v>
      </c>
      <c r="Z29" s="4">
        <f t="shared" si="7"/>
        <v>4.1000000000000009E-2</v>
      </c>
      <c r="AA29" s="4">
        <f t="shared" si="7"/>
        <v>4.1000000000000009E-2</v>
      </c>
      <c r="AB29" s="4">
        <f t="shared" si="7"/>
        <v>4.1000000000000009E-2</v>
      </c>
      <c r="AC29" s="4">
        <f t="shared" si="7"/>
        <v>4.1000000000000009E-2</v>
      </c>
      <c r="AD29" s="4">
        <f t="shared" si="8"/>
        <v>4.1000000000000009E-2</v>
      </c>
      <c r="AE29" s="4">
        <f t="shared" si="8"/>
        <v>4.1000000000000009E-2</v>
      </c>
      <c r="AF29" s="4">
        <f t="shared" si="8"/>
        <v>4.1000000000000009E-2</v>
      </c>
      <c r="AG29" s="4">
        <f t="shared" si="8"/>
        <v>4.1000000000000009E-2</v>
      </c>
      <c r="AH29" s="4">
        <f t="shared" si="8"/>
        <v>4.1000000000000009E-2</v>
      </c>
      <c r="AI29" s="4">
        <f t="shared" si="8"/>
        <v>4.1000000000000009E-2</v>
      </c>
      <c r="AJ29" s="4">
        <f t="shared" si="8"/>
        <v>4.1000000000000009E-2</v>
      </c>
      <c r="AK29" s="4">
        <f t="shared" si="8"/>
        <v>4.1000000000000009E-2</v>
      </c>
      <c r="AL29" s="4">
        <f t="shared" si="8"/>
        <v>4.1000000000000009E-2</v>
      </c>
      <c r="AM29" s="4">
        <f t="shared" si="8"/>
        <v>4.1000000000000009E-2</v>
      </c>
      <c r="AN29" s="4">
        <f t="shared" si="9"/>
        <v>4.1000000000000009E-2</v>
      </c>
      <c r="AO29" s="4">
        <f t="shared" si="9"/>
        <v>4.1000000000000009E-2</v>
      </c>
      <c r="AP29" s="4">
        <f t="shared" si="9"/>
        <v>4.1000000000000009E-2</v>
      </c>
      <c r="AQ29" s="4">
        <f t="shared" si="9"/>
        <v>4.1000000000000009E-2</v>
      </c>
      <c r="AR29" s="4">
        <f t="shared" si="9"/>
        <v>4.1000000000000009E-2</v>
      </c>
      <c r="AS29" s="4">
        <f t="shared" si="9"/>
        <v>4.1000000000000009E-2</v>
      </c>
      <c r="AT29" s="4">
        <f t="shared" si="9"/>
        <v>4.1000000000000009E-2</v>
      </c>
      <c r="AU29" s="4">
        <f t="shared" si="9"/>
        <v>4.1000000000000009E-2</v>
      </c>
      <c r="AV29" s="4">
        <f t="shared" si="9"/>
        <v>4.1000000000000009E-2</v>
      </c>
      <c r="AW29" s="4">
        <f t="shared" si="9"/>
        <v>4.1000000000000009E-2</v>
      </c>
      <c r="AX29" s="4">
        <f t="shared" si="10"/>
        <v>4.1000000000000009E-2</v>
      </c>
      <c r="AY29" s="4">
        <f t="shared" si="10"/>
        <v>4.1000000000000009E-2</v>
      </c>
      <c r="AZ29" s="4">
        <f t="shared" si="10"/>
        <v>4.1000000000000009E-2</v>
      </c>
      <c r="BA29" s="4">
        <f t="shared" si="10"/>
        <v>4.1000000000000009E-2</v>
      </c>
      <c r="BB29" s="4">
        <f t="shared" si="10"/>
        <v>4.1000000000000009E-2</v>
      </c>
      <c r="BC29" s="4">
        <f t="shared" si="10"/>
        <v>4.1000000000000009E-2</v>
      </c>
      <c r="BD29" s="4">
        <f t="shared" si="10"/>
        <v>4.1000000000000009E-2</v>
      </c>
      <c r="BE29" s="4">
        <f t="shared" si="10"/>
        <v>4.1000000000000009E-2</v>
      </c>
      <c r="BF29" s="4">
        <f t="shared" si="10"/>
        <v>4.1000000000000009E-2</v>
      </c>
      <c r="BG29" s="4">
        <f t="shared" si="10"/>
        <v>4.1000000000000009E-2</v>
      </c>
      <c r="BH29" s="4">
        <f t="shared" si="11"/>
        <v>4.1000000000000009E-2</v>
      </c>
      <c r="BI29" s="4">
        <f t="shared" si="11"/>
        <v>4.1000000000000009E-2</v>
      </c>
      <c r="BJ29" s="4">
        <f t="shared" si="11"/>
        <v>4.1000000000000009E-2</v>
      </c>
      <c r="BK29" s="4">
        <f t="shared" si="11"/>
        <v>4.1000000000000009E-2</v>
      </c>
      <c r="BL29" s="4">
        <f t="shared" si="11"/>
        <v>4.1000000000000009E-2</v>
      </c>
      <c r="BM29" s="4">
        <f t="shared" si="11"/>
        <v>4.1000000000000009E-2</v>
      </c>
      <c r="BN29" s="4">
        <f t="shared" si="11"/>
        <v>4.1000000000000009E-2</v>
      </c>
      <c r="BO29" s="4">
        <f t="shared" si="11"/>
        <v>4.1000000000000009E-2</v>
      </c>
      <c r="BP29" s="4">
        <f t="shared" si="11"/>
        <v>4.1000000000000009E-2</v>
      </c>
      <c r="BQ29" s="4">
        <f t="shared" si="11"/>
        <v>4.1000000000000009E-2</v>
      </c>
      <c r="BR29" s="4">
        <f t="shared" si="12"/>
        <v>4.1000000000000009E-2</v>
      </c>
      <c r="BS29" s="4">
        <f t="shared" si="12"/>
        <v>4.1000000000000009E-2</v>
      </c>
      <c r="BT29" s="4">
        <f t="shared" si="12"/>
        <v>4.1000000000000009E-2</v>
      </c>
      <c r="BU29" s="4">
        <f t="shared" si="12"/>
        <v>4.1000000000000009E-2</v>
      </c>
      <c r="BV29" s="4">
        <f t="shared" si="12"/>
        <v>4.1000000000000009E-2</v>
      </c>
      <c r="BW29" s="4">
        <f t="shared" si="12"/>
        <v>4.1000000000000009E-2</v>
      </c>
      <c r="BX29" s="4">
        <f t="shared" si="12"/>
        <v>4.1000000000000009E-2</v>
      </c>
      <c r="BY29" s="4">
        <f t="shared" si="12"/>
        <v>4.1000000000000009E-2</v>
      </c>
      <c r="BZ29" s="4">
        <f t="shared" si="12"/>
        <v>4.1000000000000009E-2</v>
      </c>
      <c r="CA29" s="4">
        <f t="shared" si="12"/>
        <v>4.1000000000000009E-2</v>
      </c>
      <c r="CB29" s="4">
        <f t="shared" si="13"/>
        <v>4.1000000000000009E-2</v>
      </c>
      <c r="CC29" s="4">
        <f t="shared" si="13"/>
        <v>4.1000000000000009E-2</v>
      </c>
      <c r="CD29" s="4">
        <f t="shared" si="13"/>
        <v>4.1000000000000009E-2</v>
      </c>
      <c r="CE29" s="4">
        <f t="shared" si="13"/>
        <v>4.1000000000000009E-2</v>
      </c>
      <c r="CF29" s="4">
        <f t="shared" si="13"/>
        <v>4.1000000000000009E-2</v>
      </c>
      <c r="CG29" s="4">
        <f t="shared" si="13"/>
        <v>4.1000000000000009E-2</v>
      </c>
      <c r="CH29" s="4">
        <f t="shared" si="13"/>
        <v>4.1000000000000009E-2</v>
      </c>
      <c r="CI29" s="4">
        <f t="shared" si="13"/>
        <v>4.1000000000000009E-2</v>
      </c>
      <c r="CJ29" s="4">
        <f t="shared" si="13"/>
        <v>4.1000000000000009E-2</v>
      </c>
      <c r="CK29" s="4">
        <f t="shared" si="13"/>
        <v>4.1000000000000009E-2</v>
      </c>
      <c r="CL29" s="4">
        <f t="shared" si="14"/>
        <v>4.1000000000000009E-2</v>
      </c>
      <c r="CM29" s="4">
        <f t="shared" si="14"/>
        <v>4.1000000000000009E-2</v>
      </c>
      <c r="CN29" s="4">
        <f t="shared" si="14"/>
        <v>4.1000000000000009E-2</v>
      </c>
      <c r="CO29" s="4">
        <f t="shared" si="14"/>
        <v>4.1000000000000009E-2</v>
      </c>
      <c r="CP29" s="4">
        <f t="shared" si="14"/>
        <v>4.1000000000000009E-2</v>
      </c>
      <c r="CQ29" s="4">
        <f t="shared" si="14"/>
        <v>4.1000000000000009E-2</v>
      </c>
      <c r="CR29" s="4">
        <f t="shared" si="14"/>
        <v>4.1000000000000009E-2</v>
      </c>
      <c r="CS29" s="4">
        <f t="shared" si="14"/>
        <v>4.1000000000000009E-2</v>
      </c>
      <c r="CT29" s="4">
        <f t="shared" si="14"/>
        <v>4.1000000000000009E-2</v>
      </c>
      <c r="CU29" s="4">
        <f t="shared" si="14"/>
        <v>4.1000000000000009E-2</v>
      </c>
      <c r="CV29" s="4">
        <f t="shared" si="15"/>
        <v>4.1000000000000009E-2</v>
      </c>
      <c r="CW29" s="4">
        <f t="shared" si="15"/>
        <v>4.1000000000000009E-2</v>
      </c>
      <c r="CX29" s="4">
        <f t="shared" si="15"/>
        <v>4.1000000000000009E-2</v>
      </c>
      <c r="CY29" s="4">
        <f t="shared" si="15"/>
        <v>4.1000000000000009E-2</v>
      </c>
      <c r="CZ29" s="4">
        <f t="shared" si="15"/>
        <v>4.1000000000000009E-2</v>
      </c>
      <c r="DA29" s="4">
        <f t="shared" si="15"/>
        <v>4.1000000000000009E-2</v>
      </c>
      <c r="DB29" s="4">
        <f t="shared" si="15"/>
        <v>4.1000000000000009E-2</v>
      </c>
      <c r="DC29" s="4">
        <f t="shared" si="15"/>
        <v>4.1000000000000009E-2</v>
      </c>
      <c r="DD29" s="4">
        <f t="shared" si="15"/>
        <v>4.1000000000000009E-2</v>
      </c>
      <c r="DE29" s="4">
        <f t="shared" si="15"/>
        <v>4.1000000000000009E-2</v>
      </c>
    </row>
    <row r="30" spans="1:109">
      <c r="A30" t="s">
        <v>54</v>
      </c>
      <c r="B30" t="s">
        <v>2</v>
      </c>
      <c r="C30">
        <v>3</v>
      </c>
      <c r="D30">
        <v>120</v>
      </c>
      <c r="E30" s="1">
        <v>0.4</v>
      </c>
      <c r="H30">
        <v>25</v>
      </c>
      <c r="I30">
        <f>H30+H29+H28</f>
        <v>52.5</v>
      </c>
      <c r="J30" s="4">
        <f t="shared" si="6"/>
        <v>0.41000000000000003</v>
      </c>
      <c r="K30" s="4">
        <f t="shared" si="6"/>
        <v>0.41000000000000003</v>
      </c>
      <c r="L30" s="4">
        <f t="shared" si="6"/>
        <v>0.41000000000000003</v>
      </c>
      <c r="M30" s="4">
        <f t="shared" si="6"/>
        <v>0.20500000000000002</v>
      </c>
      <c r="N30" s="4">
        <f t="shared" si="6"/>
        <v>0.20500000000000002</v>
      </c>
      <c r="O30" s="4">
        <f t="shared" si="6"/>
        <v>0.20500000000000002</v>
      </c>
      <c r="P30" s="4">
        <f t="shared" si="6"/>
        <v>4.1000000000000009E-2</v>
      </c>
      <c r="Q30" s="4">
        <f t="shared" si="6"/>
        <v>4.1000000000000009E-2</v>
      </c>
      <c r="R30" s="4">
        <f t="shared" si="6"/>
        <v>4.1000000000000009E-2</v>
      </c>
      <c r="S30" s="4">
        <f t="shared" si="6"/>
        <v>4.1000000000000009E-2</v>
      </c>
      <c r="T30" s="4">
        <f t="shared" si="7"/>
        <v>4.1000000000000009E-2</v>
      </c>
      <c r="U30" s="4">
        <f t="shared" si="7"/>
        <v>4.1000000000000009E-2</v>
      </c>
      <c r="V30" s="4">
        <f t="shared" si="7"/>
        <v>4.1000000000000009E-2</v>
      </c>
      <c r="W30" s="4">
        <f t="shared" si="7"/>
        <v>4.1000000000000009E-2</v>
      </c>
      <c r="X30" s="4">
        <f t="shared" si="7"/>
        <v>4.1000000000000009E-2</v>
      </c>
      <c r="Y30" s="4">
        <f t="shared" si="7"/>
        <v>4.1000000000000009E-2</v>
      </c>
      <c r="Z30" s="4">
        <f t="shared" si="7"/>
        <v>4.1000000000000009E-2</v>
      </c>
      <c r="AA30" s="4">
        <f t="shared" si="7"/>
        <v>4.1000000000000009E-2</v>
      </c>
      <c r="AB30" s="4">
        <f t="shared" si="7"/>
        <v>4.1000000000000009E-2</v>
      </c>
      <c r="AC30" s="4">
        <f t="shared" si="7"/>
        <v>4.1000000000000009E-2</v>
      </c>
      <c r="AD30" s="4">
        <f t="shared" si="8"/>
        <v>4.1000000000000009E-2</v>
      </c>
      <c r="AE30" s="4">
        <f t="shared" si="8"/>
        <v>4.1000000000000009E-2</v>
      </c>
      <c r="AF30" s="4">
        <f t="shared" si="8"/>
        <v>4.1000000000000009E-2</v>
      </c>
      <c r="AG30" s="4">
        <f t="shared" si="8"/>
        <v>4.1000000000000009E-2</v>
      </c>
      <c r="AH30" s="4">
        <f t="shared" si="8"/>
        <v>4.1000000000000009E-2</v>
      </c>
      <c r="AI30" s="4">
        <f t="shared" si="8"/>
        <v>4.1000000000000009E-2</v>
      </c>
      <c r="AJ30" s="4">
        <f t="shared" si="8"/>
        <v>4.1000000000000009E-2</v>
      </c>
      <c r="AK30" s="4">
        <f t="shared" si="8"/>
        <v>4.1000000000000009E-2</v>
      </c>
      <c r="AL30" s="4">
        <f t="shared" si="8"/>
        <v>4.1000000000000009E-2</v>
      </c>
      <c r="AM30" s="4">
        <f t="shared" si="8"/>
        <v>4.1000000000000009E-2</v>
      </c>
      <c r="AN30" s="4">
        <f t="shared" si="9"/>
        <v>4.1000000000000009E-2</v>
      </c>
      <c r="AO30" s="4">
        <f t="shared" si="9"/>
        <v>4.1000000000000009E-2</v>
      </c>
      <c r="AP30" s="4">
        <f t="shared" si="9"/>
        <v>4.1000000000000009E-2</v>
      </c>
      <c r="AQ30" s="4">
        <f t="shared" si="9"/>
        <v>4.1000000000000009E-2</v>
      </c>
      <c r="AR30" s="4">
        <f t="shared" si="9"/>
        <v>4.1000000000000009E-2</v>
      </c>
      <c r="AS30" s="4">
        <f t="shared" si="9"/>
        <v>4.1000000000000009E-2</v>
      </c>
      <c r="AT30" s="4">
        <f t="shared" si="9"/>
        <v>4.1000000000000009E-2</v>
      </c>
      <c r="AU30" s="4">
        <f t="shared" si="9"/>
        <v>4.1000000000000009E-2</v>
      </c>
      <c r="AV30" s="4">
        <f t="shared" si="9"/>
        <v>4.1000000000000009E-2</v>
      </c>
      <c r="AW30" s="4">
        <f t="shared" si="9"/>
        <v>4.1000000000000009E-2</v>
      </c>
      <c r="AX30" s="4">
        <f t="shared" si="10"/>
        <v>4.1000000000000009E-2</v>
      </c>
      <c r="AY30" s="4">
        <f t="shared" si="10"/>
        <v>4.1000000000000009E-2</v>
      </c>
      <c r="AZ30" s="4">
        <f t="shared" si="10"/>
        <v>4.1000000000000009E-2</v>
      </c>
      <c r="BA30" s="4">
        <f t="shared" si="10"/>
        <v>4.1000000000000009E-2</v>
      </c>
      <c r="BB30" s="4">
        <f t="shared" si="10"/>
        <v>4.1000000000000009E-2</v>
      </c>
      <c r="BC30" s="4">
        <f t="shared" si="10"/>
        <v>4.1000000000000009E-2</v>
      </c>
      <c r="BD30" s="4">
        <f t="shared" si="10"/>
        <v>4.1000000000000009E-2</v>
      </c>
      <c r="BE30" s="4">
        <f t="shared" si="10"/>
        <v>4.1000000000000009E-2</v>
      </c>
      <c r="BF30" s="4">
        <f t="shared" si="10"/>
        <v>4.1000000000000009E-2</v>
      </c>
      <c r="BG30" s="4">
        <f t="shared" si="10"/>
        <v>4.1000000000000009E-2</v>
      </c>
      <c r="BH30" s="4">
        <f t="shared" si="11"/>
        <v>4.1000000000000009E-2</v>
      </c>
      <c r="BI30" s="4">
        <f t="shared" si="11"/>
        <v>4.1000000000000009E-2</v>
      </c>
      <c r="BJ30" s="4">
        <f t="shared" si="11"/>
        <v>4.1000000000000009E-2</v>
      </c>
      <c r="BK30" s="4">
        <f t="shared" si="11"/>
        <v>4.1000000000000009E-2</v>
      </c>
      <c r="BL30" s="4">
        <f t="shared" si="11"/>
        <v>4.1000000000000009E-2</v>
      </c>
      <c r="BM30" s="4">
        <f t="shared" si="11"/>
        <v>4.1000000000000009E-2</v>
      </c>
      <c r="BN30" s="4">
        <f t="shared" si="11"/>
        <v>4.1000000000000009E-2</v>
      </c>
      <c r="BO30" s="4">
        <f t="shared" si="11"/>
        <v>4.1000000000000009E-2</v>
      </c>
      <c r="BP30" s="4">
        <f t="shared" si="11"/>
        <v>4.1000000000000009E-2</v>
      </c>
      <c r="BQ30" s="4">
        <f t="shared" si="11"/>
        <v>4.1000000000000009E-2</v>
      </c>
      <c r="BR30" s="4">
        <f t="shared" si="12"/>
        <v>4.1000000000000009E-2</v>
      </c>
      <c r="BS30" s="4">
        <f t="shared" si="12"/>
        <v>4.1000000000000009E-2</v>
      </c>
      <c r="BT30" s="4">
        <f t="shared" si="12"/>
        <v>4.1000000000000009E-2</v>
      </c>
      <c r="BU30" s="4">
        <f t="shared" si="12"/>
        <v>4.1000000000000009E-2</v>
      </c>
      <c r="BV30" s="4">
        <f t="shared" si="12"/>
        <v>4.1000000000000009E-2</v>
      </c>
      <c r="BW30" s="4">
        <f t="shared" si="12"/>
        <v>4.1000000000000009E-2</v>
      </c>
      <c r="BX30" s="4">
        <f t="shared" si="12"/>
        <v>4.1000000000000009E-2</v>
      </c>
      <c r="BY30" s="4">
        <f t="shared" si="12"/>
        <v>4.1000000000000009E-2</v>
      </c>
      <c r="BZ30" s="4">
        <f t="shared" si="12"/>
        <v>4.1000000000000009E-2</v>
      </c>
      <c r="CA30" s="4">
        <f t="shared" si="12"/>
        <v>4.1000000000000009E-2</v>
      </c>
      <c r="CB30" s="4">
        <f t="shared" si="13"/>
        <v>4.1000000000000009E-2</v>
      </c>
      <c r="CC30" s="4">
        <f t="shared" si="13"/>
        <v>4.1000000000000009E-2</v>
      </c>
      <c r="CD30" s="4">
        <f t="shared" si="13"/>
        <v>4.1000000000000009E-2</v>
      </c>
      <c r="CE30" s="4">
        <f t="shared" si="13"/>
        <v>4.1000000000000009E-2</v>
      </c>
      <c r="CF30" s="4">
        <f t="shared" si="13"/>
        <v>4.1000000000000009E-2</v>
      </c>
      <c r="CG30" s="4">
        <f t="shared" si="13"/>
        <v>4.1000000000000009E-2</v>
      </c>
      <c r="CH30" s="4">
        <f t="shared" si="13"/>
        <v>4.1000000000000009E-2</v>
      </c>
      <c r="CI30" s="4">
        <f t="shared" si="13"/>
        <v>4.1000000000000009E-2</v>
      </c>
      <c r="CJ30" s="4">
        <f t="shared" si="13"/>
        <v>4.1000000000000009E-2</v>
      </c>
      <c r="CK30" s="4">
        <f t="shared" si="13"/>
        <v>4.1000000000000009E-2</v>
      </c>
      <c r="CL30" s="4">
        <f t="shared" si="14"/>
        <v>4.1000000000000009E-2</v>
      </c>
      <c r="CM30" s="4">
        <f t="shared" si="14"/>
        <v>4.1000000000000009E-2</v>
      </c>
      <c r="CN30" s="4">
        <f t="shared" si="14"/>
        <v>4.1000000000000009E-2</v>
      </c>
      <c r="CO30" s="4">
        <f t="shared" si="14"/>
        <v>4.1000000000000009E-2</v>
      </c>
      <c r="CP30" s="4">
        <f t="shared" si="14"/>
        <v>4.1000000000000009E-2</v>
      </c>
      <c r="CQ30" s="4">
        <f t="shared" si="14"/>
        <v>4.1000000000000009E-2</v>
      </c>
      <c r="CR30" s="4">
        <f t="shared" si="14"/>
        <v>4.1000000000000009E-2</v>
      </c>
      <c r="CS30" s="4">
        <f t="shared" si="14"/>
        <v>4.1000000000000009E-2</v>
      </c>
      <c r="CT30" s="4">
        <f t="shared" si="14"/>
        <v>4.1000000000000009E-2</v>
      </c>
      <c r="CU30" s="4">
        <f t="shared" si="14"/>
        <v>4.1000000000000009E-2</v>
      </c>
      <c r="CV30" s="4">
        <f t="shared" si="15"/>
        <v>4.1000000000000009E-2</v>
      </c>
      <c r="CW30" s="4">
        <f t="shared" si="15"/>
        <v>4.1000000000000009E-2</v>
      </c>
      <c r="CX30" s="4">
        <f t="shared" si="15"/>
        <v>4.1000000000000009E-2</v>
      </c>
      <c r="CY30" s="4">
        <f t="shared" si="15"/>
        <v>4.1000000000000009E-2</v>
      </c>
      <c r="CZ30" s="4">
        <f t="shared" si="15"/>
        <v>4.1000000000000009E-2</v>
      </c>
      <c r="DA30" s="4">
        <f t="shared" si="15"/>
        <v>4.1000000000000009E-2</v>
      </c>
      <c r="DB30" s="4">
        <f t="shared" si="15"/>
        <v>4.1000000000000009E-2</v>
      </c>
      <c r="DC30" s="4">
        <f t="shared" si="15"/>
        <v>4.1000000000000009E-2</v>
      </c>
      <c r="DD30" s="4">
        <f t="shared" si="15"/>
        <v>4.1000000000000009E-2</v>
      </c>
      <c r="DE30" s="4">
        <f t="shared" si="15"/>
        <v>4.1000000000000009E-2</v>
      </c>
    </row>
    <row r="31" spans="1:109">
      <c r="A31" t="s">
        <v>55</v>
      </c>
      <c r="B31" t="s">
        <v>2</v>
      </c>
      <c r="C31">
        <v>4</v>
      </c>
      <c r="D31">
        <v>140</v>
      </c>
      <c r="E31" s="1">
        <v>0.5</v>
      </c>
      <c r="H31">
        <f>5*5+5*2.5</f>
        <v>37.5</v>
      </c>
      <c r="I31">
        <f>H31+H30+H29+H28</f>
        <v>90</v>
      </c>
      <c r="J31" s="4">
        <f t="shared" si="6"/>
        <v>0.41000000000000003</v>
      </c>
      <c r="K31" s="4">
        <f t="shared" si="6"/>
        <v>0.41000000000000003</v>
      </c>
      <c r="L31" s="4">
        <f t="shared" si="6"/>
        <v>0.41000000000000003</v>
      </c>
      <c r="M31" s="4">
        <f t="shared" si="6"/>
        <v>0.20500000000000002</v>
      </c>
      <c r="N31" s="4">
        <f t="shared" si="6"/>
        <v>0.20500000000000002</v>
      </c>
      <c r="O31" s="4">
        <f t="shared" si="6"/>
        <v>0.20500000000000002</v>
      </c>
      <c r="P31" s="4">
        <f t="shared" si="6"/>
        <v>0.20500000000000002</v>
      </c>
      <c r="Q31" s="4">
        <f t="shared" si="6"/>
        <v>4.1000000000000009E-2</v>
      </c>
      <c r="R31" s="4">
        <f t="shared" si="6"/>
        <v>4.1000000000000009E-2</v>
      </c>
      <c r="S31" s="4">
        <f t="shared" si="6"/>
        <v>4.1000000000000009E-2</v>
      </c>
      <c r="T31" s="4">
        <f t="shared" si="7"/>
        <v>4.1000000000000009E-2</v>
      </c>
      <c r="U31" s="4">
        <f t="shared" si="7"/>
        <v>4.1000000000000009E-2</v>
      </c>
      <c r="V31" s="4">
        <f t="shared" si="7"/>
        <v>4.1000000000000009E-2</v>
      </c>
      <c r="W31" s="4">
        <f t="shared" si="7"/>
        <v>4.1000000000000009E-2</v>
      </c>
      <c r="X31" s="4">
        <f t="shared" si="7"/>
        <v>4.1000000000000009E-2</v>
      </c>
      <c r="Y31" s="4">
        <f t="shared" si="7"/>
        <v>4.1000000000000009E-2</v>
      </c>
      <c r="Z31" s="4">
        <f t="shared" si="7"/>
        <v>4.1000000000000009E-2</v>
      </c>
      <c r="AA31" s="4">
        <f t="shared" si="7"/>
        <v>4.1000000000000009E-2</v>
      </c>
      <c r="AB31" s="4">
        <f t="shared" si="7"/>
        <v>4.1000000000000009E-2</v>
      </c>
      <c r="AC31" s="4">
        <f t="shared" si="7"/>
        <v>4.1000000000000009E-2</v>
      </c>
      <c r="AD31" s="4">
        <f t="shared" si="8"/>
        <v>4.1000000000000009E-2</v>
      </c>
      <c r="AE31" s="4">
        <f t="shared" si="8"/>
        <v>4.1000000000000009E-2</v>
      </c>
      <c r="AF31" s="4">
        <f t="shared" si="8"/>
        <v>4.1000000000000009E-2</v>
      </c>
      <c r="AG31" s="4">
        <f t="shared" si="8"/>
        <v>4.1000000000000009E-2</v>
      </c>
      <c r="AH31" s="4">
        <f t="shared" si="8"/>
        <v>4.1000000000000009E-2</v>
      </c>
      <c r="AI31" s="4">
        <f t="shared" si="8"/>
        <v>4.1000000000000009E-2</v>
      </c>
      <c r="AJ31" s="4">
        <f t="shared" si="8"/>
        <v>4.1000000000000009E-2</v>
      </c>
      <c r="AK31" s="4">
        <f t="shared" si="8"/>
        <v>4.1000000000000009E-2</v>
      </c>
      <c r="AL31" s="4">
        <f t="shared" si="8"/>
        <v>4.1000000000000009E-2</v>
      </c>
      <c r="AM31" s="4">
        <f t="shared" si="8"/>
        <v>4.1000000000000009E-2</v>
      </c>
      <c r="AN31" s="4">
        <f t="shared" si="9"/>
        <v>4.1000000000000009E-2</v>
      </c>
      <c r="AO31" s="4">
        <f t="shared" si="9"/>
        <v>4.1000000000000009E-2</v>
      </c>
      <c r="AP31" s="4">
        <f t="shared" si="9"/>
        <v>4.1000000000000009E-2</v>
      </c>
      <c r="AQ31" s="4">
        <f t="shared" si="9"/>
        <v>4.1000000000000009E-2</v>
      </c>
      <c r="AR31" s="4">
        <f t="shared" si="9"/>
        <v>4.1000000000000009E-2</v>
      </c>
      <c r="AS31" s="4">
        <f t="shared" si="9"/>
        <v>4.1000000000000009E-2</v>
      </c>
      <c r="AT31" s="4">
        <f t="shared" si="9"/>
        <v>4.1000000000000009E-2</v>
      </c>
      <c r="AU31" s="4">
        <f t="shared" si="9"/>
        <v>4.1000000000000009E-2</v>
      </c>
      <c r="AV31" s="4">
        <f t="shared" si="9"/>
        <v>4.1000000000000009E-2</v>
      </c>
      <c r="AW31" s="4">
        <f t="shared" si="9"/>
        <v>4.1000000000000009E-2</v>
      </c>
      <c r="AX31" s="4">
        <f t="shared" si="10"/>
        <v>4.1000000000000009E-2</v>
      </c>
      <c r="AY31" s="4">
        <f t="shared" si="10"/>
        <v>4.1000000000000009E-2</v>
      </c>
      <c r="AZ31" s="4">
        <f t="shared" si="10"/>
        <v>4.1000000000000009E-2</v>
      </c>
      <c r="BA31" s="4">
        <f t="shared" si="10"/>
        <v>4.1000000000000009E-2</v>
      </c>
      <c r="BB31" s="4">
        <f t="shared" si="10"/>
        <v>4.1000000000000009E-2</v>
      </c>
      <c r="BC31" s="4">
        <f t="shared" si="10"/>
        <v>4.1000000000000009E-2</v>
      </c>
      <c r="BD31" s="4">
        <f t="shared" si="10"/>
        <v>4.1000000000000009E-2</v>
      </c>
      <c r="BE31" s="4">
        <f t="shared" si="10"/>
        <v>4.1000000000000009E-2</v>
      </c>
      <c r="BF31" s="4">
        <f t="shared" si="10"/>
        <v>4.1000000000000009E-2</v>
      </c>
      <c r="BG31" s="4">
        <f t="shared" si="10"/>
        <v>4.1000000000000009E-2</v>
      </c>
      <c r="BH31" s="4">
        <f t="shared" si="11"/>
        <v>4.1000000000000009E-2</v>
      </c>
      <c r="BI31" s="4">
        <f t="shared" si="11"/>
        <v>4.1000000000000009E-2</v>
      </c>
      <c r="BJ31" s="4">
        <f t="shared" si="11"/>
        <v>4.1000000000000009E-2</v>
      </c>
      <c r="BK31" s="4">
        <f t="shared" si="11"/>
        <v>4.1000000000000009E-2</v>
      </c>
      <c r="BL31" s="4">
        <f t="shared" si="11"/>
        <v>4.1000000000000009E-2</v>
      </c>
      <c r="BM31" s="4">
        <f t="shared" si="11"/>
        <v>4.1000000000000009E-2</v>
      </c>
      <c r="BN31" s="4">
        <f t="shared" si="11"/>
        <v>4.1000000000000009E-2</v>
      </c>
      <c r="BO31" s="4">
        <f t="shared" si="11"/>
        <v>4.1000000000000009E-2</v>
      </c>
      <c r="BP31" s="4">
        <f t="shared" si="11"/>
        <v>4.1000000000000009E-2</v>
      </c>
      <c r="BQ31" s="4">
        <f t="shared" si="11"/>
        <v>4.1000000000000009E-2</v>
      </c>
      <c r="BR31" s="4">
        <f t="shared" si="12"/>
        <v>4.1000000000000009E-2</v>
      </c>
      <c r="BS31" s="4">
        <f t="shared" si="12"/>
        <v>4.1000000000000009E-2</v>
      </c>
      <c r="BT31" s="4">
        <f t="shared" si="12"/>
        <v>4.1000000000000009E-2</v>
      </c>
      <c r="BU31" s="4">
        <f t="shared" si="12"/>
        <v>4.1000000000000009E-2</v>
      </c>
      <c r="BV31" s="4">
        <f t="shared" si="12"/>
        <v>4.1000000000000009E-2</v>
      </c>
      <c r="BW31" s="4">
        <f t="shared" si="12"/>
        <v>4.1000000000000009E-2</v>
      </c>
      <c r="BX31" s="4">
        <f t="shared" si="12"/>
        <v>4.1000000000000009E-2</v>
      </c>
      <c r="BY31" s="4">
        <f t="shared" si="12"/>
        <v>4.1000000000000009E-2</v>
      </c>
      <c r="BZ31" s="4">
        <f t="shared" si="12"/>
        <v>4.1000000000000009E-2</v>
      </c>
      <c r="CA31" s="4">
        <f t="shared" si="12"/>
        <v>4.1000000000000009E-2</v>
      </c>
      <c r="CB31" s="4">
        <f t="shared" si="13"/>
        <v>4.1000000000000009E-2</v>
      </c>
      <c r="CC31" s="4">
        <f t="shared" si="13"/>
        <v>4.1000000000000009E-2</v>
      </c>
      <c r="CD31" s="4">
        <f t="shared" si="13"/>
        <v>4.1000000000000009E-2</v>
      </c>
      <c r="CE31" s="4">
        <f t="shared" si="13"/>
        <v>4.1000000000000009E-2</v>
      </c>
      <c r="CF31" s="4">
        <f t="shared" si="13"/>
        <v>4.1000000000000009E-2</v>
      </c>
      <c r="CG31" s="4">
        <f t="shared" si="13"/>
        <v>4.1000000000000009E-2</v>
      </c>
      <c r="CH31" s="4">
        <f t="shared" si="13"/>
        <v>4.1000000000000009E-2</v>
      </c>
      <c r="CI31" s="4">
        <f t="shared" si="13"/>
        <v>4.1000000000000009E-2</v>
      </c>
      <c r="CJ31" s="4">
        <f t="shared" si="13"/>
        <v>4.1000000000000009E-2</v>
      </c>
      <c r="CK31" s="4">
        <f t="shared" si="13"/>
        <v>4.1000000000000009E-2</v>
      </c>
      <c r="CL31" s="4">
        <f t="shared" si="14"/>
        <v>4.1000000000000009E-2</v>
      </c>
      <c r="CM31" s="4">
        <f t="shared" si="14"/>
        <v>4.1000000000000009E-2</v>
      </c>
      <c r="CN31" s="4">
        <f t="shared" si="14"/>
        <v>4.1000000000000009E-2</v>
      </c>
      <c r="CO31" s="4">
        <f t="shared" si="14"/>
        <v>4.1000000000000009E-2</v>
      </c>
      <c r="CP31" s="4">
        <f t="shared" si="14"/>
        <v>4.1000000000000009E-2</v>
      </c>
      <c r="CQ31" s="4">
        <f t="shared" si="14"/>
        <v>4.1000000000000009E-2</v>
      </c>
      <c r="CR31" s="4">
        <f t="shared" si="14"/>
        <v>4.1000000000000009E-2</v>
      </c>
      <c r="CS31" s="4">
        <f t="shared" si="14"/>
        <v>4.1000000000000009E-2</v>
      </c>
      <c r="CT31" s="4">
        <f t="shared" si="14"/>
        <v>4.1000000000000009E-2</v>
      </c>
      <c r="CU31" s="4">
        <f t="shared" si="14"/>
        <v>4.1000000000000009E-2</v>
      </c>
      <c r="CV31" s="4">
        <f t="shared" si="15"/>
        <v>4.1000000000000009E-2</v>
      </c>
      <c r="CW31" s="4">
        <f t="shared" si="15"/>
        <v>4.1000000000000009E-2</v>
      </c>
      <c r="CX31" s="4">
        <f t="shared" si="15"/>
        <v>4.1000000000000009E-2</v>
      </c>
      <c r="CY31" s="4">
        <f t="shared" si="15"/>
        <v>4.1000000000000009E-2</v>
      </c>
      <c r="CZ31" s="4">
        <f t="shared" si="15"/>
        <v>4.1000000000000009E-2</v>
      </c>
      <c r="DA31" s="4">
        <f t="shared" si="15"/>
        <v>4.1000000000000009E-2</v>
      </c>
      <c r="DB31" s="4">
        <f t="shared" si="15"/>
        <v>4.1000000000000009E-2</v>
      </c>
      <c r="DC31" s="4">
        <f t="shared" si="15"/>
        <v>4.1000000000000009E-2</v>
      </c>
      <c r="DD31" s="4">
        <f t="shared" si="15"/>
        <v>4.1000000000000009E-2</v>
      </c>
      <c r="DE31" s="4">
        <f t="shared" si="15"/>
        <v>4.1000000000000009E-2</v>
      </c>
    </row>
    <row r="32" spans="1:109">
      <c r="A32" t="s">
        <v>56</v>
      </c>
      <c r="B32" t="s">
        <v>2</v>
      </c>
      <c r="C32">
        <v>5</v>
      </c>
      <c r="D32">
        <v>160</v>
      </c>
      <c r="E32" s="1">
        <v>0.6</v>
      </c>
      <c r="H32">
        <v>75</v>
      </c>
      <c r="I32">
        <f>H32+H31+H30+H29+H28</f>
        <v>165</v>
      </c>
      <c r="J32" s="4">
        <f t="shared" ref="J32:S41" si="16">IF($D32-$Q$9*(J$21-1)&gt;$D32*0.7,0.5*(1+$F32-$U$4),IF($D32-$Q$9*(J$21-1)&gt;$D32*0.3,0.25*(1+$F32-$U$4),0.05*(1+$F32-$U$4)))</f>
        <v>0.41000000000000003</v>
      </c>
      <c r="K32" s="4">
        <f t="shared" si="16"/>
        <v>0.41000000000000003</v>
      </c>
      <c r="L32" s="4">
        <f t="shared" si="16"/>
        <v>0.41000000000000003</v>
      </c>
      <c r="M32" s="4">
        <f t="shared" si="16"/>
        <v>0.41000000000000003</v>
      </c>
      <c r="N32" s="4">
        <f t="shared" si="16"/>
        <v>0.20500000000000002</v>
      </c>
      <c r="O32" s="4">
        <f t="shared" si="16"/>
        <v>0.20500000000000002</v>
      </c>
      <c r="P32" s="4">
        <f t="shared" si="16"/>
        <v>0.20500000000000002</v>
      </c>
      <c r="Q32" s="4">
        <f t="shared" si="16"/>
        <v>0.20500000000000002</v>
      </c>
      <c r="R32" s="4">
        <f t="shared" si="16"/>
        <v>4.1000000000000009E-2</v>
      </c>
      <c r="S32" s="4">
        <f t="shared" si="16"/>
        <v>4.1000000000000009E-2</v>
      </c>
      <c r="T32" s="4">
        <f t="shared" ref="T32:AC41" si="17">IF($D32-$Q$9*(T$21-1)&gt;$D32*0.7,0.5*(1+$F32-$U$4),IF($D32-$Q$9*(T$21-1)&gt;$D32*0.3,0.25*(1+$F32-$U$4),0.05*(1+$F32-$U$4)))</f>
        <v>4.1000000000000009E-2</v>
      </c>
      <c r="U32" s="4">
        <f t="shared" si="17"/>
        <v>4.1000000000000009E-2</v>
      </c>
      <c r="V32" s="4">
        <f t="shared" si="17"/>
        <v>4.1000000000000009E-2</v>
      </c>
      <c r="W32" s="4">
        <f t="shared" si="17"/>
        <v>4.1000000000000009E-2</v>
      </c>
      <c r="X32" s="4">
        <f t="shared" si="17"/>
        <v>4.1000000000000009E-2</v>
      </c>
      <c r="Y32" s="4">
        <f t="shared" si="17"/>
        <v>4.1000000000000009E-2</v>
      </c>
      <c r="Z32" s="4">
        <f t="shared" si="17"/>
        <v>4.1000000000000009E-2</v>
      </c>
      <c r="AA32" s="4">
        <f t="shared" si="17"/>
        <v>4.1000000000000009E-2</v>
      </c>
      <c r="AB32" s="4">
        <f t="shared" si="17"/>
        <v>4.1000000000000009E-2</v>
      </c>
      <c r="AC32" s="4">
        <f t="shared" si="17"/>
        <v>4.1000000000000009E-2</v>
      </c>
      <c r="AD32" s="4">
        <f t="shared" ref="AD32:AM41" si="18">IF($D32-$Q$9*(AD$21-1)&gt;$D32*0.7,0.5*(1+$F32-$U$4),IF($D32-$Q$9*(AD$21-1)&gt;$D32*0.3,0.25*(1+$F32-$U$4),0.05*(1+$F32-$U$4)))</f>
        <v>4.1000000000000009E-2</v>
      </c>
      <c r="AE32" s="4">
        <f t="shared" si="18"/>
        <v>4.1000000000000009E-2</v>
      </c>
      <c r="AF32" s="4">
        <f t="shared" si="18"/>
        <v>4.1000000000000009E-2</v>
      </c>
      <c r="AG32" s="4">
        <f t="shared" si="18"/>
        <v>4.1000000000000009E-2</v>
      </c>
      <c r="AH32" s="4">
        <f t="shared" si="18"/>
        <v>4.1000000000000009E-2</v>
      </c>
      <c r="AI32" s="4">
        <f t="shared" si="18"/>
        <v>4.1000000000000009E-2</v>
      </c>
      <c r="AJ32" s="4">
        <f t="shared" si="18"/>
        <v>4.1000000000000009E-2</v>
      </c>
      <c r="AK32" s="4">
        <f t="shared" si="18"/>
        <v>4.1000000000000009E-2</v>
      </c>
      <c r="AL32" s="4">
        <f t="shared" si="18"/>
        <v>4.1000000000000009E-2</v>
      </c>
      <c r="AM32" s="4">
        <f t="shared" si="18"/>
        <v>4.1000000000000009E-2</v>
      </c>
      <c r="AN32" s="4">
        <f t="shared" ref="AN32:AW41" si="19">IF($D32-$Q$9*(AN$21-1)&gt;$D32*0.7,0.5*(1+$F32-$U$4),IF($D32-$Q$9*(AN$21-1)&gt;$D32*0.3,0.25*(1+$F32-$U$4),0.05*(1+$F32-$U$4)))</f>
        <v>4.1000000000000009E-2</v>
      </c>
      <c r="AO32" s="4">
        <f t="shared" si="19"/>
        <v>4.1000000000000009E-2</v>
      </c>
      <c r="AP32" s="4">
        <f t="shared" si="19"/>
        <v>4.1000000000000009E-2</v>
      </c>
      <c r="AQ32" s="4">
        <f t="shared" si="19"/>
        <v>4.1000000000000009E-2</v>
      </c>
      <c r="AR32" s="4">
        <f t="shared" si="19"/>
        <v>4.1000000000000009E-2</v>
      </c>
      <c r="AS32" s="4">
        <f t="shared" si="19"/>
        <v>4.1000000000000009E-2</v>
      </c>
      <c r="AT32" s="4">
        <f t="shared" si="19"/>
        <v>4.1000000000000009E-2</v>
      </c>
      <c r="AU32" s="4">
        <f t="shared" si="19"/>
        <v>4.1000000000000009E-2</v>
      </c>
      <c r="AV32" s="4">
        <f t="shared" si="19"/>
        <v>4.1000000000000009E-2</v>
      </c>
      <c r="AW32" s="4">
        <f t="shared" si="19"/>
        <v>4.1000000000000009E-2</v>
      </c>
      <c r="AX32" s="4">
        <f t="shared" ref="AX32:BG41" si="20">IF($D32-$Q$9*(AX$21-1)&gt;$D32*0.7,0.5*(1+$F32-$U$4),IF($D32-$Q$9*(AX$21-1)&gt;$D32*0.3,0.25*(1+$F32-$U$4),0.05*(1+$F32-$U$4)))</f>
        <v>4.1000000000000009E-2</v>
      </c>
      <c r="AY32" s="4">
        <f t="shared" si="20"/>
        <v>4.1000000000000009E-2</v>
      </c>
      <c r="AZ32" s="4">
        <f t="shared" si="20"/>
        <v>4.1000000000000009E-2</v>
      </c>
      <c r="BA32" s="4">
        <f t="shared" si="20"/>
        <v>4.1000000000000009E-2</v>
      </c>
      <c r="BB32" s="4">
        <f t="shared" si="20"/>
        <v>4.1000000000000009E-2</v>
      </c>
      <c r="BC32" s="4">
        <f t="shared" si="20"/>
        <v>4.1000000000000009E-2</v>
      </c>
      <c r="BD32" s="4">
        <f t="shared" si="20"/>
        <v>4.1000000000000009E-2</v>
      </c>
      <c r="BE32" s="4">
        <f t="shared" si="20"/>
        <v>4.1000000000000009E-2</v>
      </c>
      <c r="BF32" s="4">
        <f t="shared" si="20"/>
        <v>4.1000000000000009E-2</v>
      </c>
      <c r="BG32" s="4">
        <f t="shared" si="20"/>
        <v>4.1000000000000009E-2</v>
      </c>
      <c r="BH32" s="4">
        <f t="shared" ref="BH32:BQ41" si="21">IF($D32-$Q$9*(BH$21-1)&gt;$D32*0.7,0.5*(1+$F32-$U$4),IF($D32-$Q$9*(BH$21-1)&gt;$D32*0.3,0.25*(1+$F32-$U$4),0.05*(1+$F32-$U$4)))</f>
        <v>4.1000000000000009E-2</v>
      </c>
      <c r="BI32" s="4">
        <f t="shared" si="21"/>
        <v>4.1000000000000009E-2</v>
      </c>
      <c r="BJ32" s="4">
        <f t="shared" si="21"/>
        <v>4.1000000000000009E-2</v>
      </c>
      <c r="BK32" s="4">
        <f t="shared" si="21"/>
        <v>4.1000000000000009E-2</v>
      </c>
      <c r="BL32" s="4">
        <f t="shared" si="21"/>
        <v>4.1000000000000009E-2</v>
      </c>
      <c r="BM32" s="4">
        <f t="shared" si="21"/>
        <v>4.1000000000000009E-2</v>
      </c>
      <c r="BN32" s="4">
        <f t="shared" si="21"/>
        <v>4.1000000000000009E-2</v>
      </c>
      <c r="BO32" s="4">
        <f t="shared" si="21"/>
        <v>4.1000000000000009E-2</v>
      </c>
      <c r="BP32" s="4">
        <f t="shared" si="21"/>
        <v>4.1000000000000009E-2</v>
      </c>
      <c r="BQ32" s="4">
        <f t="shared" si="21"/>
        <v>4.1000000000000009E-2</v>
      </c>
      <c r="BR32" s="4">
        <f t="shared" ref="BR32:CA41" si="22">IF($D32-$Q$9*(BR$21-1)&gt;$D32*0.7,0.5*(1+$F32-$U$4),IF($D32-$Q$9*(BR$21-1)&gt;$D32*0.3,0.25*(1+$F32-$U$4),0.05*(1+$F32-$U$4)))</f>
        <v>4.1000000000000009E-2</v>
      </c>
      <c r="BS32" s="4">
        <f t="shared" si="22"/>
        <v>4.1000000000000009E-2</v>
      </c>
      <c r="BT32" s="4">
        <f t="shared" si="22"/>
        <v>4.1000000000000009E-2</v>
      </c>
      <c r="BU32" s="4">
        <f t="shared" si="22"/>
        <v>4.1000000000000009E-2</v>
      </c>
      <c r="BV32" s="4">
        <f t="shared" si="22"/>
        <v>4.1000000000000009E-2</v>
      </c>
      <c r="BW32" s="4">
        <f t="shared" si="22"/>
        <v>4.1000000000000009E-2</v>
      </c>
      <c r="BX32" s="4">
        <f t="shared" si="22"/>
        <v>4.1000000000000009E-2</v>
      </c>
      <c r="BY32" s="4">
        <f t="shared" si="22"/>
        <v>4.1000000000000009E-2</v>
      </c>
      <c r="BZ32" s="4">
        <f t="shared" si="22"/>
        <v>4.1000000000000009E-2</v>
      </c>
      <c r="CA32" s="4">
        <f t="shared" si="22"/>
        <v>4.1000000000000009E-2</v>
      </c>
      <c r="CB32" s="4">
        <f t="shared" ref="CB32:CK41" si="23">IF($D32-$Q$9*(CB$21-1)&gt;$D32*0.7,0.5*(1+$F32-$U$4),IF($D32-$Q$9*(CB$21-1)&gt;$D32*0.3,0.25*(1+$F32-$U$4),0.05*(1+$F32-$U$4)))</f>
        <v>4.1000000000000009E-2</v>
      </c>
      <c r="CC32" s="4">
        <f t="shared" si="23"/>
        <v>4.1000000000000009E-2</v>
      </c>
      <c r="CD32" s="4">
        <f t="shared" si="23"/>
        <v>4.1000000000000009E-2</v>
      </c>
      <c r="CE32" s="4">
        <f t="shared" si="23"/>
        <v>4.1000000000000009E-2</v>
      </c>
      <c r="CF32" s="4">
        <f t="shared" si="23"/>
        <v>4.1000000000000009E-2</v>
      </c>
      <c r="CG32" s="4">
        <f t="shared" si="23"/>
        <v>4.1000000000000009E-2</v>
      </c>
      <c r="CH32" s="4">
        <f t="shared" si="23"/>
        <v>4.1000000000000009E-2</v>
      </c>
      <c r="CI32" s="4">
        <f t="shared" si="23"/>
        <v>4.1000000000000009E-2</v>
      </c>
      <c r="CJ32" s="4">
        <f t="shared" si="23"/>
        <v>4.1000000000000009E-2</v>
      </c>
      <c r="CK32" s="4">
        <f t="shared" si="23"/>
        <v>4.1000000000000009E-2</v>
      </c>
      <c r="CL32" s="4">
        <f t="shared" ref="CL32:CU41" si="24">IF($D32-$Q$9*(CL$21-1)&gt;$D32*0.7,0.5*(1+$F32-$U$4),IF($D32-$Q$9*(CL$21-1)&gt;$D32*0.3,0.25*(1+$F32-$U$4),0.05*(1+$F32-$U$4)))</f>
        <v>4.1000000000000009E-2</v>
      </c>
      <c r="CM32" s="4">
        <f t="shared" si="24"/>
        <v>4.1000000000000009E-2</v>
      </c>
      <c r="CN32" s="4">
        <f t="shared" si="24"/>
        <v>4.1000000000000009E-2</v>
      </c>
      <c r="CO32" s="4">
        <f t="shared" si="24"/>
        <v>4.1000000000000009E-2</v>
      </c>
      <c r="CP32" s="4">
        <f t="shared" si="24"/>
        <v>4.1000000000000009E-2</v>
      </c>
      <c r="CQ32" s="4">
        <f t="shared" si="24"/>
        <v>4.1000000000000009E-2</v>
      </c>
      <c r="CR32" s="4">
        <f t="shared" si="24"/>
        <v>4.1000000000000009E-2</v>
      </c>
      <c r="CS32" s="4">
        <f t="shared" si="24"/>
        <v>4.1000000000000009E-2</v>
      </c>
      <c r="CT32" s="4">
        <f t="shared" si="24"/>
        <v>4.1000000000000009E-2</v>
      </c>
      <c r="CU32" s="4">
        <f t="shared" si="24"/>
        <v>4.1000000000000009E-2</v>
      </c>
      <c r="CV32" s="4">
        <f t="shared" ref="CV32:DE41" si="25">IF($D32-$Q$9*(CV$21-1)&gt;$D32*0.7,0.5*(1+$F32-$U$4),IF($D32-$Q$9*(CV$21-1)&gt;$D32*0.3,0.25*(1+$F32-$U$4),0.05*(1+$F32-$U$4)))</f>
        <v>4.1000000000000009E-2</v>
      </c>
      <c r="CW32" s="4">
        <f t="shared" si="25"/>
        <v>4.1000000000000009E-2</v>
      </c>
      <c r="CX32" s="4">
        <f t="shared" si="25"/>
        <v>4.1000000000000009E-2</v>
      </c>
      <c r="CY32" s="4">
        <f t="shared" si="25"/>
        <v>4.1000000000000009E-2</v>
      </c>
      <c r="CZ32" s="4">
        <f t="shared" si="25"/>
        <v>4.1000000000000009E-2</v>
      </c>
      <c r="DA32" s="4">
        <f t="shared" si="25"/>
        <v>4.1000000000000009E-2</v>
      </c>
      <c r="DB32" s="4">
        <f t="shared" si="25"/>
        <v>4.1000000000000009E-2</v>
      </c>
      <c r="DC32" s="4">
        <f t="shared" si="25"/>
        <v>4.1000000000000009E-2</v>
      </c>
      <c r="DD32" s="4">
        <f t="shared" si="25"/>
        <v>4.1000000000000009E-2</v>
      </c>
      <c r="DE32" s="4">
        <f t="shared" si="25"/>
        <v>4.1000000000000009E-2</v>
      </c>
    </row>
    <row r="33" spans="1:109">
      <c r="A33" t="s">
        <v>57</v>
      </c>
      <c r="B33" t="s">
        <v>3</v>
      </c>
      <c r="C33">
        <v>1</v>
      </c>
      <c r="D33">
        <v>80</v>
      </c>
      <c r="F33" s="1">
        <v>0.1</v>
      </c>
      <c r="H33">
        <f>15+7.5</f>
        <v>22.5</v>
      </c>
      <c r="I33">
        <f>H33</f>
        <v>22.5</v>
      </c>
      <c r="J33" s="4">
        <f t="shared" si="16"/>
        <v>0.46000000000000008</v>
      </c>
      <c r="K33" s="4">
        <f t="shared" si="16"/>
        <v>0.46000000000000008</v>
      </c>
      <c r="L33" s="4">
        <f t="shared" si="16"/>
        <v>0.23000000000000004</v>
      </c>
      <c r="M33" s="4">
        <f t="shared" si="16"/>
        <v>0.23000000000000004</v>
      </c>
      <c r="N33" s="4">
        <f t="shared" si="16"/>
        <v>4.6000000000000013E-2</v>
      </c>
      <c r="O33" s="4">
        <f t="shared" si="16"/>
        <v>4.6000000000000013E-2</v>
      </c>
      <c r="P33" s="4">
        <f t="shared" si="16"/>
        <v>4.6000000000000013E-2</v>
      </c>
      <c r="Q33" s="4">
        <f t="shared" si="16"/>
        <v>4.6000000000000013E-2</v>
      </c>
      <c r="R33" s="4">
        <f t="shared" si="16"/>
        <v>4.6000000000000013E-2</v>
      </c>
      <c r="S33" s="4">
        <f t="shared" si="16"/>
        <v>4.6000000000000013E-2</v>
      </c>
      <c r="T33" s="4">
        <f t="shared" si="17"/>
        <v>4.6000000000000013E-2</v>
      </c>
      <c r="U33" s="4">
        <f t="shared" si="17"/>
        <v>4.6000000000000013E-2</v>
      </c>
      <c r="V33" s="4">
        <f t="shared" si="17"/>
        <v>4.6000000000000013E-2</v>
      </c>
      <c r="W33" s="4">
        <f t="shared" si="17"/>
        <v>4.6000000000000013E-2</v>
      </c>
      <c r="X33" s="4">
        <f t="shared" si="17"/>
        <v>4.6000000000000013E-2</v>
      </c>
      <c r="Y33" s="4">
        <f t="shared" si="17"/>
        <v>4.6000000000000013E-2</v>
      </c>
      <c r="Z33" s="4">
        <f t="shared" si="17"/>
        <v>4.6000000000000013E-2</v>
      </c>
      <c r="AA33" s="4">
        <f t="shared" si="17"/>
        <v>4.6000000000000013E-2</v>
      </c>
      <c r="AB33" s="4">
        <f t="shared" si="17"/>
        <v>4.6000000000000013E-2</v>
      </c>
      <c r="AC33" s="4">
        <f t="shared" si="17"/>
        <v>4.6000000000000013E-2</v>
      </c>
      <c r="AD33" s="4">
        <f t="shared" si="18"/>
        <v>4.6000000000000013E-2</v>
      </c>
      <c r="AE33" s="4">
        <f t="shared" si="18"/>
        <v>4.6000000000000013E-2</v>
      </c>
      <c r="AF33" s="4">
        <f t="shared" si="18"/>
        <v>4.6000000000000013E-2</v>
      </c>
      <c r="AG33" s="4">
        <f t="shared" si="18"/>
        <v>4.6000000000000013E-2</v>
      </c>
      <c r="AH33" s="4">
        <f t="shared" si="18"/>
        <v>4.6000000000000013E-2</v>
      </c>
      <c r="AI33" s="4">
        <f t="shared" si="18"/>
        <v>4.6000000000000013E-2</v>
      </c>
      <c r="AJ33" s="4">
        <f t="shared" si="18"/>
        <v>4.6000000000000013E-2</v>
      </c>
      <c r="AK33" s="4">
        <f t="shared" si="18"/>
        <v>4.6000000000000013E-2</v>
      </c>
      <c r="AL33" s="4">
        <f t="shared" si="18"/>
        <v>4.6000000000000013E-2</v>
      </c>
      <c r="AM33" s="4">
        <f t="shared" si="18"/>
        <v>4.6000000000000013E-2</v>
      </c>
      <c r="AN33" s="4">
        <f t="shared" si="19"/>
        <v>4.6000000000000013E-2</v>
      </c>
      <c r="AO33" s="4">
        <f t="shared" si="19"/>
        <v>4.6000000000000013E-2</v>
      </c>
      <c r="AP33" s="4">
        <f t="shared" si="19"/>
        <v>4.6000000000000013E-2</v>
      </c>
      <c r="AQ33" s="4">
        <f t="shared" si="19"/>
        <v>4.6000000000000013E-2</v>
      </c>
      <c r="AR33" s="4">
        <f t="shared" si="19"/>
        <v>4.6000000000000013E-2</v>
      </c>
      <c r="AS33" s="4">
        <f t="shared" si="19"/>
        <v>4.6000000000000013E-2</v>
      </c>
      <c r="AT33" s="4">
        <f t="shared" si="19"/>
        <v>4.6000000000000013E-2</v>
      </c>
      <c r="AU33" s="4">
        <f t="shared" si="19"/>
        <v>4.6000000000000013E-2</v>
      </c>
      <c r="AV33" s="4">
        <f t="shared" si="19"/>
        <v>4.6000000000000013E-2</v>
      </c>
      <c r="AW33" s="4">
        <f t="shared" si="19"/>
        <v>4.6000000000000013E-2</v>
      </c>
      <c r="AX33" s="4">
        <f t="shared" si="20"/>
        <v>4.6000000000000013E-2</v>
      </c>
      <c r="AY33" s="4">
        <f t="shared" si="20"/>
        <v>4.6000000000000013E-2</v>
      </c>
      <c r="AZ33" s="4">
        <f t="shared" si="20"/>
        <v>4.6000000000000013E-2</v>
      </c>
      <c r="BA33" s="4">
        <f t="shared" si="20"/>
        <v>4.6000000000000013E-2</v>
      </c>
      <c r="BB33" s="4">
        <f t="shared" si="20"/>
        <v>4.6000000000000013E-2</v>
      </c>
      <c r="BC33" s="4">
        <f t="shared" si="20"/>
        <v>4.6000000000000013E-2</v>
      </c>
      <c r="BD33" s="4">
        <f t="shared" si="20"/>
        <v>4.6000000000000013E-2</v>
      </c>
      <c r="BE33" s="4">
        <f t="shared" si="20"/>
        <v>4.6000000000000013E-2</v>
      </c>
      <c r="BF33" s="4">
        <f t="shared" si="20"/>
        <v>4.6000000000000013E-2</v>
      </c>
      <c r="BG33" s="4">
        <f t="shared" si="20"/>
        <v>4.6000000000000013E-2</v>
      </c>
      <c r="BH33" s="4">
        <f t="shared" si="21"/>
        <v>4.6000000000000013E-2</v>
      </c>
      <c r="BI33" s="4">
        <f t="shared" si="21"/>
        <v>4.6000000000000013E-2</v>
      </c>
      <c r="BJ33" s="4">
        <f t="shared" si="21"/>
        <v>4.6000000000000013E-2</v>
      </c>
      <c r="BK33" s="4">
        <f t="shared" si="21"/>
        <v>4.6000000000000013E-2</v>
      </c>
      <c r="BL33" s="4">
        <f t="shared" si="21"/>
        <v>4.6000000000000013E-2</v>
      </c>
      <c r="BM33" s="4">
        <f t="shared" si="21"/>
        <v>4.6000000000000013E-2</v>
      </c>
      <c r="BN33" s="4">
        <f t="shared" si="21"/>
        <v>4.6000000000000013E-2</v>
      </c>
      <c r="BO33" s="4">
        <f t="shared" si="21"/>
        <v>4.6000000000000013E-2</v>
      </c>
      <c r="BP33" s="4">
        <f t="shared" si="21"/>
        <v>4.6000000000000013E-2</v>
      </c>
      <c r="BQ33" s="4">
        <f t="shared" si="21"/>
        <v>4.6000000000000013E-2</v>
      </c>
      <c r="BR33" s="4">
        <f t="shared" si="22"/>
        <v>4.6000000000000013E-2</v>
      </c>
      <c r="BS33" s="4">
        <f t="shared" si="22"/>
        <v>4.6000000000000013E-2</v>
      </c>
      <c r="BT33" s="4">
        <f t="shared" si="22"/>
        <v>4.6000000000000013E-2</v>
      </c>
      <c r="BU33" s="4">
        <f t="shared" si="22"/>
        <v>4.6000000000000013E-2</v>
      </c>
      <c r="BV33" s="4">
        <f t="shared" si="22"/>
        <v>4.6000000000000013E-2</v>
      </c>
      <c r="BW33" s="4">
        <f t="shared" si="22"/>
        <v>4.6000000000000013E-2</v>
      </c>
      <c r="BX33" s="4">
        <f t="shared" si="22"/>
        <v>4.6000000000000013E-2</v>
      </c>
      <c r="BY33" s="4">
        <f t="shared" si="22"/>
        <v>4.6000000000000013E-2</v>
      </c>
      <c r="BZ33" s="4">
        <f t="shared" si="22"/>
        <v>4.6000000000000013E-2</v>
      </c>
      <c r="CA33" s="4">
        <f t="shared" si="22"/>
        <v>4.6000000000000013E-2</v>
      </c>
      <c r="CB33" s="4">
        <f t="shared" si="23"/>
        <v>4.6000000000000013E-2</v>
      </c>
      <c r="CC33" s="4">
        <f t="shared" si="23"/>
        <v>4.6000000000000013E-2</v>
      </c>
      <c r="CD33" s="4">
        <f t="shared" si="23"/>
        <v>4.6000000000000013E-2</v>
      </c>
      <c r="CE33" s="4">
        <f t="shared" si="23"/>
        <v>4.6000000000000013E-2</v>
      </c>
      <c r="CF33" s="4">
        <f t="shared" si="23"/>
        <v>4.6000000000000013E-2</v>
      </c>
      <c r="CG33" s="4">
        <f t="shared" si="23"/>
        <v>4.6000000000000013E-2</v>
      </c>
      <c r="CH33" s="4">
        <f t="shared" si="23"/>
        <v>4.6000000000000013E-2</v>
      </c>
      <c r="CI33" s="4">
        <f t="shared" si="23"/>
        <v>4.6000000000000013E-2</v>
      </c>
      <c r="CJ33" s="4">
        <f t="shared" si="23"/>
        <v>4.6000000000000013E-2</v>
      </c>
      <c r="CK33" s="4">
        <f t="shared" si="23"/>
        <v>4.6000000000000013E-2</v>
      </c>
      <c r="CL33" s="4">
        <f t="shared" si="24"/>
        <v>4.6000000000000013E-2</v>
      </c>
      <c r="CM33" s="4">
        <f t="shared" si="24"/>
        <v>4.6000000000000013E-2</v>
      </c>
      <c r="CN33" s="4">
        <f t="shared" si="24"/>
        <v>4.6000000000000013E-2</v>
      </c>
      <c r="CO33" s="4">
        <f t="shared" si="24"/>
        <v>4.6000000000000013E-2</v>
      </c>
      <c r="CP33" s="4">
        <f t="shared" si="24"/>
        <v>4.6000000000000013E-2</v>
      </c>
      <c r="CQ33" s="4">
        <f t="shared" si="24"/>
        <v>4.6000000000000013E-2</v>
      </c>
      <c r="CR33" s="4">
        <f t="shared" si="24"/>
        <v>4.6000000000000013E-2</v>
      </c>
      <c r="CS33" s="4">
        <f t="shared" si="24"/>
        <v>4.6000000000000013E-2</v>
      </c>
      <c r="CT33" s="4">
        <f t="shared" si="24"/>
        <v>4.6000000000000013E-2</v>
      </c>
      <c r="CU33" s="4">
        <f t="shared" si="24"/>
        <v>4.6000000000000013E-2</v>
      </c>
      <c r="CV33" s="4">
        <f t="shared" si="25"/>
        <v>4.6000000000000013E-2</v>
      </c>
      <c r="CW33" s="4">
        <f t="shared" si="25"/>
        <v>4.6000000000000013E-2</v>
      </c>
      <c r="CX33" s="4">
        <f t="shared" si="25"/>
        <v>4.6000000000000013E-2</v>
      </c>
      <c r="CY33" s="4">
        <f t="shared" si="25"/>
        <v>4.6000000000000013E-2</v>
      </c>
      <c r="CZ33" s="4">
        <f t="shared" si="25"/>
        <v>4.6000000000000013E-2</v>
      </c>
      <c r="DA33" s="4">
        <f t="shared" si="25"/>
        <v>4.6000000000000013E-2</v>
      </c>
      <c r="DB33" s="4">
        <f t="shared" si="25"/>
        <v>4.6000000000000013E-2</v>
      </c>
      <c r="DC33" s="4">
        <f t="shared" si="25"/>
        <v>4.6000000000000013E-2</v>
      </c>
      <c r="DD33" s="4">
        <f t="shared" si="25"/>
        <v>4.6000000000000013E-2</v>
      </c>
      <c r="DE33" s="4">
        <f t="shared" si="25"/>
        <v>4.6000000000000013E-2</v>
      </c>
    </row>
    <row r="34" spans="1:109">
      <c r="A34" t="s">
        <v>58</v>
      </c>
      <c r="B34" t="s">
        <v>3</v>
      </c>
      <c r="C34">
        <v>2</v>
      </c>
      <c r="D34">
        <v>100</v>
      </c>
      <c r="F34" s="1">
        <v>0.2</v>
      </c>
      <c r="H34">
        <v>20</v>
      </c>
      <c r="I34">
        <f>H34+H33</f>
        <v>42.5</v>
      </c>
      <c r="J34" s="4">
        <f t="shared" si="16"/>
        <v>0.51</v>
      </c>
      <c r="K34" s="4">
        <f t="shared" si="16"/>
        <v>0.51</v>
      </c>
      <c r="L34" s="4">
        <f t="shared" si="16"/>
        <v>0.51</v>
      </c>
      <c r="M34" s="4">
        <f t="shared" si="16"/>
        <v>0.255</v>
      </c>
      <c r="N34" s="4">
        <f t="shared" si="16"/>
        <v>0.255</v>
      </c>
      <c r="O34" s="4">
        <f t="shared" si="16"/>
        <v>5.1000000000000004E-2</v>
      </c>
      <c r="P34" s="4">
        <f t="shared" si="16"/>
        <v>5.1000000000000004E-2</v>
      </c>
      <c r="Q34" s="4">
        <f t="shared" si="16"/>
        <v>5.1000000000000004E-2</v>
      </c>
      <c r="R34" s="4">
        <f t="shared" si="16"/>
        <v>5.1000000000000004E-2</v>
      </c>
      <c r="S34" s="4">
        <f t="shared" si="16"/>
        <v>5.1000000000000004E-2</v>
      </c>
      <c r="T34" s="4">
        <f t="shared" si="17"/>
        <v>5.1000000000000004E-2</v>
      </c>
      <c r="U34" s="4">
        <f t="shared" si="17"/>
        <v>5.1000000000000004E-2</v>
      </c>
      <c r="V34" s="4">
        <f t="shared" si="17"/>
        <v>5.1000000000000004E-2</v>
      </c>
      <c r="W34" s="4">
        <f t="shared" si="17"/>
        <v>5.1000000000000004E-2</v>
      </c>
      <c r="X34" s="4">
        <f t="shared" si="17"/>
        <v>5.1000000000000004E-2</v>
      </c>
      <c r="Y34" s="4">
        <f t="shared" si="17"/>
        <v>5.1000000000000004E-2</v>
      </c>
      <c r="Z34" s="4">
        <f t="shared" si="17"/>
        <v>5.1000000000000004E-2</v>
      </c>
      <c r="AA34" s="4">
        <f t="shared" si="17"/>
        <v>5.1000000000000004E-2</v>
      </c>
      <c r="AB34" s="4">
        <f t="shared" si="17"/>
        <v>5.1000000000000004E-2</v>
      </c>
      <c r="AC34" s="4">
        <f t="shared" si="17"/>
        <v>5.1000000000000004E-2</v>
      </c>
      <c r="AD34" s="4">
        <f t="shared" si="18"/>
        <v>5.1000000000000004E-2</v>
      </c>
      <c r="AE34" s="4">
        <f t="shared" si="18"/>
        <v>5.1000000000000004E-2</v>
      </c>
      <c r="AF34" s="4">
        <f t="shared" si="18"/>
        <v>5.1000000000000004E-2</v>
      </c>
      <c r="AG34" s="4">
        <f t="shared" si="18"/>
        <v>5.1000000000000004E-2</v>
      </c>
      <c r="AH34" s="4">
        <f t="shared" si="18"/>
        <v>5.1000000000000004E-2</v>
      </c>
      <c r="AI34" s="4">
        <f t="shared" si="18"/>
        <v>5.1000000000000004E-2</v>
      </c>
      <c r="AJ34" s="4">
        <f t="shared" si="18"/>
        <v>5.1000000000000004E-2</v>
      </c>
      <c r="AK34" s="4">
        <f t="shared" si="18"/>
        <v>5.1000000000000004E-2</v>
      </c>
      <c r="AL34" s="4">
        <f t="shared" si="18"/>
        <v>5.1000000000000004E-2</v>
      </c>
      <c r="AM34" s="4">
        <f t="shared" si="18"/>
        <v>5.1000000000000004E-2</v>
      </c>
      <c r="AN34" s="4">
        <f t="shared" si="19"/>
        <v>5.1000000000000004E-2</v>
      </c>
      <c r="AO34" s="4">
        <f t="shared" si="19"/>
        <v>5.1000000000000004E-2</v>
      </c>
      <c r="AP34" s="4">
        <f t="shared" si="19"/>
        <v>5.1000000000000004E-2</v>
      </c>
      <c r="AQ34" s="4">
        <f t="shared" si="19"/>
        <v>5.1000000000000004E-2</v>
      </c>
      <c r="AR34" s="4">
        <f t="shared" si="19"/>
        <v>5.1000000000000004E-2</v>
      </c>
      <c r="AS34" s="4">
        <f t="shared" si="19"/>
        <v>5.1000000000000004E-2</v>
      </c>
      <c r="AT34" s="4">
        <f t="shared" si="19"/>
        <v>5.1000000000000004E-2</v>
      </c>
      <c r="AU34" s="4">
        <f t="shared" si="19"/>
        <v>5.1000000000000004E-2</v>
      </c>
      <c r="AV34" s="4">
        <f t="shared" si="19"/>
        <v>5.1000000000000004E-2</v>
      </c>
      <c r="AW34" s="4">
        <f t="shared" si="19"/>
        <v>5.1000000000000004E-2</v>
      </c>
      <c r="AX34" s="4">
        <f t="shared" si="20"/>
        <v>5.1000000000000004E-2</v>
      </c>
      <c r="AY34" s="4">
        <f t="shared" si="20"/>
        <v>5.1000000000000004E-2</v>
      </c>
      <c r="AZ34" s="4">
        <f t="shared" si="20"/>
        <v>5.1000000000000004E-2</v>
      </c>
      <c r="BA34" s="4">
        <f t="shared" si="20"/>
        <v>5.1000000000000004E-2</v>
      </c>
      <c r="BB34" s="4">
        <f t="shared" si="20"/>
        <v>5.1000000000000004E-2</v>
      </c>
      <c r="BC34" s="4">
        <f t="shared" si="20"/>
        <v>5.1000000000000004E-2</v>
      </c>
      <c r="BD34" s="4">
        <f t="shared" si="20"/>
        <v>5.1000000000000004E-2</v>
      </c>
      <c r="BE34" s="4">
        <f t="shared" si="20"/>
        <v>5.1000000000000004E-2</v>
      </c>
      <c r="BF34" s="4">
        <f t="shared" si="20"/>
        <v>5.1000000000000004E-2</v>
      </c>
      <c r="BG34" s="4">
        <f t="shared" si="20"/>
        <v>5.1000000000000004E-2</v>
      </c>
      <c r="BH34" s="4">
        <f t="shared" si="21"/>
        <v>5.1000000000000004E-2</v>
      </c>
      <c r="BI34" s="4">
        <f t="shared" si="21"/>
        <v>5.1000000000000004E-2</v>
      </c>
      <c r="BJ34" s="4">
        <f t="shared" si="21"/>
        <v>5.1000000000000004E-2</v>
      </c>
      <c r="BK34" s="4">
        <f t="shared" si="21"/>
        <v>5.1000000000000004E-2</v>
      </c>
      <c r="BL34" s="4">
        <f t="shared" si="21"/>
        <v>5.1000000000000004E-2</v>
      </c>
      <c r="BM34" s="4">
        <f t="shared" si="21"/>
        <v>5.1000000000000004E-2</v>
      </c>
      <c r="BN34" s="4">
        <f t="shared" si="21"/>
        <v>5.1000000000000004E-2</v>
      </c>
      <c r="BO34" s="4">
        <f t="shared" si="21"/>
        <v>5.1000000000000004E-2</v>
      </c>
      <c r="BP34" s="4">
        <f t="shared" si="21"/>
        <v>5.1000000000000004E-2</v>
      </c>
      <c r="BQ34" s="4">
        <f t="shared" si="21"/>
        <v>5.1000000000000004E-2</v>
      </c>
      <c r="BR34" s="4">
        <f t="shared" si="22"/>
        <v>5.1000000000000004E-2</v>
      </c>
      <c r="BS34" s="4">
        <f t="shared" si="22"/>
        <v>5.1000000000000004E-2</v>
      </c>
      <c r="BT34" s="4">
        <f t="shared" si="22"/>
        <v>5.1000000000000004E-2</v>
      </c>
      <c r="BU34" s="4">
        <f t="shared" si="22"/>
        <v>5.1000000000000004E-2</v>
      </c>
      <c r="BV34" s="4">
        <f t="shared" si="22"/>
        <v>5.1000000000000004E-2</v>
      </c>
      <c r="BW34" s="4">
        <f t="shared" si="22"/>
        <v>5.1000000000000004E-2</v>
      </c>
      <c r="BX34" s="4">
        <f t="shared" si="22"/>
        <v>5.1000000000000004E-2</v>
      </c>
      <c r="BY34" s="4">
        <f t="shared" si="22"/>
        <v>5.1000000000000004E-2</v>
      </c>
      <c r="BZ34" s="4">
        <f t="shared" si="22"/>
        <v>5.1000000000000004E-2</v>
      </c>
      <c r="CA34" s="4">
        <f t="shared" si="22"/>
        <v>5.1000000000000004E-2</v>
      </c>
      <c r="CB34" s="4">
        <f t="shared" si="23"/>
        <v>5.1000000000000004E-2</v>
      </c>
      <c r="CC34" s="4">
        <f t="shared" si="23"/>
        <v>5.1000000000000004E-2</v>
      </c>
      <c r="CD34" s="4">
        <f t="shared" si="23"/>
        <v>5.1000000000000004E-2</v>
      </c>
      <c r="CE34" s="4">
        <f t="shared" si="23"/>
        <v>5.1000000000000004E-2</v>
      </c>
      <c r="CF34" s="4">
        <f t="shared" si="23"/>
        <v>5.1000000000000004E-2</v>
      </c>
      <c r="CG34" s="4">
        <f t="shared" si="23"/>
        <v>5.1000000000000004E-2</v>
      </c>
      <c r="CH34" s="4">
        <f t="shared" si="23"/>
        <v>5.1000000000000004E-2</v>
      </c>
      <c r="CI34" s="4">
        <f t="shared" si="23"/>
        <v>5.1000000000000004E-2</v>
      </c>
      <c r="CJ34" s="4">
        <f t="shared" si="23"/>
        <v>5.1000000000000004E-2</v>
      </c>
      <c r="CK34" s="4">
        <f t="shared" si="23"/>
        <v>5.1000000000000004E-2</v>
      </c>
      <c r="CL34" s="4">
        <f t="shared" si="24"/>
        <v>5.1000000000000004E-2</v>
      </c>
      <c r="CM34" s="4">
        <f t="shared" si="24"/>
        <v>5.1000000000000004E-2</v>
      </c>
      <c r="CN34" s="4">
        <f t="shared" si="24"/>
        <v>5.1000000000000004E-2</v>
      </c>
      <c r="CO34" s="4">
        <f t="shared" si="24"/>
        <v>5.1000000000000004E-2</v>
      </c>
      <c r="CP34" s="4">
        <f t="shared" si="24"/>
        <v>5.1000000000000004E-2</v>
      </c>
      <c r="CQ34" s="4">
        <f t="shared" si="24"/>
        <v>5.1000000000000004E-2</v>
      </c>
      <c r="CR34" s="4">
        <f t="shared" si="24"/>
        <v>5.1000000000000004E-2</v>
      </c>
      <c r="CS34" s="4">
        <f t="shared" si="24"/>
        <v>5.1000000000000004E-2</v>
      </c>
      <c r="CT34" s="4">
        <f t="shared" si="24"/>
        <v>5.1000000000000004E-2</v>
      </c>
      <c r="CU34" s="4">
        <f t="shared" si="24"/>
        <v>5.1000000000000004E-2</v>
      </c>
      <c r="CV34" s="4">
        <f t="shared" si="25"/>
        <v>5.1000000000000004E-2</v>
      </c>
      <c r="CW34" s="4">
        <f t="shared" si="25"/>
        <v>5.1000000000000004E-2</v>
      </c>
      <c r="CX34" s="4">
        <f t="shared" si="25"/>
        <v>5.1000000000000004E-2</v>
      </c>
      <c r="CY34" s="4">
        <f t="shared" si="25"/>
        <v>5.1000000000000004E-2</v>
      </c>
      <c r="CZ34" s="4">
        <f t="shared" si="25"/>
        <v>5.1000000000000004E-2</v>
      </c>
      <c r="DA34" s="4">
        <f t="shared" si="25"/>
        <v>5.1000000000000004E-2</v>
      </c>
      <c r="DB34" s="4">
        <f t="shared" si="25"/>
        <v>5.1000000000000004E-2</v>
      </c>
      <c r="DC34" s="4">
        <f t="shared" si="25"/>
        <v>5.1000000000000004E-2</v>
      </c>
      <c r="DD34" s="4">
        <f t="shared" si="25"/>
        <v>5.1000000000000004E-2</v>
      </c>
      <c r="DE34" s="4">
        <f t="shared" si="25"/>
        <v>5.1000000000000004E-2</v>
      </c>
    </row>
    <row r="35" spans="1:109">
      <c r="A35" t="s">
        <v>59</v>
      </c>
      <c r="B35" t="s">
        <v>3</v>
      </c>
      <c r="C35">
        <v>3</v>
      </c>
      <c r="D35">
        <v>120</v>
      </c>
      <c r="F35" s="1">
        <v>0.3</v>
      </c>
      <c r="H35">
        <f>2.5*5+25</f>
        <v>37.5</v>
      </c>
      <c r="I35">
        <f>H35+H34+H33</f>
        <v>80</v>
      </c>
      <c r="J35" s="4">
        <f t="shared" si="16"/>
        <v>0.56000000000000005</v>
      </c>
      <c r="K35" s="4">
        <f t="shared" si="16"/>
        <v>0.56000000000000005</v>
      </c>
      <c r="L35" s="4">
        <f t="shared" si="16"/>
        <v>0.56000000000000005</v>
      </c>
      <c r="M35" s="4">
        <f t="shared" si="16"/>
        <v>0.28000000000000003</v>
      </c>
      <c r="N35" s="4">
        <f t="shared" si="16"/>
        <v>0.28000000000000003</v>
      </c>
      <c r="O35" s="4">
        <f t="shared" si="16"/>
        <v>0.28000000000000003</v>
      </c>
      <c r="P35" s="4">
        <f t="shared" si="16"/>
        <v>5.6000000000000008E-2</v>
      </c>
      <c r="Q35" s="4">
        <f t="shared" si="16"/>
        <v>5.6000000000000008E-2</v>
      </c>
      <c r="R35" s="4">
        <f t="shared" si="16"/>
        <v>5.6000000000000008E-2</v>
      </c>
      <c r="S35" s="4">
        <f t="shared" si="16"/>
        <v>5.6000000000000008E-2</v>
      </c>
      <c r="T35" s="4">
        <f t="shared" si="17"/>
        <v>5.6000000000000008E-2</v>
      </c>
      <c r="U35" s="4">
        <f t="shared" si="17"/>
        <v>5.6000000000000008E-2</v>
      </c>
      <c r="V35" s="4">
        <f t="shared" si="17"/>
        <v>5.6000000000000008E-2</v>
      </c>
      <c r="W35" s="4">
        <f t="shared" si="17"/>
        <v>5.6000000000000008E-2</v>
      </c>
      <c r="X35" s="4">
        <f t="shared" si="17"/>
        <v>5.6000000000000008E-2</v>
      </c>
      <c r="Y35" s="4">
        <f t="shared" si="17"/>
        <v>5.6000000000000008E-2</v>
      </c>
      <c r="Z35" s="4">
        <f t="shared" si="17"/>
        <v>5.6000000000000008E-2</v>
      </c>
      <c r="AA35" s="4">
        <f t="shared" si="17"/>
        <v>5.6000000000000008E-2</v>
      </c>
      <c r="AB35" s="4">
        <f t="shared" si="17"/>
        <v>5.6000000000000008E-2</v>
      </c>
      <c r="AC35" s="4">
        <f t="shared" si="17"/>
        <v>5.6000000000000008E-2</v>
      </c>
      <c r="AD35" s="4">
        <f t="shared" si="18"/>
        <v>5.6000000000000008E-2</v>
      </c>
      <c r="AE35" s="4">
        <f t="shared" si="18"/>
        <v>5.6000000000000008E-2</v>
      </c>
      <c r="AF35" s="4">
        <f t="shared" si="18"/>
        <v>5.6000000000000008E-2</v>
      </c>
      <c r="AG35" s="4">
        <f t="shared" si="18"/>
        <v>5.6000000000000008E-2</v>
      </c>
      <c r="AH35" s="4">
        <f t="shared" si="18"/>
        <v>5.6000000000000008E-2</v>
      </c>
      <c r="AI35" s="4">
        <f t="shared" si="18"/>
        <v>5.6000000000000008E-2</v>
      </c>
      <c r="AJ35" s="4">
        <f t="shared" si="18"/>
        <v>5.6000000000000008E-2</v>
      </c>
      <c r="AK35" s="4">
        <f t="shared" si="18"/>
        <v>5.6000000000000008E-2</v>
      </c>
      <c r="AL35" s="4">
        <f t="shared" si="18"/>
        <v>5.6000000000000008E-2</v>
      </c>
      <c r="AM35" s="4">
        <f t="shared" si="18"/>
        <v>5.6000000000000008E-2</v>
      </c>
      <c r="AN35" s="4">
        <f t="shared" si="19"/>
        <v>5.6000000000000008E-2</v>
      </c>
      <c r="AO35" s="4">
        <f t="shared" si="19"/>
        <v>5.6000000000000008E-2</v>
      </c>
      <c r="AP35" s="4">
        <f t="shared" si="19"/>
        <v>5.6000000000000008E-2</v>
      </c>
      <c r="AQ35" s="4">
        <f t="shared" si="19"/>
        <v>5.6000000000000008E-2</v>
      </c>
      <c r="AR35" s="4">
        <f t="shared" si="19"/>
        <v>5.6000000000000008E-2</v>
      </c>
      <c r="AS35" s="4">
        <f t="shared" si="19"/>
        <v>5.6000000000000008E-2</v>
      </c>
      <c r="AT35" s="4">
        <f t="shared" si="19"/>
        <v>5.6000000000000008E-2</v>
      </c>
      <c r="AU35" s="4">
        <f t="shared" si="19"/>
        <v>5.6000000000000008E-2</v>
      </c>
      <c r="AV35" s="4">
        <f t="shared" si="19"/>
        <v>5.6000000000000008E-2</v>
      </c>
      <c r="AW35" s="4">
        <f t="shared" si="19"/>
        <v>5.6000000000000008E-2</v>
      </c>
      <c r="AX35" s="4">
        <f t="shared" si="20"/>
        <v>5.6000000000000008E-2</v>
      </c>
      <c r="AY35" s="4">
        <f t="shared" si="20"/>
        <v>5.6000000000000008E-2</v>
      </c>
      <c r="AZ35" s="4">
        <f t="shared" si="20"/>
        <v>5.6000000000000008E-2</v>
      </c>
      <c r="BA35" s="4">
        <f t="shared" si="20"/>
        <v>5.6000000000000008E-2</v>
      </c>
      <c r="BB35" s="4">
        <f t="shared" si="20"/>
        <v>5.6000000000000008E-2</v>
      </c>
      <c r="BC35" s="4">
        <f t="shared" si="20"/>
        <v>5.6000000000000008E-2</v>
      </c>
      <c r="BD35" s="4">
        <f t="shared" si="20"/>
        <v>5.6000000000000008E-2</v>
      </c>
      <c r="BE35" s="4">
        <f t="shared" si="20"/>
        <v>5.6000000000000008E-2</v>
      </c>
      <c r="BF35" s="4">
        <f t="shared" si="20"/>
        <v>5.6000000000000008E-2</v>
      </c>
      <c r="BG35" s="4">
        <f t="shared" si="20"/>
        <v>5.6000000000000008E-2</v>
      </c>
      <c r="BH35" s="4">
        <f t="shared" si="21"/>
        <v>5.6000000000000008E-2</v>
      </c>
      <c r="BI35" s="4">
        <f t="shared" si="21"/>
        <v>5.6000000000000008E-2</v>
      </c>
      <c r="BJ35" s="4">
        <f t="shared" si="21"/>
        <v>5.6000000000000008E-2</v>
      </c>
      <c r="BK35" s="4">
        <f t="shared" si="21"/>
        <v>5.6000000000000008E-2</v>
      </c>
      <c r="BL35" s="4">
        <f t="shared" si="21"/>
        <v>5.6000000000000008E-2</v>
      </c>
      <c r="BM35" s="4">
        <f t="shared" si="21"/>
        <v>5.6000000000000008E-2</v>
      </c>
      <c r="BN35" s="4">
        <f t="shared" si="21"/>
        <v>5.6000000000000008E-2</v>
      </c>
      <c r="BO35" s="4">
        <f t="shared" si="21"/>
        <v>5.6000000000000008E-2</v>
      </c>
      <c r="BP35" s="4">
        <f t="shared" si="21"/>
        <v>5.6000000000000008E-2</v>
      </c>
      <c r="BQ35" s="4">
        <f t="shared" si="21"/>
        <v>5.6000000000000008E-2</v>
      </c>
      <c r="BR35" s="4">
        <f t="shared" si="22"/>
        <v>5.6000000000000008E-2</v>
      </c>
      <c r="BS35" s="4">
        <f t="shared" si="22"/>
        <v>5.6000000000000008E-2</v>
      </c>
      <c r="BT35" s="4">
        <f t="shared" si="22"/>
        <v>5.6000000000000008E-2</v>
      </c>
      <c r="BU35" s="4">
        <f t="shared" si="22"/>
        <v>5.6000000000000008E-2</v>
      </c>
      <c r="BV35" s="4">
        <f t="shared" si="22"/>
        <v>5.6000000000000008E-2</v>
      </c>
      <c r="BW35" s="4">
        <f t="shared" si="22"/>
        <v>5.6000000000000008E-2</v>
      </c>
      <c r="BX35" s="4">
        <f t="shared" si="22"/>
        <v>5.6000000000000008E-2</v>
      </c>
      <c r="BY35" s="4">
        <f t="shared" si="22"/>
        <v>5.6000000000000008E-2</v>
      </c>
      <c r="BZ35" s="4">
        <f t="shared" si="22"/>
        <v>5.6000000000000008E-2</v>
      </c>
      <c r="CA35" s="4">
        <f t="shared" si="22"/>
        <v>5.6000000000000008E-2</v>
      </c>
      <c r="CB35" s="4">
        <f t="shared" si="23"/>
        <v>5.6000000000000008E-2</v>
      </c>
      <c r="CC35" s="4">
        <f t="shared" si="23"/>
        <v>5.6000000000000008E-2</v>
      </c>
      <c r="CD35" s="4">
        <f t="shared" si="23"/>
        <v>5.6000000000000008E-2</v>
      </c>
      <c r="CE35" s="4">
        <f t="shared" si="23"/>
        <v>5.6000000000000008E-2</v>
      </c>
      <c r="CF35" s="4">
        <f t="shared" si="23"/>
        <v>5.6000000000000008E-2</v>
      </c>
      <c r="CG35" s="4">
        <f t="shared" si="23"/>
        <v>5.6000000000000008E-2</v>
      </c>
      <c r="CH35" s="4">
        <f t="shared" si="23"/>
        <v>5.6000000000000008E-2</v>
      </c>
      <c r="CI35" s="4">
        <f t="shared" si="23"/>
        <v>5.6000000000000008E-2</v>
      </c>
      <c r="CJ35" s="4">
        <f t="shared" si="23"/>
        <v>5.6000000000000008E-2</v>
      </c>
      <c r="CK35" s="4">
        <f t="shared" si="23"/>
        <v>5.6000000000000008E-2</v>
      </c>
      <c r="CL35" s="4">
        <f t="shared" si="24"/>
        <v>5.6000000000000008E-2</v>
      </c>
      <c r="CM35" s="4">
        <f t="shared" si="24"/>
        <v>5.6000000000000008E-2</v>
      </c>
      <c r="CN35" s="4">
        <f t="shared" si="24"/>
        <v>5.6000000000000008E-2</v>
      </c>
      <c r="CO35" s="4">
        <f t="shared" si="24"/>
        <v>5.6000000000000008E-2</v>
      </c>
      <c r="CP35" s="4">
        <f t="shared" si="24"/>
        <v>5.6000000000000008E-2</v>
      </c>
      <c r="CQ35" s="4">
        <f t="shared" si="24"/>
        <v>5.6000000000000008E-2</v>
      </c>
      <c r="CR35" s="4">
        <f t="shared" si="24"/>
        <v>5.6000000000000008E-2</v>
      </c>
      <c r="CS35" s="4">
        <f t="shared" si="24"/>
        <v>5.6000000000000008E-2</v>
      </c>
      <c r="CT35" s="4">
        <f t="shared" si="24"/>
        <v>5.6000000000000008E-2</v>
      </c>
      <c r="CU35" s="4">
        <f t="shared" si="24"/>
        <v>5.6000000000000008E-2</v>
      </c>
      <c r="CV35" s="4">
        <f t="shared" si="25"/>
        <v>5.6000000000000008E-2</v>
      </c>
      <c r="CW35" s="4">
        <f t="shared" si="25"/>
        <v>5.6000000000000008E-2</v>
      </c>
      <c r="CX35" s="4">
        <f t="shared" si="25"/>
        <v>5.6000000000000008E-2</v>
      </c>
      <c r="CY35" s="4">
        <f t="shared" si="25"/>
        <v>5.6000000000000008E-2</v>
      </c>
      <c r="CZ35" s="4">
        <f t="shared" si="25"/>
        <v>5.6000000000000008E-2</v>
      </c>
      <c r="DA35" s="4">
        <f t="shared" si="25"/>
        <v>5.6000000000000008E-2</v>
      </c>
      <c r="DB35" s="4">
        <f t="shared" si="25"/>
        <v>5.6000000000000008E-2</v>
      </c>
      <c r="DC35" s="4">
        <f t="shared" si="25"/>
        <v>5.6000000000000008E-2</v>
      </c>
      <c r="DD35" s="4">
        <f t="shared" si="25"/>
        <v>5.6000000000000008E-2</v>
      </c>
      <c r="DE35" s="4">
        <f t="shared" si="25"/>
        <v>5.6000000000000008E-2</v>
      </c>
    </row>
    <row r="36" spans="1:109">
      <c r="A36" t="s">
        <v>69</v>
      </c>
      <c r="B36" t="s">
        <v>3</v>
      </c>
      <c r="C36">
        <v>4</v>
      </c>
      <c r="D36">
        <v>140</v>
      </c>
      <c r="F36" s="1">
        <v>0.4</v>
      </c>
      <c r="H36">
        <v>75</v>
      </c>
      <c r="I36">
        <f>H36+H35+H34+H33</f>
        <v>155</v>
      </c>
      <c r="J36" s="4">
        <f t="shared" si="16"/>
        <v>0.61</v>
      </c>
      <c r="K36" s="4">
        <f t="shared" si="16"/>
        <v>0.61</v>
      </c>
      <c r="L36" s="4">
        <f t="shared" si="16"/>
        <v>0.61</v>
      </c>
      <c r="M36" s="4">
        <f t="shared" si="16"/>
        <v>0.30499999999999999</v>
      </c>
      <c r="N36" s="4">
        <f t="shared" si="16"/>
        <v>0.30499999999999999</v>
      </c>
      <c r="O36" s="4">
        <f t="shared" si="16"/>
        <v>0.30499999999999999</v>
      </c>
      <c r="P36" s="4">
        <f t="shared" si="16"/>
        <v>0.30499999999999999</v>
      </c>
      <c r="Q36" s="4">
        <f t="shared" si="16"/>
        <v>6.0999999999999999E-2</v>
      </c>
      <c r="R36" s="4">
        <f t="shared" si="16"/>
        <v>6.0999999999999999E-2</v>
      </c>
      <c r="S36" s="4">
        <f t="shared" si="16"/>
        <v>6.0999999999999999E-2</v>
      </c>
      <c r="T36" s="4">
        <f t="shared" si="17"/>
        <v>6.0999999999999999E-2</v>
      </c>
      <c r="U36" s="4">
        <f t="shared" si="17"/>
        <v>6.0999999999999999E-2</v>
      </c>
      <c r="V36" s="4">
        <f t="shared" si="17"/>
        <v>6.0999999999999999E-2</v>
      </c>
      <c r="W36" s="4">
        <f t="shared" si="17"/>
        <v>6.0999999999999999E-2</v>
      </c>
      <c r="X36" s="4">
        <f t="shared" si="17"/>
        <v>6.0999999999999999E-2</v>
      </c>
      <c r="Y36" s="4">
        <f t="shared" si="17"/>
        <v>6.0999999999999999E-2</v>
      </c>
      <c r="Z36" s="4">
        <f t="shared" si="17"/>
        <v>6.0999999999999999E-2</v>
      </c>
      <c r="AA36" s="4">
        <f t="shared" si="17"/>
        <v>6.0999999999999999E-2</v>
      </c>
      <c r="AB36" s="4">
        <f t="shared" si="17"/>
        <v>6.0999999999999999E-2</v>
      </c>
      <c r="AC36" s="4">
        <f t="shared" si="17"/>
        <v>6.0999999999999999E-2</v>
      </c>
      <c r="AD36" s="4">
        <f t="shared" si="18"/>
        <v>6.0999999999999999E-2</v>
      </c>
      <c r="AE36" s="4">
        <f t="shared" si="18"/>
        <v>6.0999999999999999E-2</v>
      </c>
      <c r="AF36" s="4">
        <f t="shared" si="18"/>
        <v>6.0999999999999999E-2</v>
      </c>
      <c r="AG36" s="4">
        <f t="shared" si="18"/>
        <v>6.0999999999999999E-2</v>
      </c>
      <c r="AH36" s="4">
        <f t="shared" si="18"/>
        <v>6.0999999999999999E-2</v>
      </c>
      <c r="AI36" s="4">
        <f t="shared" si="18"/>
        <v>6.0999999999999999E-2</v>
      </c>
      <c r="AJ36" s="4">
        <f t="shared" si="18"/>
        <v>6.0999999999999999E-2</v>
      </c>
      <c r="AK36" s="4">
        <f t="shared" si="18"/>
        <v>6.0999999999999999E-2</v>
      </c>
      <c r="AL36" s="4">
        <f t="shared" si="18"/>
        <v>6.0999999999999999E-2</v>
      </c>
      <c r="AM36" s="4">
        <f t="shared" si="18"/>
        <v>6.0999999999999999E-2</v>
      </c>
      <c r="AN36" s="4">
        <f t="shared" si="19"/>
        <v>6.0999999999999999E-2</v>
      </c>
      <c r="AO36" s="4">
        <f t="shared" si="19"/>
        <v>6.0999999999999999E-2</v>
      </c>
      <c r="AP36" s="4">
        <f t="shared" si="19"/>
        <v>6.0999999999999999E-2</v>
      </c>
      <c r="AQ36" s="4">
        <f t="shared" si="19"/>
        <v>6.0999999999999999E-2</v>
      </c>
      <c r="AR36" s="4">
        <f t="shared" si="19"/>
        <v>6.0999999999999999E-2</v>
      </c>
      <c r="AS36" s="4">
        <f t="shared" si="19"/>
        <v>6.0999999999999999E-2</v>
      </c>
      <c r="AT36" s="4">
        <f t="shared" si="19"/>
        <v>6.0999999999999999E-2</v>
      </c>
      <c r="AU36" s="4">
        <f t="shared" si="19"/>
        <v>6.0999999999999999E-2</v>
      </c>
      <c r="AV36" s="4">
        <f t="shared" si="19"/>
        <v>6.0999999999999999E-2</v>
      </c>
      <c r="AW36" s="4">
        <f t="shared" si="19"/>
        <v>6.0999999999999999E-2</v>
      </c>
      <c r="AX36" s="4">
        <f t="shared" si="20"/>
        <v>6.0999999999999999E-2</v>
      </c>
      <c r="AY36" s="4">
        <f t="shared" si="20"/>
        <v>6.0999999999999999E-2</v>
      </c>
      <c r="AZ36" s="4">
        <f t="shared" si="20"/>
        <v>6.0999999999999999E-2</v>
      </c>
      <c r="BA36" s="4">
        <f t="shared" si="20"/>
        <v>6.0999999999999999E-2</v>
      </c>
      <c r="BB36" s="4">
        <f t="shared" si="20"/>
        <v>6.0999999999999999E-2</v>
      </c>
      <c r="BC36" s="4">
        <f t="shared" si="20"/>
        <v>6.0999999999999999E-2</v>
      </c>
      <c r="BD36" s="4">
        <f t="shared" si="20"/>
        <v>6.0999999999999999E-2</v>
      </c>
      <c r="BE36" s="4">
        <f t="shared" si="20"/>
        <v>6.0999999999999999E-2</v>
      </c>
      <c r="BF36" s="4">
        <f t="shared" si="20"/>
        <v>6.0999999999999999E-2</v>
      </c>
      <c r="BG36" s="4">
        <f t="shared" si="20"/>
        <v>6.0999999999999999E-2</v>
      </c>
      <c r="BH36" s="4">
        <f t="shared" si="21"/>
        <v>6.0999999999999999E-2</v>
      </c>
      <c r="BI36" s="4">
        <f t="shared" si="21"/>
        <v>6.0999999999999999E-2</v>
      </c>
      <c r="BJ36" s="4">
        <f t="shared" si="21"/>
        <v>6.0999999999999999E-2</v>
      </c>
      <c r="BK36" s="4">
        <f t="shared" si="21"/>
        <v>6.0999999999999999E-2</v>
      </c>
      <c r="BL36" s="4">
        <f t="shared" si="21"/>
        <v>6.0999999999999999E-2</v>
      </c>
      <c r="BM36" s="4">
        <f t="shared" si="21"/>
        <v>6.0999999999999999E-2</v>
      </c>
      <c r="BN36" s="4">
        <f t="shared" si="21"/>
        <v>6.0999999999999999E-2</v>
      </c>
      <c r="BO36" s="4">
        <f t="shared" si="21"/>
        <v>6.0999999999999999E-2</v>
      </c>
      <c r="BP36" s="4">
        <f t="shared" si="21"/>
        <v>6.0999999999999999E-2</v>
      </c>
      <c r="BQ36" s="4">
        <f t="shared" si="21"/>
        <v>6.0999999999999999E-2</v>
      </c>
      <c r="BR36" s="4">
        <f t="shared" si="22"/>
        <v>6.0999999999999999E-2</v>
      </c>
      <c r="BS36" s="4">
        <f t="shared" si="22"/>
        <v>6.0999999999999999E-2</v>
      </c>
      <c r="BT36" s="4">
        <f t="shared" si="22"/>
        <v>6.0999999999999999E-2</v>
      </c>
      <c r="BU36" s="4">
        <f t="shared" si="22"/>
        <v>6.0999999999999999E-2</v>
      </c>
      <c r="BV36" s="4">
        <f t="shared" si="22"/>
        <v>6.0999999999999999E-2</v>
      </c>
      <c r="BW36" s="4">
        <f t="shared" si="22"/>
        <v>6.0999999999999999E-2</v>
      </c>
      <c r="BX36" s="4">
        <f t="shared" si="22"/>
        <v>6.0999999999999999E-2</v>
      </c>
      <c r="BY36" s="4">
        <f t="shared" si="22"/>
        <v>6.0999999999999999E-2</v>
      </c>
      <c r="BZ36" s="4">
        <f t="shared" si="22"/>
        <v>6.0999999999999999E-2</v>
      </c>
      <c r="CA36" s="4">
        <f t="shared" si="22"/>
        <v>6.0999999999999999E-2</v>
      </c>
      <c r="CB36" s="4">
        <f t="shared" si="23"/>
        <v>6.0999999999999999E-2</v>
      </c>
      <c r="CC36" s="4">
        <f t="shared" si="23"/>
        <v>6.0999999999999999E-2</v>
      </c>
      <c r="CD36" s="4">
        <f t="shared" si="23"/>
        <v>6.0999999999999999E-2</v>
      </c>
      <c r="CE36" s="4">
        <f t="shared" si="23"/>
        <v>6.0999999999999999E-2</v>
      </c>
      <c r="CF36" s="4">
        <f t="shared" si="23"/>
        <v>6.0999999999999999E-2</v>
      </c>
      <c r="CG36" s="4">
        <f t="shared" si="23"/>
        <v>6.0999999999999999E-2</v>
      </c>
      <c r="CH36" s="4">
        <f t="shared" si="23"/>
        <v>6.0999999999999999E-2</v>
      </c>
      <c r="CI36" s="4">
        <f t="shared" si="23"/>
        <v>6.0999999999999999E-2</v>
      </c>
      <c r="CJ36" s="4">
        <f t="shared" si="23"/>
        <v>6.0999999999999999E-2</v>
      </c>
      <c r="CK36" s="4">
        <f t="shared" si="23"/>
        <v>6.0999999999999999E-2</v>
      </c>
      <c r="CL36" s="4">
        <f t="shared" si="24"/>
        <v>6.0999999999999999E-2</v>
      </c>
      <c r="CM36" s="4">
        <f t="shared" si="24"/>
        <v>6.0999999999999999E-2</v>
      </c>
      <c r="CN36" s="4">
        <f t="shared" si="24"/>
        <v>6.0999999999999999E-2</v>
      </c>
      <c r="CO36" s="4">
        <f t="shared" si="24"/>
        <v>6.0999999999999999E-2</v>
      </c>
      <c r="CP36" s="4">
        <f t="shared" si="24"/>
        <v>6.0999999999999999E-2</v>
      </c>
      <c r="CQ36" s="4">
        <f t="shared" si="24"/>
        <v>6.0999999999999999E-2</v>
      </c>
      <c r="CR36" s="4">
        <f t="shared" si="24"/>
        <v>6.0999999999999999E-2</v>
      </c>
      <c r="CS36" s="4">
        <f t="shared" si="24"/>
        <v>6.0999999999999999E-2</v>
      </c>
      <c r="CT36" s="4">
        <f t="shared" si="24"/>
        <v>6.0999999999999999E-2</v>
      </c>
      <c r="CU36" s="4">
        <f t="shared" si="24"/>
        <v>6.0999999999999999E-2</v>
      </c>
      <c r="CV36" s="4">
        <f t="shared" si="25"/>
        <v>6.0999999999999999E-2</v>
      </c>
      <c r="CW36" s="4">
        <f t="shared" si="25"/>
        <v>6.0999999999999999E-2</v>
      </c>
      <c r="CX36" s="4">
        <f t="shared" si="25"/>
        <v>6.0999999999999999E-2</v>
      </c>
      <c r="CY36" s="4">
        <f t="shared" si="25"/>
        <v>6.0999999999999999E-2</v>
      </c>
      <c r="CZ36" s="4">
        <f t="shared" si="25"/>
        <v>6.0999999999999999E-2</v>
      </c>
      <c r="DA36" s="4">
        <f t="shared" si="25"/>
        <v>6.0999999999999999E-2</v>
      </c>
      <c r="DB36" s="4">
        <f t="shared" si="25"/>
        <v>6.0999999999999999E-2</v>
      </c>
      <c r="DC36" s="4">
        <f t="shared" si="25"/>
        <v>6.0999999999999999E-2</v>
      </c>
      <c r="DD36" s="4">
        <f t="shared" si="25"/>
        <v>6.0999999999999999E-2</v>
      </c>
      <c r="DE36" s="4">
        <f t="shared" si="25"/>
        <v>6.0999999999999999E-2</v>
      </c>
    </row>
    <row r="37" spans="1:109">
      <c r="A37" t="s">
        <v>70</v>
      </c>
      <c r="B37" t="s">
        <v>3</v>
      </c>
      <c r="C37">
        <v>5</v>
      </c>
      <c r="D37">
        <v>160</v>
      </c>
      <c r="F37" s="1">
        <v>0.5</v>
      </c>
      <c r="H37">
        <v>120</v>
      </c>
      <c r="I37">
        <f>H37+H36+H35+H34+H33</f>
        <v>275</v>
      </c>
      <c r="J37" s="4">
        <f t="shared" si="16"/>
        <v>0.66</v>
      </c>
      <c r="K37" s="4">
        <f t="shared" si="16"/>
        <v>0.66</v>
      </c>
      <c r="L37" s="4">
        <f t="shared" si="16"/>
        <v>0.66</v>
      </c>
      <c r="M37" s="4">
        <f t="shared" si="16"/>
        <v>0.66</v>
      </c>
      <c r="N37" s="4">
        <f t="shared" si="16"/>
        <v>0.33</v>
      </c>
      <c r="O37" s="4">
        <f t="shared" si="16"/>
        <v>0.33</v>
      </c>
      <c r="P37" s="4">
        <f t="shared" si="16"/>
        <v>0.33</v>
      </c>
      <c r="Q37" s="4">
        <f t="shared" si="16"/>
        <v>0.33</v>
      </c>
      <c r="R37" s="4">
        <f t="shared" si="16"/>
        <v>6.6000000000000003E-2</v>
      </c>
      <c r="S37" s="4">
        <f t="shared" si="16"/>
        <v>6.6000000000000003E-2</v>
      </c>
      <c r="T37" s="4">
        <f t="shared" si="17"/>
        <v>6.6000000000000003E-2</v>
      </c>
      <c r="U37" s="4">
        <f t="shared" si="17"/>
        <v>6.6000000000000003E-2</v>
      </c>
      <c r="V37" s="4">
        <f t="shared" si="17"/>
        <v>6.6000000000000003E-2</v>
      </c>
      <c r="W37" s="4">
        <f t="shared" si="17"/>
        <v>6.6000000000000003E-2</v>
      </c>
      <c r="X37" s="4">
        <f t="shared" si="17"/>
        <v>6.6000000000000003E-2</v>
      </c>
      <c r="Y37" s="4">
        <f t="shared" si="17"/>
        <v>6.6000000000000003E-2</v>
      </c>
      <c r="Z37" s="4">
        <f t="shared" si="17"/>
        <v>6.6000000000000003E-2</v>
      </c>
      <c r="AA37" s="4">
        <f t="shared" si="17"/>
        <v>6.6000000000000003E-2</v>
      </c>
      <c r="AB37" s="4">
        <f t="shared" si="17"/>
        <v>6.6000000000000003E-2</v>
      </c>
      <c r="AC37" s="4">
        <f t="shared" si="17"/>
        <v>6.6000000000000003E-2</v>
      </c>
      <c r="AD37" s="4">
        <f t="shared" si="18"/>
        <v>6.6000000000000003E-2</v>
      </c>
      <c r="AE37" s="4">
        <f t="shared" si="18"/>
        <v>6.6000000000000003E-2</v>
      </c>
      <c r="AF37" s="4">
        <f t="shared" si="18"/>
        <v>6.6000000000000003E-2</v>
      </c>
      <c r="AG37" s="4">
        <f t="shared" si="18"/>
        <v>6.6000000000000003E-2</v>
      </c>
      <c r="AH37" s="4">
        <f t="shared" si="18"/>
        <v>6.6000000000000003E-2</v>
      </c>
      <c r="AI37" s="4">
        <f t="shared" si="18"/>
        <v>6.6000000000000003E-2</v>
      </c>
      <c r="AJ37" s="4">
        <f t="shared" si="18"/>
        <v>6.6000000000000003E-2</v>
      </c>
      <c r="AK37" s="4">
        <f t="shared" si="18"/>
        <v>6.6000000000000003E-2</v>
      </c>
      <c r="AL37" s="4">
        <f t="shared" si="18"/>
        <v>6.6000000000000003E-2</v>
      </c>
      <c r="AM37" s="4">
        <f t="shared" si="18"/>
        <v>6.6000000000000003E-2</v>
      </c>
      <c r="AN37" s="4">
        <f t="shared" si="19"/>
        <v>6.6000000000000003E-2</v>
      </c>
      <c r="AO37" s="4">
        <f t="shared" si="19"/>
        <v>6.6000000000000003E-2</v>
      </c>
      <c r="AP37" s="4">
        <f t="shared" si="19"/>
        <v>6.6000000000000003E-2</v>
      </c>
      <c r="AQ37" s="4">
        <f t="shared" si="19"/>
        <v>6.6000000000000003E-2</v>
      </c>
      <c r="AR37" s="4">
        <f t="shared" si="19"/>
        <v>6.6000000000000003E-2</v>
      </c>
      <c r="AS37" s="4">
        <f t="shared" si="19"/>
        <v>6.6000000000000003E-2</v>
      </c>
      <c r="AT37" s="4">
        <f t="shared" si="19"/>
        <v>6.6000000000000003E-2</v>
      </c>
      <c r="AU37" s="4">
        <f t="shared" si="19"/>
        <v>6.6000000000000003E-2</v>
      </c>
      <c r="AV37" s="4">
        <f t="shared" si="19"/>
        <v>6.6000000000000003E-2</v>
      </c>
      <c r="AW37" s="4">
        <f t="shared" si="19"/>
        <v>6.6000000000000003E-2</v>
      </c>
      <c r="AX37" s="4">
        <f t="shared" si="20"/>
        <v>6.6000000000000003E-2</v>
      </c>
      <c r="AY37" s="4">
        <f t="shared" si="20"/>
        <v>6.6000000000000003E-2</v>
      </c>
      <c r="AZ37" s="4">
        <f t="shared" si="20"/>
        <v>6.6000000000000003E-2</v>
      </c>
      <c r="BA37" s="4">
        <f t="shared" si="20"/>
        <v>6.6000000000000003E-2</v>
      </c>
      <c r="BB37" s="4">
        <f t="shared" si="20"/>
        <v>6.6000000000000003E-2</v>
      </c>
      <c r="BC37" s="4">
        <f t="shared" si="20"/>
        <v>6.6000000000000003E-2</v>
      </c>
      <c r="BD37" s="4">
        <f t="shared" si="20"/>
        <v>6.6000000000000003E-2</v>
      </c>
      <c r="BE37" s="4">
        <f t="shared" si="20"/>
        <v>6.6000000000000003E-2</v>
      </c>
      <c r="BF37" s="4">
        <f t="shared" si="20"/>
        <v>6.6000000000000003E-2</v>
      </c>
      <c r="BG37" s="4">
        <f t="shared" si="20"/>
        <v>6.6000000000000003E-2</v>
      </c>
      <c r="BH37" s="4">
        <f t="shared" si="21"/>
        <v>6.6000000000000003E-2</v>
      </c>
      <c r="BI37" s="4">
        <f t="shared" si="21"/>
        <v>6.6000000000000003E-2</v>
      </c>
      <c r="BJ37" s="4">
        <f t="shared" si="21"/>
        <v>6.6000000000000003E-2</v>
      </c>
      <c r="BK37" s="4">
        <f t="shared" si="21"/>
        <v>6.6000000000000003E-2</v>
      </c>
      <c r="BL37" s="4">
        <f t="shared" si="21"/>
        <v>6.6000000000000003E-2</v>
      </c>
      <c r="BM37" s="4">
        <f t="shared" si="21"/>
        <v>6.6000000000000003E-2</v>
      </c>
      <c r="BN37" s="4">
        <f t="shared" si="21"/>
        <v>6.6000000000000003E-2</v>
      </c>
      <c r="BO37" s="4">
        <f t="shared" si="21"/>
        <v>6.6000000000000003E-2</v>
      </c>
      <c r="BP37" s="4">
        <f t="shared" si="21"/>
        <v>6.6000000000000003E-2</v>
      </c>
      <c r="BQ37" s="4">
        <f t="shared" si="21"/>
        <v>6.6000000000000003E-2</v>
      </c>
      <c r="BR37" s="4">
        <f t="shared" si="22"/>
        <v>6.6000000000000003E-2</v>
      </c>
      <c r="BS37" s="4">
        <f t="shared" si="22"/>
        <v>6.6000000000000003E-2</v>
      </c>
      <c r="BT37" s="4">
        <f t="shared" si="22"/>
        <v>6.6000000000000003E-2</v>
      </c>
      <c r="BU37" s="4">
        <f t="shared" si="22"/>
        <v>6.6000000000000003E-2</v>
      </c>
      <c r="BV37" s="4">
        <f t="shared" si="22"/>
        <v>6.6000000000000003E-2</v>
      </c>
      <c r="BW37" s="4">
        <f t="shared" si="22"/>
        <v>6.6000000000000003E-2</v>
      </c>
      <c r="BX37" s="4">
        <f t="shared" si="22"/>
        <v>6.6000000000000003E-2</v>
      </c>
      <c r="BY37" s="4">
        <f t="shared" si="22"/>
        <v>6.6000000000000003E-2</v>
      </c>
      <c r="BZ37" s="4">
        <f t="shared" si="22"/>
        <v>6.6000000000000003E-2</v>
      </c>
      <c r="CA37" s="4">
        <f t="shared" si="22"/>
        <v>6.6000000000000003E-2</v>
      </c>
      <c r="CB37" s="4">
        <f t="shared" si="23"/>
        <v>6.6000000000000003E-2</v>
      </c>
      <c r="CC37" s="4">
        <f t="shared" si="23"/>
        <v>6.6000000000000003E-2</v>
      </c>
      <c r="CD37" s="4">
        <f t="shared" si="23"/>
        <v>6.6000000000000003E-2</v>
      </c>
      <c r="CE37" s="4">
        <f t="shared" si="23"/>
        <v>6.6000000000000003E-2</v>
      </c>
      <c r="CF37" s="4">
        <f t="shared" si="23"/>
        <v>6.6000000000000003E-2</v>
      </c>
      <c r="CG37" s="4">
        <f t="shared" si="23"/>
        <v>6.6000000000000003E-2</v>
      </c>
      <c r="CH37" s="4">
        <f t="shared" si="23"/>
        <v>6.6000000000000003E-2</v>
      </c>
      <c r="CI37" s="4">
        <f t="shared" si="23"/>
        <v>6.6000000000000003E-2</v>
      </c>
      <c r="CJ37" s="4">
        <f t="shared" si="23"/>
        <v>6.6000000000000003E-2</v>
      </c>
      <c r="CK37" s="4">
        <f t="shared" si="23"/>
        <v>6.6000000000000003E-2</v>
      </c>
      <c r="CL37" s="4">
        <f t="shared" si="24"/>
        <v>6.6000000000000003E-2</v>
      </c>
      <c r="CM37" s="4">
        <f t="shared" si="24"/>
        <v>6.6000000000000003E-2</v>
      </c>
      <c r="CN37" s="4">
        <f t="shared" si="24"/>
        <v>6.6000000000000003E-2</v>
      </c>
      <c r="CO37" s="4">
        <f t="shared" si="24"/>
        <v>6.6000000000000003E-2</v>
      </c>
      <c r="CP37" s="4">
        <f t="shared" si="24"/>
        <v>6.6000000000000003E-2</v>
      </c>
      <c r="CQ37" s="4">
        <f t="shared" si="24"/>
        <v>6.6000000000000003E-2</v>
      </c>
      <c r="CR37" s="4">
        <f t="shared" si="24"/>
        <v>6.6000000000000003E-2</v>
      </c>
      <c r="CS37" s="4">
        <f t="shared" si="24"/>
        <v>6.6000000000000003E-2</v>
      </c>
      <c r="CT37" s="4">
        <f t="shared" si="24"/>
        <v>6.6000000000000003E-2</v>
      </c>
      <c r="CU37" s="4">
        <f t="shared" si="24"/>
        <v>6.6000000000000003E-2</v>
      </c>
      <c r="CV37" s="4">
        <f t="shared" si="25"/>
        <v>6.6000000000000003E-2</v>
      </c>
      <c r="CW37" s="4">
        <f t="shared" si="25"/>
        <v>6.6000000000000003E-2</v>
      </c>
      <c r="CX37" s="4">
        <f t="shared" si="25"/>
        <v>6.6000000000000003E-2</v>
      </c>
      <c r="CY37" s="4">
        <f t="shared" si="25"/>
        <v>6.6000000000000003E-2</v>
      </c>
      <c r="CZ37" s="4">
        <f t="shared" si="25"/>
        <v>6.6000000000000003E-2</v>
      </c>
      <c r="DA37" s="4">
        <f t="shared" si="25"/>
        <v>6.6000000000000003E-2</v>
      </c>
      <c r="DB37" s="4">
        <f t="shared" si="25"/>
        <v>6.6000000000000003E-2</v>
      </c>
      <c r="DC37" s="4">
        <f t="shared" si="25"/>
        <v>6.6000000000000003E-2</v>
      </c>
      <c r="DD37" s="4">
        <f t="shared" si="25"/>
        <v>6.6000000000000003E-2</v>
      </c>
      <c r="DE37" s="4">
        <f t="shared" si="25"/>
        <v>6.6000000000000003E-2</v>
      </c>
    </row>
    <row r="38" spans="1:109">
      <c r="A38" t="s">
        <v>71</v>
      </c>
      <c r="B38" t="s">
        <v>4</v>
      </c>
      <c r="C38">
        <v>1</v>
      </c>
      <c r="D38">
        <v>100</v>
      </c>
      <c r="F38" s="1">
        <v>0.1</v>
      </c>
      <c r="G38" s="1">
        <v>0.2</v>
      </c>
      <c r="H38">
        <v>45</v>
      </c>
      <c r="I38">
        <f>H38</f>
        <v>45</v>
      </c>
      <c r="J38" s="4">
        <f t="shared" si="16"/>
        <v>0.46000000000000008</v>
      </c>
      <c r="K38" s="4">
        <f t="shared" si="16"/>
        <v>0.46000000000000008</v>
      </c>
      <c r="L38" s="4">
        <f t="shared" si="16"/>
        <v>0.46000000000000008</v>
      </c>
      <c r="M38" s="4">
        <f t="shared" si="16"/>
        <v>0.23000000000000004</v>
      </c>
      <c r="N38" s="4">
        <f t="shared" si="16"/>
        <v>0.23000000000000004</v>
      </c>
      <c r="O38" s="4">
        <f t="shared" si="16"/>
        <v>4.6000000000000013E-2</v>
      </c>
      <c r="P38" s="4">
        <f t="shared" si="16"/>
        <v>4.6000000000000013E-2</v>
      </c>
      <c r="Q38" s="4">
        <f t="shared" si="16"/>
        <v>4.6000000000000013E-2</v>
      </c>
      <c r="R38" s="4">
        <f t="shared" si="16"/>
        <v>4.6000000000000013E-2</v>
      </c>
      <c r="S38" s="4">
        <f t="shared" si="16"/>
        <v>4.6000000000000013E-2</v>
      </c>
      <c r="T38" s="4">
        <f t="shared" si="17"/>
        <v>4.6000000000000013E-2</v>
      </c>
      <c r="U38" s="4">
        <f t="shared" si="17"/>
        <v>4.6000000000000013E-2</v>
      </c>
      <c r="V38" s="4">
        <f t="shared" si="17"/>
        <v>4.6000000000000013E-2</v>
      </c>
      <c r="W38" s="4">
        <f t="shared" si="17"/>
        <v>4.6000000000000013E-2</v>
      </c>
      <c r="X38" s="4">
        <f t="shared" si="17"/>
        <v>4.6000000000000013E-2</v>
      </c>
      <c r="Y38" s="4">
        <f t="shared" si="17"/>
        <v>4.6000000000000013E-2</v>
      </c>
      <c r="Z38" s="4">
        <f t="shared" si="17"/>
        <v>4.6000000000000013E-2</v>
      </c>
      <c r="AA38" s="4">
        <f t="shared" si="17"/>
        <v>4.6000000000000013E-2</v>
      </c>
      <c r="AB38" s="4">
        <f t="shared" si="17"/>
        <v>4.6000000000000013E-2</v>
      </c>
      <c r="AC38" s="4">
        <f t="shared" si="17"/>
        <v>4.6000000000000013E-2</v>
      </c>
      <c r="AD38" s="4">
        <f t="shared" si="18"/>
        <v>4.6000000000000013E-2</v>
      </c>
      <c r="AE38" s="4">
        <f t="shared" si="18"/>
        <v>4.6000000000000013E-2</v>
      </c>
      <c r="AF38" s="4">
        <f t="shared" si="18"/>
        <v>4.6000000000000013E-2</v>
      </c>
      <c r="AG38" s="4">
        <f t="shared" si="18"/>
        <v>4.6000000000000013E-2</v>
      </c>
      <c r="AH38" s="4">
        <f t="shared" si="18"/>
        <v>4.6000000000000013E-2</v>
      </c>
      <c r="AI38" s="4">
        <f t="shared" si="18"/>
        <v>4.6000000000000013E-2</v>
      </c>
      <c r="AJ38" s="4">
        <f t="shared" si="18"/>
        <v>4.6000000000000013E-2</v>
      </c>
      <c r="AK38" s="4">
        <f t="shared" si="18"/>
        <v>4.6000000000000013E-2</v>
      </c>
      <c r="AL38" s="4">
        <f t="shared" si="18"/>
        <v>4.6000000000000013E-2</v>
      </c>
      <c r="AM38" s="4">
        <f t="shared" si="18"/>
        <v>4.6000000000000013E-2</v>
      </c>
      <c r="AN38" s="4">
        <f t="shared" si="19"/>
        <v>4.6000000000000013E-2</v>
      </c>
      <c r="AO38" s="4">
        <f t="shared" si="19"/>
        <v>4.6000000000000013E-2</v>
      </c>
      <c r="AP38" s="4">
        <f t="shared" si="19"/>
        <v>4.6000000000000013E-2</v>
      </c>
      <c r="AQ38" s="4">
        <f t="shared" si="19"/>
        <v>4.6000000000000013E-2</v>
      </c>
      <c r="AR38" s="4">
        <f t="shared" si="19"/>
        <v>4.6000000000000013E-2</v>
      </c>
      <c r="AS38" s="4">
        <f t="shared" si="19"/>
        <v>4.6000000000000013E-2</v>
      </c>
      <c r="AT38" s="4">
        <f t="shared" si="19"/>
        <v>4.6000000000000013E-2</v>
      </c>
      <c r="AU38" s="4">
        <f t="shared" si="19"/>
        <v>4.6000000000000013E-2</v>
      </c>
      <c r="AV38" s="4">
        <f t="shared" si="19"/>
        <v>4.6000000000000013E-2</v>
      </c>
      <c r="AW38" s="4">
        <f t="shared" si="19"/>
        <v>4.6000000000000013E-2</v>
      </c>
      <c r="AX38" s="4">
        <f t="shared" si="20"/>
        <v>4.6000000000000013E-2</v>
      </c>
      <c r="AY38" s="4">
        <f t="shared" si="20"/>
        <v>4.6000000000000013E-2</v>
      </c>
      <c r="AZ38" s="4">
        <f t="shared" si="20"/>
        <v>4.6000000000000013E-2</v>
      </c>
      <c r="BA38" s="4">
        <f t="shared" si="20"/>
        <v>4.6000000000000013E-2</v>
      </c>
      <c r="BB38" s="4">
        <f t="shared" si="20"/>
        <v>4.6000000000000013E-2</v>
      </c>
      <c r="BC38" s="4">
        <f t="shared" si="20"/>
        <v>4.6000000000000013E-2</v>
      </c>
      <c r="BD38" s="4">
        <f t="shared" si="20"/>
        <v>4.6000000000000013E-2</v>
      </c>
      <c r="BE38" s="4">
        <f t="shared" si="20"/>
        <v>4.6000000000000013E-2</v>
      </c>
      <c r="BF38" s="4">
        <f t="shared" si="20"/>
        <v>4.6000000000000013E-2</v>
      </c>
      <c r="BG38" s="4">
        <f t="shared" si="20"/>
        <v>4.6000000000000013E-2</v>
      </c>
      <c r="BH38" s="4">
        <f t="shared" si="21"/>
        <v>4.6000000000000013E-2</v>
      </c>
      <c r="BI38" s="4">
        <f t="shared" si="21"/>
        <v>4.6000000000000013E-2</v>
      </c>
      <c r="BJ38" s="4">
        <f t="shared" si="21"/>
        <v>4.6000000000000013E-2</v>
      </c>
      <c r="BK38" s="4">
        <f t="shared" si="21"/>
        <v>4.6000000000000013E-2</v>
      </c>
      <c r="BL38" s="4">
        <f t="shared" si="21"/>
        <v>4.6000000000000013E-2</v>
      </c>
      <c r="BM38" s="4">
        <f t="shared" si="21"/>
        <v>4.6000000000000013E-2</v>
      </c>
      <c r="BN38" s="4">
        <f t="shared" si="21"/>
        <v>4.6000000000000013E-2</v>
      </c>
      <c r="BO38" s="4">
        <f t="shared" si="21"/>
        <v>4.6000000000000013E-2</v>
      </c>
      <c r="BP38" s="4">
        <f t="shared" si="21"/>
        <v>4.6000000000000013E-2</v>
      </c>
      <c r="BQ38" s="4">
        <f t="shared" si="21"/>
        <v>4.6000000000000013E-2</v>
      </c>
      <c r="BR38" s="4">
        <f t="shared" si="22"/>
        <v>4.6000000000000013E-2</v>
      </c>
      <c r="BS38" s="4">
        <f t="shared" si="22"/>
        <v>4.6000000000000013E-2</v>
      </c>
      <c r="BT38" s="4">
        <f t="shared" si="22"/>
        <v>4.6000000000000013E-2</v>
      </c>
      <c r="BU38" s="4">
        <f t="shared" si="22"/>
        <v>4.6000000000000013E-2</v>
      </c>
      <c r="BV38" s="4">
        <f t="shared" si="22"/>
        <v>4.6000000000000013E-2</v>
      </c>
      <c r="BW38" s="4">
        <f t="shared" si="22"/>
        <v>4.6000000000000013E-2</v>
      </c>
      <c r="BX38" s="4">
        <f t="shared" si="22"/>
        <v>4.6000000000000013E-2</v>
      </c>
      <c r="BY38" s="4">
        <f t="shared" si="22"/>
        <v>4.6000000000000013E-2</v>
      </c>
      <c r="BZ38" s="4">
        <f t="shared" si="22"/>
        <v>4.6000000000000013E-2</v>
      </c>
      <c r="CA38" s="4">
        <f t="shared" si="22"/>
        <v>4.6000000000000013E-2</v>
      </c>
      <c r="CB38" s="4">
        <f t="shared" si="23"/>
        <v>4.6000000000000013E-2</v>
      </c>
      <c r="CC38" s="4">
        <f t="shared" si="23"/>
        <v>4.6000000000000013E-2</v>
      </c>
      <c r="CD38" s="4">
        <f t="shared" si="23"/>
        <v>4.6000000000000013E-2</v>
      </c>
      <c r="CE38" s="4">
        <f t="shared" si="23"/>
        <v>4.6000000000000013E-2</v>
      </c>
      <c r="CF38" s="4">
        <f t="shared" si="23"/>
        <v>4.6000000000000013E-2</v>
      </c>
      <c r="CG38" s="4">
        <f t="shared" si="23"/>
        <v>4.6000000000000013E-2</v>
      </c>
      <c r="CH38" s="4">
        <f t="shared" si="23"/>
        <v>4.6000000000000013E-2</v>
      </c>
      <c r="CI38" s="4">
        <f t="shared" si="23"/>
        <v>4.6000000000000013E-2</v>
      </c>
      <c r="CJ38" s="4">
        <f t="shared" si="23"/>
        <v>4.6000000000000013E-2</v>
      </c>
      <c r="CK38" s="4">
        <f t="shared" si="23"/>
        <v>4.6000000000000013E-2</v>
      </c>
      <c r="CL38" s="4">
        <f t="shared" si="24"/>
        <v>4.6000000000000013E-2</v>
      </c>
      <c r="CM38" s="4">
        <f t="shared" si="24"/>
        <v>4.6000000000000013E-2</v>
      </c>
      <c r="CN38" s="4">
        <f t="shared" si="24"/>
        <v>4.6000000000000013E-2</v>
      </c>
      <c r="CO38" s="4">
        <f t="shared" si="24"/>
        <v>4.6000000000000013E-2</v>
      </c>
      <c r="CP38" s="4">
        <f t="shared" si="24"/>
        <v>4.6000000000000013E-2</v>
      </c>
      <c r="CQ38" s="4">
        <f t="shared" si="24"/>
        <v>4.6000000000000013E-2</v>
      </c>
      <c r="CR38" s="4">
        <f t="shared" si="24"/>
        <v>4.6000000000000013E-2</v>
      </c>
      <c r="CS38" s="4">
        <f t="shared" si="24"/>
        <v>4.6000000000000013E-2</v>
      </c>
      <c r="CT38" s="4">
        <f t="shared" si="24"/>
        <v>4.6000000000000013E-2</v>
      </c>
      <c r="CU38" s="4">
        <f t="shared" si="24"/>
        <v>4.6000000000000013E-2</v>
      </c>
      <c r="CV38" s="4">
        <f t="shared" si="25"/>
        <v>4.6000000000000013E-2</v>
      </c>
      <c r="CW38" s="4">
        <f t="shared" si="25"/>
        <v>4.6000000000000013E-2</v>
      </c>
      <c r="CX38" s="4">
        <f t="shared" si="25"/>
        <v>4.6000000000000013E-2</v>
      </c>
      <c r="CY38" s="4">
        <f t="shared" si="25"/>
        <v>4.6000000000000013E-2</v>
      </c>
      <c r="CZ38" s="4">
        <f t="shared" si="25"/>
        <v>4.6000000000000013E-2</v>
      </c>
      <c r="DA38" s="4">
        <f t="shared" si="25"/>
        <v>4.6000000000000013E-2</v>
      </c>
      <c r="DB38" s="4">
        <f t="shared" si="25"/>
        <v>4.6000000000000013E-2</v>
      </c>
      <c r="DC38" s="4">
        <f t="shared" si="25"/>
        <v>4.6000000000000013E-2</v>
      </c>
      <c r="DD38" s="4">
        <f t="shared" si="25"/>
        <v>4.6000000000000013E-2</v>
      </c>
      <c r="DE38" s="4">
        <f t="shared" si="25"/>
        <v>4.6000000000000013E-2</v>
      </c>
    </row>
    <row r="39" spans="1:109">
      <c r="A39" t="s">
        <v>72</v>
      </c>
      <c r="B39" t="s">
        <v>4</v>
      </c>
      <c r="C39">
        <v>2</v>
      </c>
      <c r="D39">
        <v>110</v>
      </c>
      <c r="F39" s="1">
        <v>0.15</v>
      </c>
      <c r="G39" s="1">
        <v>0.3</v>
      </c>
      <c r="H39">
        <v>32.5</v>
      </c>
      <c r="I39">
        <f>H39+H38</f>
        <v>77.5</v>
      </c>
      <c r="J39" s="4">
        <f t="shared" si="16"/>
        <v>0.48499999999999999</v>
      </c>
      <c r="K39" s="4">
        <f t="shared" si="16"/>
        <v>0.48499999999999999</v>
      </c>
      <c r="L39" s="4">
        <f t="shared" si="16"/>
        <v>0.48499999999999999</v>
      </c>
      <c r="M39" s="4">
        <f t="shared" si="16"/>
        <v>0.24249999999999999</v>
      </c>
      <c r="N39" s="4">
        <f t="shared" si="16"/>
        <v>0.24249999999999999</v>
      </c>
      <c r="O39" s="4">
        <f t="shared" si="16"/>
        <v>0.24249999999999999</v>
      </c>
      <c r="P39" s="4">
        <f t="shared" si="16"/>
        <v>4.8500000000000001E-2</v>
      </c>
      <c r="Q39" s="4">
        <f t="shared" si="16"/>
        <v>4.8500000000000001E-2</v>
      </c>
      <c r="R39" s="4">
        <f t="shared" si="16"/>
        <v>4.8500000000000001E-2</v>
      </c>
      <c r="S39" s="4">
        <f t="shared" si="16"/>
        <v>4.8500000000000001E-2</v>
      </c>
      <c r="T39" s="4">
        <f t="shared" si="17"/>
        <v>4.8500000000000001E-2</v>
      </c>
      <c r="U39" s="4">
        <f t="shared" si="17"/>
        <v>4.8500000000000001E-2</v>
      </c>
      <c r="V39" s="4">
        <f t="shared" si="17"/>
        <v>4.8500000000000001E-2</v>
      </c>
      <c r="W39" s="4">
        <f t="shared" si="17"/>
        <v>4.8500000000000001E-2</v>
      </c>
      <c r="X39" s="4">
        <f t="shared" si="17"/>
        <v>4.8500000000000001E-2</v>
      </c>
      <c r="Y39" s="4">
        <f t="shared" si="17"/>
        <v>4.8500000000000001E-2</v>
      </c>
      <c r="Z39" s="4">
        <f t="shared" si="17"/>
        <v>4.8500000000000001E-2</v>
      </c>
      <c r="AA39" s="4">
        <f t="shared" si="17"/>
        <v>4.8500000000000001E-2</v>
      </c>
      <c r="AB39" s="4">
        <f t="shared" si="17"/>
        <v>4.8500000000000001E-2</v>
      </c>
      <c r="AC39" s="4">
        <f t="shared" si="17"/>
        <v>4.8500000000000001E-2</v>
      </c>
      <c r="AD39" s="4">
        <f t="shared" si="18"/>
        <v>4.8500000000000001E-2</v>
      </c>
      <c r="AE39" s="4">
        <f t="shared" si="18"/>
        <v>4.8500000000000001E-2</v>
      </c>
      <c r="AF39" s="4">
        <f t="shared" si="18"/>
        <v>4.8500000000000001E-2</v>
      </c>
      <c r="AG39" s="4">
        <f t="shared" si="18"/>
        <v>4.8500000000000001E-2</v>
      </c>
      <c r="AH39" s="4">
        <f t="shared" si="18"/>
        <v>4.8500000000000001E-2</v>
      </c>
      <c r="AI39" s="4">
        <f t="shared" si="18"/>
        <v>4.8500000000000001E-2</v>
      </c>
      <c r="AJ39" s="4">
        <f t="shared" si="18"/>
        <v>4.8500000000000001E-2</v>
      </c>
      <c r="AK39" s="4">
        <f t="shared" si="18"/>
        <v>4.8500000000000001E-2</v>
      </c>
      <c r="AL39" s="4">
        <f t="shared" si="18"/>
        <v>4.8500000000000001E-2</v>
      </c>
      <c r="AM39" s="4">
        <f t="shared" si="18"/>
        <v>4.8500000000000001E-2</v>
      </c>
      <c r="AN39" s="4">
        <f t="shared" si="19"/>
        <v>4.8500000000000001E-2</v>
      </c>
      <c r="AO39" s="4">
        <f t="shared" si="19"/>
        <v>4.8500000000000001E-2</v>
      </c>
      <c r="AP39" s="4">
        <f t="shared" si="19"/>
        <v>4.8500000000000001E-2</v>
      </c>
      <c r="AQ39" s="4">
        <f t="shared" si="19"/>
        <v>4.8500000000000001E-2</v>
      </c>
      <c r="AR39" s="4">
        <f t="shared" si="19"/>
        <v>4.8500000000000001E-2</v>
      </c>
      <c r="AS39" s="4">
        <f t="shared" si="19"/>
        <v>4.8500000000000001E-2</v>
      </c>
      <c r="AT39" s="4">
        <f t="shared" si="19"/>
        <v>4.8500000000000001E-2</v>
      </c>
      <c r="AU39" s="4">
        <f t="shared" si="19"/>
        <v>4.8500000000000001E-2</v>
      </c>
      <c r="AV39" s="4">
        <f t="shared" si="19"/>
        <v>4.8500000000000001E-2</v>
      </c>
      <c r="AW39" s="4">
        <f t="shared" si="19"/>
        <v>4.8500000000000001E-2</v>
      </c>
      <c r="AX39" s="4">
        <f t="shared" si="20"/>
        <v>4.8500000000000001E-2</v>
      </c>
      <c r="AY39" s="4">
        <f t="shared" si="20"/>
        <v>4.8500000000000001E-2</v>
      </c>
      <c r="AZ39" s="4">
        <f t="shared" si="20"/>
        <v>4.8500000000000001E-2</v>
      </c>
      <c r="BA39" s="4">
        <f t="shared" si="20"/>
        <v>4.8500000000000001E-2</v>
      </c>
      <c r="BB39" s="4">
        <f t="shared" si="20"/>
        <v>4.8500000000000001E-2</v>
      </c>
      <c r="BC39" s="4">
        <f t="shared" si="20"/>
        <v>4.8500000000000001E-2</v>
      </c>
      <c r="BD39" s="4">
        <f t="shared" si="20"/>
        <v>4.8500000000000001E-2</v>
      </c>
      <c r="BE39" s="4">
        <f t="shared" si="20"/>
        <v>4.8500000000000001E-2</v>
      </c>
      <c r="BF39" s="4">
        <f t="shared" si="20"/>
        <v>4.8500000000000001E-2</v>
      </c>
      <c r="BG39" s="4">
        <f t="shared" si="20"/>
        <v>4.8500000000000001E-2</v>
      </c>
      <c r="BH39" s="4">
        <f t="shared" si="21"/>
        <v>4.8500000000000001E-2</v>
      </c>
      <c r="BI39" s="4">
        <f t="shared" si="21"/>
        <v>4.8500000000000001E-2</v>
      </c>
      <c r="BJ39" s="4">
        <f t="shared" si="21"/>
        <v>4.8500000000000001E-2</v>
      </c>
      <c r="BK39" s="4">
        <f t="shared" si="21"/>
        <v>4.8500000000000001E-2</v>
      </c>
      <c r="BL39" s="4">
        <f t="shared" si="21"/>
        <v>4.8500000000000001E-2</v>
      </c>
      <c r="BM39" s="4">
        <f t="shared" si="21"/>
        <v>4.8500000000000001E-2</v>
      </c>
      <c r="BN39" s="4">
        <f t="shared" si="21"/>
        <v>4.8500000000000001E-2</v>
      </c>
      <c r="BO39" s="4">
        <f t="shared" si="21"/>
        <v>4.8500000000000001E-2</v>
      </c>
      <c r="BP39" s="4">
        <f t="shared" si="21"/>
        <v>4.8500000000000001E-2</v>
      </c>
      <c r="BQ39" s="4">
        <f t="shared" si="21"/>
        <v>4.8500000000000001E-2</v>
      </c>
      <c r="BR39" s="4">
        <f t="shared" si="22"/>
        <v>4.8500000000000001E-2</v>
      </c>
      <c r="BS39" s="4">
        <f t="shared" si="22"/>
        <v>4.8500000000000001E-2</v>
      </c>
      <c r="BT39" s="4">
        <f t="shared" si="22"/>
        <v>4.8500000000000001E-2</v>
      </c>
      <c r="BU39" s="4">
        <f t="shared" si="22"/>
        <v>4.8500000000000001E-2</v>
      </c>
      <c r="BV39" s="4">
        <f t="shared" si="22"/>
        <v>4.8500000000000001E-2</v>
      </c>
      <c r="BW39" s="4">
        <f t="shared" si="22"/>
        <v>4.8500000000000001E-2</v>
      </c>
      <c r="BX39" s="4">
        <f t="shared" si="22"/>
        <v>4.8500000000000001E-2</v>
      </c>
      <c r="BY39" s="4">
        <f t="shared" si="22"/>
        <v>4.8500000000000001E-2</v>
      </c>
      <c r="BZ39" s="4">
        <f t="shared" si="22"/>
        <v>4.8500000000000001E-2</v>
      </c>
      <c r="CA39" s="4">
        <f t="shared" si="22"/>
        <v>4.8500000000000001E-2</v>
      </c>
      <c r="CB39" s="4">
        <f t="shared" si="23"/>
        <v>4.8500000000000001E-2</v>
      </c>
      <c r="CC39" s="4">
        <f t="shared" si="23"/>
        <v>4.8500000000000001E-2</v>
      </c>
      <c r="CD39" s="4">
        <f t="shared" si="23"/>
        <v>4.8500000000000001E-2</v>
      </c>
      <c r="CE39" s="4">
        <f t="shared" si="23"/>
        <v>4.8500000000000001E-2</v>
      </c>
      <c r="CF39" s="4">
        <f t="shared" si="23"/>
        <v>4.8500000000000001E-2</v>
      </c>
      <c r="CG39" s="4">
        <f t="shared" si="23"/>
        <v>4.8500000000000001E-2</v>
      </c>
      <c r="CH39" s="4">
        <f t="shared" si="23"/>
        <v>4.8500000000000001E-2</v>
      </c>
      <c r="CI39" s="4">
        <f t="shared" si="23"/>
        <v>4.8500000000000001E-2</v>
      </c>
      <c r="CJ39" s="4">
        <f t="shared" si="23"/>
        <v>4.8500000000000001E-2</v>
      </c>
      <c r="CK39" s="4">
        <f t="shared" si="23"/>
        <v>4.8500000000000001E-2</v>
      </c>
      <c r="CL39" s="4">
        <f t="shared" si="24"/>
        <v>4.8500000000000001E-2</v>
      </c>
      <c r="CM39" s="4">
        <f t="shared" si="24"/>
        <v>4.8500000000000001E-2</v>
      </c>
      <c r="CN39" s="4">
        <f t="shared" si="24"/>
        <v>4.8500000000000001E-2</v>
      </c>
      <c r="CO39" s="4">
        <f t="shared" si="24"/>
        <v>4.8500000000000001E-2</v>
      </c>
      <c r="CP39" s="4">
        <f t="shared" si="24"/>
        <v>4.8500000000000001E-2</v>
      </c>
      <c r="CQ39" s="4">
        <f t="shared" si="24"/>
        <v>4.8500000000000001E-2</v>
      </c>
      <c r="CR39" s="4">
        <f t="shared" si="24"/>
        <v>4.8500000000000001E-2</v>
      </c>
      <c r="CS39" s="4">
        <f t="shared" si="24"/>
        <v>4.8500000000000001E-2</v>
      </c>
      <c r="CT39" s="4">
        <f t="shared" si="24"/>
        <v>4.8500000000000001E-2</v>
      </c>
      <c r="CU39" s="4">
        <f t="shared" si="24"/>
        <v>4.8500000000000001E-2</v>
      </c>
      <c r="CV39" s="4">
        <f t="shared" si="25"/>
        <v>4.8500000000000001E-2</v>
      </c>
      <c r="CW39" s="4">
        <f t="shared" si="25"/>
        <v>4.8500000000000001E-2</v>
      </c>
      <c r="CX39" s="4">
        <f t="shared" si="25"/>
        <v>4.8500000000000001E-2</v>
      </c>
      <c r="CY39" s="4">
        <f t="shared" si="25"/>
        <v>4.8500000000000001E-2</v>
      </c>
      <c r="CZ39" s="4">
        <f t="shared" si="25"/>
        <v>4.8500000000000001E-2</v>
      </c>
      <c r="DA39" s="4">
        <f t="shared" si="25"/>
        <v>4.8500000000000001E-2</v>
      </c>
      <c r="DB39" s="4">
        <f t="shared" si="25"/>
        <v>4.8500000000000001E-2</v>
      </c>
      <c r="DC39" s="4">
        <f t="shared" si="25"/>
        <v>4.8500000000000001E-2</v>
      </c>
      <c r="DD39" s="4">
        <f t="shared" si="25"/>
        <v>4.8500000000000001E-2</v>
      </c>
      <c r="DE39" s="4">
        <f t="shared" si="25"/>
        <v>4.8500000000000001E-2</v>
      </c>
    </row>
    <row r="40" spans="1:109">
      <c r="A40" t="s">
        <v>73</v>
      </c>
      <c r="B40" t="s">
        <v>4</v>
      </c>
      <c r="C40">
        <v>3</v>
      </c>
      <c r="D40">
        <v>130</v>
      </c>
      <c r="F40" s="1">
        <v>0.2</v>
      </c>
      <c r="G40" s="1">
        <v>0.4</v>
      </c>
      <c r="H40">
        <v>35</v>
      </c>
      <c r="I40">
        <f>H40+H39+H38</f>
        <v>112.5</v>
      </c>
      <c r="J40" s="4">
        <f t="shared" si="16"/>
        <v>0.51</v>
      </c>
      <c r="K40" s="4">
        <f t="shared" si="16"/>
        <v>0.51</v>
      </c>
      <c r="L40" s="4">
        <f t="shared" si="16"/>
        <v>0.51</v>
      </c>
      <c r="M40" s="4">
        <f t="shared" si="16"/>
        <v>0.255</v>
      </c>
      <c r="N40" s="4">
        <f t="shared" si="16"/>
        <v>0.255</v>
      </c>
      <c r="O40" s="4">
        <f t="shared" si="16"/>
        <v>0.255</v>
      </c>
      <c r="P40" s="4">
        <f t="shared" si="16"/>
        <v>0.255</v>
      </c>
      <c r="Q40" s="4">
        <f t="shared" si="16"/>
        <v>5.1000000000000004E-2</v>
      </c>
      <c r="R40" s="4">
        <f t="shared" si="16"/>
        <v>5.1000000000000004E-2</v>
      </c>
      <c r="S40" s="4">
        <f t="shared" si="16"/>
        <v>5.1000000000000004E-2</v>
      </c>
      <c r="T40" s="4">
        <f t="shared" si="17"/>
        <v>5.1000000000000004E-2</v>
      </c>
      <c r="U40" s="4">
        <f t="shared" si="17"/>
        <v>5.1000000000000004E-2</v>
      </c>
      <c r="V40" s="4">
        <f t="shared" si="17"/>
        <v>5.1000000000000004E-2</v>
      </c>
      <c r="W40" s="4">
        <f t="shared" si="17"/>
        <v>5.1000000000000004E-2</v>
      </c>
      <c r="X40" s="4">
        <f t="shared" si="17"/>
        <v>5.1000000000000004E-2</v>
      </c>
      <c r="Y40" s="4">
        <f t="shared" si="17"/>
        <v>5.1000000000000004E-2</v>
      </c>
      <c r="Z40" s="4">
        <f t="shared" si="17"/>
        <v>5.1000000000000004E-2</v>
      </c>
      <c r="AA40" s="4">
        <f t="shared" si="17"/>
        <v>5.1000000000000004E-2</v>
      </c>
      <c r="AB40" s="4">
        <f t="shared" si="17"/>
        <v>5.1000000000000004E-2</v>
      </c>
      <c r="AC40" s="4">
        <f t="shared" si="17"/>
        <v>5.1000000000000004E-2</v>
      </c>
      <c r="AD40" s="4">
        <f t="shared" si="18"/>
        <v>5.1000000000000004E-2</v>
      </c>
      <c r="AE40" s="4">
        <f t="shared" si="18"/>
        <v>5.1000000000000004E-2</v>
      </c>
      <c r="AF40" s="4">
        <f t="shared" si="18"/>
        <v>5.1000000000000004E-2</v>
      </c>
      <c r="AG40" s="4">
        <f t="shared" si="18"/>
        <v>5.1000000000000004E-2</v>
      </c>
      <c r="AH40" s="4">
        <f t="shared" si="18"/>
        <v>5.1000000000000004E-2</v>
      </c>
      <c r="AI40" s="4">
        <f t="shared" si="18"/>
        <v>5.1000000000000004E-2</v>
      </c>
      <c r="AJ40" s="4">
        <f t="shared" si="18"/>
        <v>5.1000000000000004E-2</v>
      </c>
      <c r="AK40" s="4">
        <f t="shared" si="18"/>
        <v>5.1000000000000004E-2</v>
      </c>
      <c r="AL40" s="4">
        <f t="shared" si="18"/>
        <v>5.1000000000000004E-2</v>
      </c>
      <c r="AM40" s="4">
        <f t="shared" si="18"/>
        <v>5.1000000000000004E-2</v>
      </c>
      <c r="AN40" s="4">
        <f t="shared" si="19"/>
        <v>5.1000000000000004E-2</v>
      </c>
      <c r="AO40" s="4">
        <f t="shared" si="19"/>
        <v>5.1000000000000004E-2</v>
      </c>
      <c r="AP40" s="4">
        <f t="shared" si="19"/>
        <v>5.1000000000000004E-2</v>
      </c>
      <c r="AQ40" s="4">
        <f t="shared" si="19"/>
        <v>5.1000000000000004E-2</v>
      </c>
      <c r="AR40" s="4">
        <f t="shared" si="19"/>
        <v>5.1000000000000004E-2</v>
      </c>
      <c r="AS40" s="4">
        <f t="shared" si="19"/>
        <v>5.1000000000000004E-2</v>
      </c>
      <c r="AT40" s="4">
        <f t="shared" si="19"/>
        <v>5.1000000000000004E-2</v>
      </c>
      <c r="AU40" s="4">
        <f t="shared" si="19"/>
        <v>5.1000000000000004E-2</v>
      </c>
      <c r="AV40" s="4">
        <f t="shared" si="19"/>
        <v>5.1000000000000004E-2</v>
      </c>
      <c r="AW40" s="4">
        <f t="shared" si="19"/>
        <v>5.1000000000000004E-2</v>
      </c>
      <c r="AX40" s="4">
        <f t="shared" si="20"/>
        <v>5.1000000000000004E-2</v>
      </c>
      <c r="AY40" s="4">
        <f t="shared" si="20"/>
        <v>5.1000000000000004E-2</v>
      </c>
      <c r="AZ40" s="4">
        <f t="shared" si="20"/>
        <v>5.1000000000000004E-2</v>
      </c>
      <c r="BA40" s="4">
        <f t="shared" si="20"/>
        <v>5.1000000000000004E-2</v>
      </c>
      <c r="BB40" s="4">
        <f t="shared" si="20"/>
        <v>5.1000000000000004E-2</v>
      </c>
      <c r="BC40" s="4">
        <f t="shared" si="20"/>
        <v>5.1000000000000004E-2</v>
      </c>
      <c r="BD40" s="4">
        <f t="shared" si="20"/>
        <v>5.1000000000000004E-2</v>
      </c>
      <c r="BE40" s="4">
        <f t="shared" si="20"/>
        <v>5.1000000000000004E-2</v>
      </c>
      <c r="BF40" s="4">
        <f t="shared" si="20"/>
        <v>5.1000000000000004E-2</v>
      </c>
      <c r="BG40" s="4">
        <f t="shared" si="20"/>
        <v>5.1000000000000004E-2</v>
      </c>
      <c r="BH40" s="4">
        <f t="shared" si="21"/>
        <v>5.1000000000000004E-2</v>
      </c>
      <c r="BI40" s="4">
        <f t="shared" si="21"/>
        <v>5.1000000000000004E-2</v>
      </c>
      <c r="BJ40" s="4">
        <f t="shared" si="21"/>
        <v>5.1000000000000004E-2</v>
      </c>
      <c r="BK40" s="4">
        <f t="shared" si="21"/>
        <v>5.1000000000000004E-2</v>
      </c>
      <c r="BL40" s="4">
        <f t="shared" si="21"/>
        <v>5.1000000000000004E-2</v>
      </c>
      <c r="BM40" s="4">
        <f t="shared" si="21"/>
        <v>5.1000000000000004E-2</v>
      </c>
      <c r="BN40" s="4">
        <f t="shared" si="21"/>
        <v>5.1000000000000004E-2</v>
      </c>
      <c r="BO40" s="4">
        <f t="shared" si="21"/>
        <v>5.1000000000000004E-2</v>
      </c>
      <c r="BP40" s="4">
        <f t="shared" si="21"/>
        <v>5.1000000000000004E-2</v>
      </c>
      <c r="BQ40" s="4">
        <f t="shared" si="21"/>
        <v>5.1000000000000004E-2</v>
      </c>
      <c r="BR40" s="4">
        <f t="shared" si="22"/>
        <v>5.1000000000000004E-2</v>
      </c>
      <c r="BS40" s="4">
        <f t="shared" si="22"/>
        <v>5.1000000000000004E-2</v>
      </c>
      <c r="BT40" s="4">
        <f t="shared" si="22"/>
        <v>5.1000000000000004E-2</v>
      </c>
      <c r="BU40" s="4">
        <f t="shared" si="22"/>
        <v>5.1000000000000004E-2</v>
      </c>
      <c r="BV40" s="4">
        <f t="shared" si="22"/>
        <v>5.1000000000000004E-2</v>
      </c>
      <c r="BW40" s="4">
        <f t="shared" si="22"/>
        <v>5.1000000000000004E-2</v>
      </c>
      <c r="BX40" s="4">
        <f t="shared" si="22"/>
        <v>5.1000000000000004E-2</v>
      </c>
      <c r="BY40" s="4">
        <f t="shared" si="22"/>
        <v>5.1000000000000004E-2</v>
      </c>
      <c r="BZ40" s="4">
        <f t="shared" si="22"/>
        <v>5.1000000000000004E-2</v>
      </c>
      <c r="CA40" s="4">
        <f t="shared" si="22"/>
        <v>5.1000000000000004E-2</v>
      </c>
      <c r="CB40" s="4">
        <f t="shared" si="23"/>
        <v>5.1000000000000004E-2</v>
      </c>
      <c r="CC40" s="4">
        <f t="shared" si="23"/>
        <v>5.1000000000000004E-2</v>
      </c>
      <c r="CD40" s="4">
        <f t="shared" si="23"/>
        <v>5.1000000000000004E-2</v>
      </c>
      <c r="CE40" s="4">
        <f t="shared" si="23"/>
        <v>5.1000000000000004E-2</v>
      </c>
      <c r="CF40" s="4">
        <f t="shared" si="23"/>
        <v>5.1000000000000004E-2</v>
      </c>
      <c r="CG40" s="4">
        <f t="shared" si="23"/>
        <v>5.1000000000000004E-2</v>
      </c>
      <c r="CH40" s="4">
        <f t="shared" si="23"/>
        <v>5.1000000000000004E-2</v>
      </c>
      <c r="CI40" s="4">
        <f t="shared" si="23"/>
        <v>5.1000000000000004E-2</v>
      </c>
      <c r="CJ40" s="4">
        <f t="shared" si="23"/>
        <v>5.1000000000000004E-2</v>
      </c>
      <c r="CK40" s="4">
        <f t="shared" si="23"/>
        <v>5.1000000000000004E-2</v>
      </c>
      <c r="CL40" s="4">
        <f t="shared" si="24"/>
        <v>5.1000000000000004E-2</v>
      </c>
      <c r="CM40" s="4">
        <f t="shared" si="24"/>
        <v>5.1000000000000004E-2</v>
      </c>
      <c r="CN40" s="4">
        <f t="shared" si="24"/>
        <v>5.1000000000000004E-2</v>
      </c>
      <c r="CO40" s="4">
        <f t="shared" si="24"/>
        <v>5.1000000000000004E-2</v>
      </c>
      <c r="CP40" s="4">
        <f t="shared" si="24"/>
        <v>5.1000000000000004E-2</v>
      </c>
      <c r="CQ40" s="4">
        <f t="shared" si="24"/>
        <v>5.1000000000000004E-2</v>
      </c>
      <c r="CR40" s="4">
        <f t="shared" si="24"/>
        <v>5.1000000000000004E-2</v>
      </c>
      <c r="CS40" s="4">
        <f t="shared" si="24"/>
        <v>5.1000000000000004E-2</v>
      </c>
      <c r="CT40" s="4">
        <f t="shared" si="24"/>
        <v>5.1000000000000004E-2</v>
      </c>
      <c r="CU40" s="4">
        <f t="shared" si="24"/>
        <v>5.1000000000000004E-2</v>
      </c>
      <c r="CV40" s="4">
        <f t="shared" si="25"/>
        <v>5.1000000000000004E-2</v>
      </c>
      <c r="CW40" s="4">
        <f t="shared" si="25"/>
        <v>5.1000000000000004E-2</v>
      </c>
      <c r="CX40" s="4">
        <f t="shared" si="25"/>
        <v>5.1000000000000004E-2</v>
      </c>
      <c r="CY40" s="4">
        <f t="shared" si="25"/>
        <v>5.1000000000000004E-2</v>
      </c>
      <c r="CZ40" s="4">
        <f t="shared" si="25"/>
        <v>5.1000000000000004E-2</v>
      </c>
      <c r="DA40" s="4">
        <f t="shared" si="25"/>
        <v>5.1000000000000004E-2</v>
      </c>
      <c r="DB40" s="4">
        <f t="shared" si="25"/>
        <v>5.1000000000000004E-2</v>
      </c>
      <c r="DC40" s="4">
        <f t="shared" si="25"/>
        <v>5.1000000000000004E-2</v>
      </c>
      <c r="DD40" s="4">
        <f t="shared" si="25"/>
        <v>5.1000000000000004E-2</v>
      </c>
      <c r="DE40" s="4">
        <f t="shared" si="25"/>
        <v>5.1000000000000004E-2</v>
      </c>
    </row>
    <row r="41" spans="1:109">
      <c r="A41" t="s">
        <v>74</v>
      </c>
      <c r="B41" t="s">
        <v>4</v>
      </c>
      <c r="C41">
        <v>4</v>
      </c>
      <c r="D41">
        <v>150</v>
      </c>
      <c r="F41" s="1">
        <v>0.25</v>
      </c>
      <c r="G41" s="1">
        <v>0.5</v>
      </c>
      <c r="H41">
        <v>90</v>
      </c>
      <c r="I41">
        <f>H41+H40+H39+H38</f>
        <v>202.5</v>
      </c>
      <c r="J41" s="4">
        <f t="shared" si="16"/>
        <v>0.53500000000000003</v>
      </c>
      <c r="K41" s="4">
        <f t="shared" si="16"/>
        <v>0.53500000000000003</v>
      </c>
      <c r="L41" s="4">
        <f t="shared" si="16"/>
        <v>0.53500000000000003</v>
      </c>
      <c r="M41" s="4">
        <f t="shared" si="16"/>
        <v>0.53500000000000003</v>
      </c>
      <c r="N41" s="4">
        <f t="shared" si="16"/>
        <v>0.26750000000000002</v>
      </c>
      <c r="O41" s="4">
        <f t="shared" si="16"/>
        <v>0.26750000000000002</v>
      </c>
      <c r="P41" s="4">
        <f t="shared" si="16"/>
        <v>0.26750000000000002</v>
      </c>
      <c r="Q41" s="4">
        <f t="shared" si="16"/>
        <v>0.26750000000000002</v>
      </c>
      <c r="R41" s="4">
        <f t="shared" si="16"/>
        <v>5.3500000000000006E-2</v>
      </c>
      <c r="S41" s="4">
        <f t="shared" si="16"/>
        <v>5.3500000000000006E-2</v>
      </c>
      <c r="T41" s="4">
        <f t="shared" si="17"/>
        <v>5.3500000000000006E-2</v>
      </c>
      <c r="U41" s="4">
        <f t="shared" si="17"/>
        <v>5.3500000000000006E-2</v>
      </c>
      <c r="V41" s="4">
        <f t="shared" si="17"/>
        <v>5.3500000000000006E-2</v>
      </c>
      <c r="W41" s="4">
        <f t="shared" si="17"/>
        <v>5.3500000000000006E-2</v>
      </c>
      <c r="X41" s="4">
        <f t="shared" si="17"/>
        <v>5.3500000000000006E-2</v>
      </c>
      <c r="Y41" s="4">
        <f t="shared" si="17"/>
        <v>5.3500000000000006E-2</v>
      </c>
      <c r="Z41" s="4">
        <f t="shared" si="17"/>
        <v>5.3500000000000006E-2</v>
      </c>
      <c r="AA41" s="4">
        <f t="shared" si="17"/>
        <v>5.3500000000000006E-2</v>
      </c>
      <c r="AB41" s="4">
        <f t="shared" si="17"/>
        <v>5.3500000000000006E-2</v>
      </c>
      <c r="AC41" s="4">
        <f t="shared" si="17"/>
        <v>5.3500000000000006E-2</v>
      </c>
      <c r="AD41" s="4">
        <f t="shared" si="18"/>
        <v>5.3500000000000006E-2</v>
      </c>
      <c r="AE41" s="4">
        <f t="shared" si="18"/>
        <v>5.3500000000000006E-2</v>
      </c>
      <c r="AF41" s="4">
        <f t="shared" si="18"/>
        <v>5.3500000000000006E-2</v>
      </c>
      <c r="AG41" s="4">
        <f t="shared" si="18"/>
        <v>5.3500000000000006E-2</v>
      </c>
      <c r="AH41" s="4">
        <f t="shared" si="18"/>
        <v>5.3500000000000006E-2</v>
      </c>
      <c r="AI41" s="4">
        <f t="shared" si="18"/>
        <v>5.3500000000000006E-2</v>
      </c>
      <c r="AJ41" s="4">
        <f t="shared" si="18"/>
        <v>5.3500000000000006E-2</v>
      </c>
      <c r="AK41" s="4">
        <f t="shared" si="18"/>
        <v>5.3500000000000006E-2</v>
      </c>
      <c r="AL41" s="4">
        <f t="shared" si="18"/>
        <v>5.3500000000000006E-2</v>
      </c>
      <c r="AM41" s="4">
        <f t="shared" si="18"/>
        <v>5.3500000000000006E-2</v>
      </c>
      <c r="AN41" s="4">
        <f t="shared" si="19"/>
        <v>5.3500000000000006E-2</v>
      </c>
      <c r="AO41" s="4">
        <f t="shared" si="19"/>
        <v>5.3500000000000006E-2</v>
      </c>
      <c r="AP41" s="4">
        <f t="shared" si="19"/>
        <v>5.3500000000000006E-2</v>
      </c>
      <c r="AQ41" s="4">
        <f t="shared" si="19"/>
        <v>5.3500000000000006E-2</v>
      </c>
      <c r="AR41" s="4">
        <f t="shared" si="19"/>
        <v>5.3500000000000006E-2</v>
      </c>
      <c r="AS41" s="4">
        <f t="shared" si="19"/>
        <v>5.3500000000000006E-2</v>
      </c>
      <c r="AT41" s="4">
        <f t="shared" si="19"/>
        <v>5.3500000000000006E-2</v>
      </c>
      <c r="AU41" s="4">
        <f t="shared" si="19"/>
        <v>5.3500000000000006E-2</v>
      </c>
      <c r="AV41" s="4">
        <f t="shared" si="19"/>
        <v>5.3500000000000006E-2</v>
      </c>
      <c r="AW41" s="4">
        <f t="shared" si="19"/>
        <v>5.3500000000000006E-2</v>
      </c>
      <c r="AX41" s="4">
        <f t="shared" si="20"/>
        <v>5.3500000000000006E-2</v>
      </c>
      <c r="AY41" s="4">
        <f t="shared" si="20"/>
        <v>5.3500000000000006E-2</v>
      </c>
      <c r="AZ41" s="4">
        <f t="shared" si="20"/>
        <v>5.3500000000000006E-2</v>
      </c>
      <c r="BA41" s="4">
        <f t="shared" si="20"/>
        <v>5.3500000000000006E-2</v>
      </c>
      <c r="BB41" s="4">
        <f t="shared" si="20"/>
        <v>5.3500000000000006E-2</v>
      </c>
      <c r="BC41" s="4">
        <f t="shared" si="20"/>
        <v>5.3500000000000006E-2</v>
      </c>
      <c r="BD41" s="4">
        <f t="shared" si="20"/>
        <v>5.3500000000000006E-2</v>
      </c>
      <c r="BE41" s="4">
        <f t="shared" si="20"/>
        <v>5.3500000000000006E-2</v>
      </c>
      <c r="BF41" s="4">
        <f t="shared" si="20"/>
        <v>5.3500000000000006E-2</v>
      </c>
      <c r="BG41" s="4">
        <f t="shared" si="20"/>
        <v>5.3500000000000006E-2</v>
      </c>
      <c r="BH41" s="4">
        <f t="shared" si="21"/>
        <v>5.3500000000000006E-2</v>
      </c>
      <c r="BI41" s="4">
        <f t="shared" si="21"/>
        <v>5.3500000000000006E-2</v>
      </c>
      <c r="BJ41" s="4">
        <f t="shared" si="21"/>
        <v>5.3500000000000006E-2</v>
      </c>
      <c r="BK41" s="4">
        <f t="shared" si="21"/>
        <v>5.3500000000000006E-2</v>
      </c>
      <c r="BL41" s="4">
        <f t="shared" si="21"/>
        <v>5.3500000000000006E-2</v>
      </c>
      <c r="BM41" s="4">
        <f t="shared" si="21"/>
        <v>5.3500000000000006E-2</v>
      </c>
      <c r="BN41" s="4">
        <f t="shared" si="21"/>
        <v>5.3500000000000006E-2</v>
      </c>
      <c r="BO41" s="4">
        <f t="shared" si="21"/>
        <v>5.3500000000000006E-2</v>
      </c>
      <c r="BP41" s="4">
        <f t="shared" si="21"/>
        <v>5.3500000000000006E-2</v>
      </c>
      <c r="BQ41" s="4">
        <f t="shared" si="21"/>
        <v>5.3500000000000006E-2</v>
      </c>
      <c r="BR41" s="4">
        <f t="shared" si="22"/>
        <v>5.3500000000000006E-2</v>
      </c>
      <c r="BS41" s="4">
        <f t="shared" si="22"/>
        <v>5.3500000000000006E-2</v>
      </c>
      <c r="BT41" s="4">
        <f t="shared" si="22"/>
        <v>5.3500000000000006E-2</v>
      </c>
      <c r="BU41" s="4">
        <f t="shared" si="22"/>
        <v>5.3500000000000006E-2</v>
      </c>
      <c r="BV41" s="4">
        <f t="shared" si="22"/>
        <v>5.3500000000000006E-2</v>
      </c>
      <c r="BW41" s="4">
        <f t="shared" si="22"/>
        <v>5.3500000000000006E-2</v>
      </c>
      <c r="BX41" s="4">
        <f t="shared" si="22"/>
        <v>5.3500000000000006E-2</v>
      </c>
      <c r="BY41" s="4">
        <f t="shared" si="22"/>
        <v>5.3500000000000006E-2</v>
      </c>
      <c r="BZ41" s="4">
        <f t="shared" si="22"/>
        <v>5.3500000000000006E-2</v>
      </c>
      <c r="CA41" s="4">
        <f t="shared" si="22"/>
        <v>5.3500000000000006E-2</v>
      </c>
      <c r="CB41" s="4">
        <f t="shared" si="23"/>
        <v>5.3500000000000006E-2</v>
      </c>
      <c r="CC41" s="4">
        <f t="shared" si="23"/>
        <v>5.3500000000000006E-2</v>
      </c>
      <c r="CD41" s="4">
        <f t="shared" si="23"/>
        <v>5.3500000000000006E-2</v>
      </c>
      <c r="CE41" s="4">
        <f t="shared" si="23"/>
        <v>5.3500000000000006E-2</v>
      </c>
      <c r="CF41" s="4">
        <f t="shared" si="23"/>
        <v>5.3500000000000006E-2</v>
      </c>
      <c r="CG41" s="4">
        <f t="shared" si="23"/>
        <v>5.3500000000000006E-2</v>
      </c>
      <c r="CH41" s="4">
        <f t="shared" si="23"/>
        <v>5.3500000000000006E-2</v>
      </c>
      <c r="CI41" s="4">
        <f t="shared" si="23"/>
        <v>5.3500000000000006E-2</v>
      </c>
      <c r="CJ41" s="4">
        <f t="shared" si="23"/>
        <v>5.3500000000000006E-2</v>
      </c>
      <c r="CK41" s="4">
        <f t="shared" si="23"/>
        <v>5.3500000000000006E-2</v>
      </c>
      <c r="CL41" s="4">
        <f t="shared" si="24"/>
        <v>5.3500000000000006E-2</v>
      </c>
      <c r="CM41" s="4">
        <f t="shared" si="24"/>
        <v>5.3500000000000006E-2</v>
      </c>
      <c r="CN41" s="4">
        <f t="shared" si="24"/>
        <v>5.3500000000000006E-2</v>
      </c>
      <c r="CO41" s="4">
        <f t="shared" si="24"/>
        <v>5.3500000000000006E-2</v>
      </c>
      <c r="CP41" s="4">
        <f t="shared" si="24"/>
        <v>5.3500000000000006E-2</v>
      </c>
      <c r="CQ41" s="4">
        <f t="shared" si="24"/>
        <v>5.3500000000000006E-2</v>
      </c>
      <c r="CR41" s="4">
        <f t="shared" si="24"/>
        <v>5.3500000000000006E-2</v>
      </c>
      <c r="CS41" s="4">
        <f t="shared" si="24"/>
        <v>5.3500000000000006E-2</v>
      </c>
      <c r="CT41" s="4">
        <f t="shared" si="24"/>
        <v>5.3500000000000006E-2</v>
      </c>
      <c r="CU41" s="4">
        <f t="shared" si="24"/>
        <v>5.3500000000000006E-2</v>
      </c>
      <c r="CV41" s="4">
        <f t="shared" si="25"/>
        <v>5.3500000000000006E-2</v>
      </c>
      <c r="CW41" s="4">
        <f t="shared" si="25"/>
        <v>5.3500000000000006E-2</v>
      </c>
      <c r="CX41" s="4">
        <f t="shared" si="25"/>
        <v>5.3500000000000006E-2</v>
      </c>
      <c r="CY41" s="4">
        <f t="shared" si="25"/>
        <v>5.3500000000000006E-2</v>
      </c>
      <c r="CZ41" s="4">
        <f t="shared" si="25"/>
        <v>5.3500000000000006E-2</v>
      </c>
      <c r="DA41" s="4">
        <f t="shared" si="25"/>
        <v>5.3500000000000006E-2</v>
      </c>
      <c r="DB41" s="4">
        <f t="shared" si="25"/>
        <v>5.3500000000000006E-2</v>
      </c>
      <c r="DC41" s="4">
        <f t="shared" si="25"/>
        <v>5.3500000000000006E-2</v>
      </c>
      <c r="DD41" s="4">
        <f t="shared" si="25"/>
        <v>5.3500000000000006E-2</v>
      </c>
      <c r="DE41" s="4">
        <f t="shared" si="25"/>
        <v>5.3500000000000006E-2</v>
      </c>
    </row>
    <row r="42" spans="1:109">
      <c r="A42" t="s">
        <v>75</v>
      </c>
      <c r="B42" t="s">
        <v>4</v>
      </c>
      <c r="C42">
        <v>5</v>
      </c>
      <c r="D42">
        <v>170</v>
      </c>
      <c r="F42" s="1">
        <v>0.3</v>
      </c>
      <c r="G42" s="1">
        <v>0.6</v>
      </c>
      <c r="H42">
        <v>120</v>
      </c>
      <c r="I42">
        <f>H42+H41+H40+H39+H38</f>
        <v>322.5</v>
      </c>
      <c r="J42" s="4">
        <f t="shared" ref="J42:S52" si="26">IF($D42-$Q$9*(J$21-1)&gt;$D42*0.7,0.5*(1+$F42-$U$4),IF($D42-$Q$9*(J$21-1)&gt;$D42*0.3,0.25*(1+$F42-$U$4),0.05*(1+$F42-$U$4)))</f>
        <v>0.56000000000000005</v>
      </c>
      <c r="K42" s="4">
        <f t="shared" si="26"/>
        <v>0.56000000000000005</v>
      </c>
      <c r="L42" s="4">
        <f t="shared" si="26"/>
        <v>0.56000000000000005</v>
      </c>
      <c r="M42" s="4">
        <f>IF($D42-$Q$9*(M$21-1)&gt;$D42*0.7,0.5*(1+$F42-$U$4),IF($D42-$Q$9*(M$21-1)&gt;$D42*0.3,0.25*(1+$F42-$U$4),0.05*(1+$F42-$U$4)))</f>
        <v>0.56000000000000005</v>
      </c>
      <c r="N42" s="4">
        <f t="shared" si="26"/>
        <v>0.28000000000000003</v>
      </c>
      <c r="O42" s="4">
        <f t="shared" si="26"/>
        <v>0.28000000000000003</v>
      </c>
      <c r="P42" s="4">
        <f t="shared" si="26"/>
        <v>0.28000000000000003</v>
      </c>
      <c r="Q42" s="4">
        <f t="shared" si="26"/>
        <v>0.28000000000000003</v>
      </c>
      <c r="R42" s="4">
        <f t="shared" si="26"/>
        <v>0.28000000000000003</v>
      </c>
      <c r="S42" s="4">
        <f t="shared" si="26"/>
        <v>5.6000000000000008E-2</v>
      </c>
      <c r="T42" s="4">
        <f t="shared" ref="T42:AC52" si="27">IF($D42-$Q$9*(T$21-1)&gt;$D42*0.7,0.5*(1+$F42-$U$4),IF($D42-$Q$9*(T$21-1)&gt;$D42*0.3,0.25*(1+$F42-$U$4),0.05*(1+$F42-$U$4)))</f>
        <v>5.6000000000000008E-2</v>
      </c>
      <c r="U42" s="4">
        <f t="shared" si="27"/>
        <v>5.6000000000000008E-2</v>
      </c>
      <c r="V42" s="4">
        <f t="shared" si="27"/>
        <v>5.6000000000000008E-2</v>
      </c>
      <c r="W42" s="4">
        <f t="shared" si="27"/>
        <v>5.6000000000000008E-2</v>
      </c>
      <c r="X42" s="4">
        <f t="shared" si="27"/>
        <v>5.6000000000000008E-2</v>
      </c>
      <c r="Y42" s="4">
        <f t="shared" si="27"/>
        <v>5.6000000000000008E-2</v>
      </c>
      <c r="Z42" s="4">
        <f t="shared" si="27"/>
        <v>5.6000000000000008E-2</v>
      </c>
      <c r="AA42" s="4">
        <f t="shared" si="27"/>
        <v>5.6000000000000008E-2</v>
      </c>
      <c r="AB42" s="4">
        <f t="shared" si="27"/>
        <v>5.6000000000000008E-2</v>
      </c>
      <c r="AC42" s="4">
        <f t="shared" si="27"/>
        <v>5.6000000000000008E-2</v>
      </c>
      <c r="AD42" s="4">
        <f t="shared" ref="AD42:AM52" si="28">IF($D42-$Q$9*(AD$21-1)&gt;$D42*0.7,0.5*(1+$F42-$U$4),IF($D42-$Q$9*(AD$21-1)&gt;$D42*0.3,0.25*(1+$F42-$U$4),0.05*(1+$F42-$U$4)))</f>
        <v>5.6000000000000008E-2</v>
      </c>
      <c r="AE42" s="4">
        <f t="shared" si="28"/>
        <v>5.6000000000000008E-2</v>
      </c>
      <c r="AF42" s="4">
        <f t="shared" si="28"/>
        <v>5.6000000000000008E-2</v>
      </c>
      <c r="AG42" s="4">
        <f t="shared" si="28"/>
        <v>5.6000000000000008E-2</v>
      </c>
      <c r="AH42" s="4">
        <f t="shared" si="28"/>
        <v>5.6000000000000008E-2</v>
      </c>
      <c r="AI42" s="4">
        <f t="shared" si="28"/>
        <v>5.6000000000000008E-2</v>
      </c>
      <c r="AJ42" s="4">
        <f t="shared" si="28"/>
        <v>5.6000000000000008E-2</v>
      </c>
      <c r="AK42" s="4">
        <f t="shared" si="28"/>
        <v>5.6000000000000008E-2</v>
      </c>
      <c r="AL42" s="4">
        <f t="shared" si="28"/>
        <v>5.6000000000000008E-2</v>
      </c>
      <c r="AM42" s="4">
        <f t="shared" si="28"/>
        <v>5.6000000000000008E-2</v>
      </c>
      <c r="AN42" s="4">
        <f t="shared" ref="AN42:AW52" si="29">IF($D42-$Q$9*(AN$21-1)&gt;$D42*0.7,0.5*(1+$F42-$U$4),IF($D42-$Q$9*(AN$21-1)&gt;$D42*0.3,0.25*(1+$F42-$U$4),0.05*(1+$F42-$U$4)))</f>
        <v>5.6000000000000008E-2</v>
      </c>
      <c r="AO42" s="4">
        <f t="shared" si="29"/>
        <v>5.6000000000000008E-2</v>
      </c>
      <c r="AP42" s="4">
        <f t="shared" si="29"/>
        <v>5.6000000000000008E-2</v>
      </c>
      <c r="AQ42" s="4">
        <f t="shared" si="29"/>
        <v>5.6000000000000008E-2</v>
      </c>
      <c r="AR42" s="4">
        <f t="shared" si="29"/>
        <v>5.6000000000000008E-2</v>
      </c>
      <c r="AS42" s="4">
        <f t="shared" si="29"/>
        <v>5.6000000000000008E-2</v>
      </c>
      <c r="AT42" s="4">
        <f t="shared" si="29"/>
        <v>5.6000000000000008E-2</v>
      </c>
      <c r="AU42" s="4">
        <f t="shared" si="29"/>
        <v>5.6000000000000008E-2</v>
      </c>
      <c r="AV42" s="4">
        <f t="shared" si="29"/>
        <v>5.6000000000000008E-2</v>
      </c>
      <c r="AW42" s="4">
        <f t="shared" si="29"/>
        <v>5.6000000000000008E-2</v>
      </c>
      <c r="AX42" s="4">
        <f t="shared" ref="AX42:BG52" si="30">IF($D42-$Q$9*(AX$21-1)&gt;$D42*0.7,0.5*(1+$F42-$U$4),IF($D42-$Q$9*(AX$21-1)&gt;$D42*0.3,0.25*(1+$F42-$U$4),0.05*(1+$F42-$U$4)))</f>
        <v>5.6000000000000008E-2</v>
      </c>
      <c r="AY42" s="4">
        <f t="shared" si="30"/>
        <v>5.6000000000000008E-2</v>
      </c>
      <c r="AZ42" s="4">
        <f t="shared" si="30"/>
        <v>5.6000000000000008E-2</v>
      </c>
      <c r="BA42" s="4">
        <f t="shared" si="30"/>
        <v>5.6000000000000008E-2</v>
      </c>
      <c r="BB42" s="4">
        <f t="shared" si="30"/>
        <v>5.6000000000000008E-2</v>
      </c>
      <c r="BC42" s="4">
        <f t="shared" si="30"/>
        <v>5.6000000000000008E-2</v>
      </c>
      <c r="BD42" s="4">
        <f t="shared" si="30"/>
        <v>5.6000000000000008E-2</v>
      </c>
      <c r="BE42" s="4">
        <f t="shared" si="30"/>
        <v>5.6000000000000008E-2</v>
      </c>
      <c r="BF42" s="4">
        <f t="shared" si="30"/>
        <v>5.6000000000000008E-2</v>
      </c>
      <c r="BG42" s="4">
        <f t="shared" si="30"/>
        <v>5.6000000000000008E-2</v>
      </c>
      <c r="BH42" s="4">
        <f t="shared" ref="BH42:BQ52" si="31">IF($D42-$Q$9*(BH$21-1)&gt;$D42*0.7,0.5*(1+$F42-$U$4),IF($D42-$Q$9*(BH$21-1)&gt;$D42*0.3,0.25*(1+$F42-$U$4),0.05*(1+$F42-$U$4)))</f>
        <v>5.6000000000000008E-2</v>
      </c>
      <c r="BI42" s="4">
        <f t="shared" si="31"/>
        <v>5.6000000000000008E-2</v>
      </c>
      <c r="BJ42" s="4">
        <f t="shared" si="31"/>
        <v>5.6000000000000008E-2</v>
      </c>
      <c r="BK42" s="4">
        <f t="shared" si="31"/>
        <v>5.6000000000000008E-2</v>
      </c>
      <c r="BL42" s="4">
        <f t="shared" si="31"/>
        <v>5.6000000000000008E-2</v>
      </c>
      <c r="BM42" s="4">
        <f t="shared" si="31"/>
        <v>5.6000000000000008E-2</v>
      </c>
      <c r="BN42" s="4">
        <f t="shared" si="31"/>
        <v>5.6000000000000008E-2</v>
      </c>
      <c r="BO42" s="4">
        <f t="shared" si="31"/>
        <v>5.6000000000000008E-2</v>
      </c>
      <c r="BP42" s="4">
        <f t="shared" si="31"/>
        <v>5.6000000000000008E-2</v>
      </c>
      <c r="BQ42" s="4">
        <f t="shared" si="31"/>
        <v>5.6000000000000008E-2</v>
      </c>
      <c r="BR42" s="4">
        <f t="shared" ref="BR42:CA52" si="32">IF($D42-$Q$9*(BR$21-1)&gt;$D42*0.7,0.5*(1+$F42-$U$4),IF($D42-$Q$9*(BR$21-1)&gt;$D42*0.3,0.25*(1+$F42-$U$4),0.05*(1+$F42-$U$4)))</f>
        <v>5.6000000000000008E-2</v>
      </c>
      <c r="BS42" s="4">
        <f t="shared" si="32"/>
        <v>5.6000000000000008E-2</v>
      </c>
      <c r="BT42" s="4">
        <f t="shared" si="32"/>
        <v>5.6000000000000008E-2</v>
      </c>
      <c r="BU42" s="4">
        <f t="shared" si="32"/>
        <v>5.6000000000000008E-2</v>
      </c>
      <c r="BV42" s="4">
        <f t="shared" si="32"/>
        <v>5.6000000000000008E-2</v>
      </c>
      <c r="BW42" s="4">
        <f t="shared" si="32"/>
        <v>5.6000000000000008E-2</v>
      </c>
      <c r="BX42" s="4">
        <f t="shared" si="32"/>
        <v>5.6000000000000008E-2</v>
      </c>
      <c r="BY42" s="4">
        <f t="shared" si="32"/>
        <v>5.6000000000000008E-2</v>
      </c>
      <c r="BZ42" s="4">
        <f t="shared" si="32"/>
        <v>5.6000000000000008E-2</v>
      </c>
      <c r="CA42" s="4">
        <f t="shared" si="32"/>
        <v>5.6000000000000008E-2</v>
      </c>
      <c r="CB42" s="4">
        <f t="shared" ref="CB42:CK52" si="33">IF($D42-$Q$9*(CB$21-1)&gt;$D42*0.7,0.5*(1+$F42-$U$4),IF($D42-$Q$9*(CB$21-1)&gt;$D42*0.3,0.25*(1+$F42-$U$4),0.05*(1+$F42-$U$4)))</f>
        <v>5.6000000000000008E-2</v>
      </c>
      <c r="CC42" s="4">
        <f t="shared" si="33"/>
        <v>5.6000000000000008E-2</v>
      </c>
      <c r="CD42" s="4">
        <f t="shared" si="33"/>
        <v>5.6000000000000008E-2</v>
      </c>
      <c r="CE42" s="4">
        <f t="shared" si="33"/>
        <v>5.6000000000000008E-2</v>
      </c>
      <c r="CF42" s="4">
        <f t="shared" si="33"/>
        <v>5.6000000000000008E-2</v>
      </c>
      <c r="CG42" s="4">
        <f t="shared" si="33"/>
        <v>5.6000000000000008E-2</v>
      </c>
      <c r="CH42" s="4">
        <f t="shared" si="33"/>
        <v>5.6000000000000008E-2</v>
      </c>
      <c r="CI42" s="4">
        <f t="shared" si="33"/>
        <v>5.6000000000000008E-2</v>
      </c>
      <c r="CJ42" s="4">
        <f t="shared" si="33"/>
        <v>5.6000000000000008E-2</v>
      </c>
      <c r="CK42" s="4">
        <f t="shared" si="33"/>
        <v>5.6000000000000008E-2</v>
      </c>
      <c r="CL42" s="4">
        <f t="shared" ref="CL42:CU52" si="34">IF($D42-$Q$9*(CL$21-1)&gt;$D42*0.7,0.5*(1+$F42-$U$4),IF($D42-$Q$9*(CL$21-1)&gt;$D42*0.3,0.25*(1+$F42-$U$4),0.05*(1+$F42-$U$4)))</f>
        <v>5.6000000000000008E-2</v>
      </c>
      <c r="CM42" s="4">
        <f t="shared" si="34"/>
        <v>5.6000000000000008E-2</v>
      </c>
      <c r="CN42" s="4">
        <f t="shared" si="34"/>
        <v>5.6000000000000008E-2</v>
      </c>
      <c r="CO42" s="4">
        <f t="shared" si="34"/>
        <v>5.6000000000000008E-2</v>
      </c>
      <c r="CP42" s="4">
        <f t="shared" si="34"/>
        <v>5.6000000000000008E-2</v>
      </c>
      <c r="CQ42" s="4">
        <f t="shared" si="34"/>
        <v>5.6000000000000008E-2</v>
      </c>
      <c r="CR42" s="4">
        <f t="shared" si="34"/>
        <v>5.6000000000000008E-2</v>
      </c>
      <c r="CS42" s="4">
        <f t="shared" si="34"/>
        <v>5.6000000000000008E-2</v>
      </c>
      <c r="CT42" s="4">
        <f t="shared" si="34"/>
        <v>5.6000000000000008E-2</v>
      </c>
      <c r="CU42" s="4">
        <f t="shared" si="34"/>
        <v>5.6000000000000008E-2</v>
      </c>
      <c r="CV42" s="4">
        <f t="shared" ref="CV42:DE52" si="35">IF($D42-$Q$9*(CV$21-1)&gt;$D42*0.7,0.5*(1+$F42-$U$4),IF($D42-$Q$9*(CV$21-1)&gt;$D42*0.3,0.25*(1+$F42-$U$4),0.05*(1+$F42-$U$4)))</f>
        <v>5.6000000000000008E-2</v>
      </c>
      <c r="CW42" s="4">
        <f t="shared" si="35"/>
        <v>5.6000000000000008E-2</v>
      </c>
      <c r="CX42" s="4">
        <f t="shared" si="35"/>
        <v>5.6000000000000008E-2</v>
      </c>
      <c r="CY42" s="4">
        <f t="shared" si="35"/>
        <v>5.6000000000000008E-2</v>
      </c>
      <c r="CZ42" s="4">
        <f t="shared" si="35"/>
        <v>5.6000000000000008E-2</v>
      </c>
      <c r="DA42" s="4">
        <f t="shared" si="35"/>
        <v>5.6000000000000008E-2</v>
      </c>
      <c r="DB42" s="4">
        <f t="shared" si="35"/>
        <v>5.6000000000000008E-2</v>
      </c>
      <c r="DC42" s="4">
        <f t="shared" si="35"/>
        <v>5.6000000000000008E-2</v>
      </c>
      <c r="DD42" s="4">
        <f t="shared" si="35"/>
        <v>5.6000000000000008E-2</v>
      </c>
      <c r="DE42" s="4">
        <f t="shared" si="35"/>
        <v>5.6000000000000008E-2</v>
      </c>
    </row>
    <row r="43" spans="1:109">
      <c r="A43" t="s">
        <v>76</v>
      </c>
      <c r="B43" t="s">
        <v>5</v>
      </c>
      <c r="C43">
        <v>1</v>
      </c>
      <c r="D43">
        <v>110</v>
      </c>
      <c r="E43" s="1">
        <v>0.2</v>
      </c>
      <c r="F43" s="1">
        <v>0.2</v>
      </c>
      <c r="H43">
        <v>60</v>
      </c>
      <c r="I43">
        <f>H43</f>
        <v>60</v>
      </c>
      <c r="J43" s="4">
        <f t="shared" si="26"/>
        <v>0.51</v>
      </c>
      <c r="K43" s="4">
        <f t="shared" si="26"/>
        <v>0.51</v>
      </c>
      <c r="L43" s="4">
        <f t="shared" si="26"/>
        <v>0.51</v>
      </c>
      <c r="M43" s="4">
        <f t="shared" si="26"/>
        <v>0.255</v>
      </c>
      <c r="N43" s="4">
        <f t="shared" si="26"/>
        <v>0.255</v>
      </c>
      <c r="O43" s="4">
        <f t="shared" si="26"/>
        <v>0.255</v>
      </c>
      <c r="P43" s="4">
        <f t="shared" si="26"/>
        <v>5.1000000000000004E-2</v>
      </c>
      <c r="Q43" s="4">
        <f t="shared" si="26"/>
        <v>5.1000000000000004E-2</v>
      </c>
      <c r="R43" s="4">
        <f t="shared" si="26"/>
        <v>5.1000000000000004E-2</v>
      </c>
      <c r="S43" s="4">
        <f t="shared" si="26"/>
        <v>5.1000000000000004E-2</v>
      </c>
      <c r="T43" s="4">
        <f t="shared" si="27"/>
        <v>5.1000000000000004E-2</v>
      </c>
      <c r="U43" s="4">
        <f t="shared" si="27"/>
        <v>5.1000000000000004E-2</v>
      </c>
      <c r="V43" s="4">
        <f t="shared" si="27"/>
        <v>5.1000000000000004E-2</v>
      </c>
      <c r="W43" s="4">
        <f t="shared" si="27"/>
        <v>5.1000000000000004E-2</v>
      </c>
      <c r="X43" s="4">
        <f t="shared" si="27"/>
        <v>5.1000000000000004E-2</v>
      </c>
      <c r="Y43" s="4">
        <f t="shared" si="27"/>
        <v>5.1000000000000004E-2</v>
      </c>
      <c r="Z43" s="4">
        <f t="shared" si="27"/>
        <v>5.1000000000000004E-2</v>
      </c>
      <c r="AA43" s="4">
        <f t="shared" si="27"/>
        <v>5.1000000000000004E-2</v>
      </c>
      <c r="AB43" s="4">
        <f t="shared" si="27"/>
        <v>5.1000000000000004E-2</v>
      </c>
      <c r="AC43" s="4">
        <f t="shared" si="27"/>
        <v>5.1000000000000004E-2</v>
      </c>
      <c r="AD43" s="4">
        <f t="shared" si="28"/>
        <v>5.1000000000000004E-2</v>
      </c>
      <c r="AE43" s="4">
        <f t="shared" si="28"/>
        <v>5.1000000000000004E-2</v>
      </c>
      <c r="AF43" s="4">
        <f t="shared" si="28"/>
        <v>5.1000000000000004E-2</v>
      </c>
      <c r="AG43" s="4">
        <f t="shared" si="28"/>
        <v>5.1000000000000004E-2</v>
      </c>
      <c r="AH43" s="4">
        <f t="shared" si="28"/>
        <v>5.1000000000000004E-2</v>
      </c>
      <c r="AI43" s="4">
        <f t="shared" si="28"/>
        <v>5.1000000000000004E-2</v>
      </c>
      <c r="AJ43" s="4">
        <f t="shared" si="28"/>
        <v>5.1000000000000004E-2</v>
      </c>
      <c r="AK43" s="4">
        <f t="shared" si="28"/>
        <v>5.1000000000000004E-2</v>
      </c>
      <c r="AL43" s="4">
        <f t="shared" si="28"/>
        <v>5.1000000000000004E-2</v>
      </c>
      <c r="AM43" s="4">
        <f t="shared" si="28"/>
        <v>5.1000000000000004E-2</v>
      </c>
      <c r="AN43" s="4">
        <f t="shared" si="29"/>
        <v>5.1000000000000004E-2</v>
      </c>
      <c r="AO43" s="4">
        <f t="shared" si="29"/>
        <v>5.1000000000000004E-2</v>
      </c>
      <c r="AP43" s="4">
        <f t="shared" si="29"/>
        <v>5.1000000000000004E-2</v>
      </c>
      <c r="AQ43" s="4">
        <f t="shared" si="29"/>
        <v>5.1000000000000004E-2</v>
      </c>
      <c r="AR43" s="4">
        <f t="shared" si="29"/>
        <v>5.1000000000000004E-2</v>
      </c>
      <c r="AS43" s="4">
        <f t="shared" si="29"/>
        <v>5.1000000000000004E-2</v>
      </c>
      <c r="AT43" s="4">
        <f t="shared" si="29"/>
        <v>5.1000000000000004E-2</v>
      </c>
      <c r="AU43" s="4">
        <f t="shared" si="29"/>
        <v>5.1000000000000004E-2</v>
      </c>
      <c r="AV43" s="4">
        <f t="shared" si="29"/>
        <v>5.1000000000000004E-2</v>
      </c>
      <c r="AW43" s="4">
        <f t="shared" si="29"/>
        <v>5.1000000000000004E-2</v>
      </c>
      <c r="AX43" s="4">
        <f t="shared" si="30"/>
        <v>5.1000000000000004E-2</v>
      </c>
      <c r="AY43" s="4">
        <f t="shared" si="30"/>
        <v>5.1000000000000004E-2</v>
      </c>
      <c r="AZ43" s="4">
        <f t="shared" si="30"/>
        <v>5.1000000000000004E-2</v>
      </c>
      <c r="BA43" s="4">
        <f t="shared" si="30"/>
        <v>5.1000000000000004E-2</v>
      </c>
      <c r="BB43" s="4">
        <f t="shared" si="30"/>
        <v>5.1000000000000004E-2</v>
      </c>
      <c r="BC43" s="4">
        <f t="shared" si="30"/>
        <v>5.1000000000000004E-2</v>
      </c>
      <c r="BD43" s="4">
        <f t="shared" si="30"/>
        <v>5.1000000000000004E-2</v>
      </c>
      <c r="BE43" s="4">
        <f t="shared" si="30"/>
        <v>5.1000000000000004E-2</v>
      </c>
      <c r="BF43" s="4">
        <f t="shared" si="30"/>
        <v>5.1000000000000004E-2</v>
      </c>
      <c r="BG43" s="4">
        <f t="shared" si="30"/>
        <v>5.1000000000000004E-2</v>
      </c>
      <c r="BH43" s="4">
        <f t="shared" si="31"/>
        <v>5.1000000000000004E-2</v>
      </c>
      <c r="BI43" s="4">
        <f t="shared" si="31"/>
        <v>5.1000000000000004E-2</v>
      </c>
      <c r="BJ43" s="4">
        <f t="shared" si="31"/>
        <v>5.1000000000000004E-2</v>
      </c>
      <c r="BK43" s="4">
        <f t="shared" si="31"/>
        <v>5.1000000000000004E-2</v>
      </c>
      <c r="BL43" s="4">
        <f t="shared" si="31"/>
        <v>5.1000000000000004E-2</v>
      </c>
      <c r="BM43" s="4">
        <f t="shared" si="31"/>
        <v>5.1000000000000004E-2</v>
      </c>
      <c r="BN43" s="4">
        <f t="shared" si="31"/>
        <v>5.1000000000000004E-2</v>
      </c>
      <c r="BO43" s="4">
        <f t="shared" si="31"/>
        <v>5.1000000000000004E-2</v>
      </c>
      <c r="BP43" s="4">
        <f t="shared" si="31"/>
        <v>5.1000000000000004E-2</v>
      </c>
      <c r="BQ43" s="4">
        <f t="shared" si="31"/>
        <v>5.1000000000000004E-2</v>
      </c>
      <c r="BR43" s="4">
        <f t="shared" si="32"/>
        <v>5.1000000000000004E-2</v>
      </c>
      <c r="BS43" s="4">
        <f t="shared" si="32"/>
        <v>5.1000000000000004E-2</v>
      </c>
      <c r="BT43" s="4">
        <f t="shared" si="32"/>
        <v>5.1000000000000004E-2</v>
      </c>
      <c r="BU43" s="4">
        <f t="shared" si="32"/>
        <v>5.1000000000000004E-2</v>
      </c>
      <c r="BV43" s="4">
        <f t="shared" si="32"/>
        <v>5.1000000000000004E-2</v>
      </c>
      <c r="BW43" s="4">
        <f t="shared" si="32"/>
        <v>5.1000000000000004E-2</v>
      </c>
      <c r="BX43" s="4">
        <f t="shared" si="32"/>
        <v>5.1000000000000004E-2</v>
      </c>
      <c r="BY43" s="4">
        <f t="shared" si="32"/>
        <v>5.1000000000000004E-2</v>
      </c>
      <c r="BZ43" s="4">
        <f t="shared" si="32"/>
        <v>5.1000000000000004E-2</v>
      </c>
      <c r="CA43" s="4">
        <f t="shared" si="32"/>
        <v>5.1000000000000004E-2</v>
      </c>
      <c r="CB43" s="4">
        <f t="shared" si="33"/>
        <v>5.1000000000000004E-2</v>
      </c>
      <c r="CC43" s="4">
        <f t="shared" si="33"/>
        <v>5.1000000000000004E-2</v>
      </c>
      <c r="CD43" s="4">
        <f t="shared" si="33"/>
        <v>5.1000000000000004E-2</v>
      </c>
      <c r="CE43" s="4">
        <f t="shared" si="33"/>
        <v>5.1000000000000004E-2</v>
      </c>
      <c r="CF43" s="4">
        <f t="shared" si="33"/>
        <v>5.1000000000000004E-2</v>
      </c>
      <c r="CG43" s="4">
        <f t="shared" si="33"/>
        <v>5.1000000000000004E-2</v>
      </c>
      <c r="CH43" s="4">
        <f t="shared" si="33"/>
        <v>5.1000000000000004E-2</v>
      </c>
      <c r="CI43" s="4">
        <f t="shared" si="33"/>
        <v>5.1000000000000004E-2</v>
      </c>
      <c r="CJ43" s="4">
        <f t="shared" si="33"/>
        <v>5.1000000000000004E-2</v>
      </c>
      <c r="CK43" s="4">
        <f t="shared" si="33"/>
        <v>5.1000000000000004E-2</v>
      </c>
      <c r="CL43" s="4">
        <f t="shared" si="34"/>
        <v>5.1000000000000004E-2</v>
      </c>
      <c r="CM43" s="4">
        <f t="shared" si="34"/>
        <v>5.1000000000000004E-2</v>
      </c>
      <c r="CN43" s="4">
        <f t="shared" si="34"/>
        <v>5.1000000000000004E-2</v>
      </c>
      <c r="CO43" s="4">
        <f t="shared" si="34"/>
        <v>5.1000000000000004E-2</v>
      </c>
      <c r="CP43" s="4">
        <f t="shared" si="34"/>
        <v>5.1000000000000004E-2</v>
      </c>
      <c r="CQ43" s="4">
        <f t="shared" si="34"/>
        <v>5.1000000000000004E-2</v>
      </c>
      <c r="CR43" s="4">
        <f t="shared" si="34"/>
        <v>5.1000000000000004E-2</v>
      </c>
      <c r="CS43" s="4">
        <f t="shared" si="34"/>
        <v>5.1000000000000004E-2</v>
      </c>
      <c r="CT43" s="4">
        <f t="shared" si="34"/>
        <v>5.1000000000000004E-2</v>
      </c>
      <c r="CU43" s="4">
        <f t="shared" si="34"/>
        <v>5.1000000000000004E-2</v>
      </c>
      <c r="CV43" s="4">
        <f t="shared" si="35"/>
        <v>5.1000000000000004E-2</v>
      </c>
      <c r="CW43" s="4">
        <f t="shared" si="35"/>
        <v>5.1000000000000004E-2</v>
      </c>
      <c r="CX43" s="4">
        <f t="shared" si="35"/>
        <v>5.1000000000000004E-2</v>
      </c>
      <c r="CY43" s="4">
        <f t="shared" si="35"/>
        <v>5.1000000000000004E-2</v>
      </c>
      <c r="CZ43" s="4">
        <f t="shared" si="35"/>
        <v>5.1000000000000004E-2</v>
      </c>
      <c r="DA43" s="4">
        <f t="shared" si="35"/>
        <v>5.1000000000000004E-2</v>
      </c>
      <c r="DB43" s="4">
        <f t="shared" si="35"/>
        <v>5.1000000000000004E-2</v>
      </c>
      <c r="DC43" s="4">
        <f t="shared" si="35"/>
        <v>5.1000000000000004E-2</v>
      </c>
      <c r="DD43" s="4">
        <f t="shared" si="35"/>
        <v>5.1000000000000004E-2</v>
      </c>
      <c r="DE43" s="4">
        <f t="shared" si="35"/>
        <v>5.1000000000000004E-2</v>
      </c>
    </row>
    <row r="44" spans="1:109">
      <c r="A44" t="s">
        <v>77</v>
      </c>
      <c r="B44" t="s">
        <v>5</v>
      </c>
      <c r="C44">
        <v>2</v>
      </c>
      <c r="D44">
        <v>130</v>
      </c>
      <c r="E44" s="1">
        <v>0.3</v>
      </c>
      <c r="F44" s="1">
        <v>0.3</v>
      </c>
      <c r="H44">
        <f>12.5+25</f>
        <v>37.5</v>
      </c>
      <c r="I44">
        <f>H44+H43</f>
        <v>97.5</v>
      </c>
      <c r="J44" s="4">
        <f t="shared" si="26"/>
        <v>0.56000000000000005</v>
      </c>
      <c r="K44" s="4">
        <f t="shared" si="26"/>
        <v>0.56000000000000005</v>
      </c>
      <c r="L44" s="4">
        <f t="shared" si="26"/>
        <v>0.56000000000000005</v>
      </c>
      <c r="M44" s="4">
        <f t="shared" si="26"/>
        <v>0.28000000000000003</v>
      </c>
      <c r="N44" s="4">
        <f t="shared" si="26"/>
        <v>0.28000000000000003</v>
      </c>
      <c r="O44" s="4">
        <f t="shared" si="26"/>
        <v>0.28000000000000003</v>
      </c>
      <c r="P44" s="4">
        <f t="shared" si="26"/>
        <v>0.28000000000000003</v>
      </c>
      <c r="Q44" s="4">
        <f t="shared" si="26"/>
        <v>5.6000000000000008E-2</v>
      </c>
      <c r="R44" s="4">
        <f t="shared" si="26"/>
        <v>5.6000000000000008E-2</v>
      </c>
      <c r="S44" s="4">
        <f t="shared" si="26"/>
        <v>5.6000000000000008E-2</v>
      </c>
      <c r="T44" s="4">
        <f t="shared" si="27"/>
        <v>5.6000000000000008E-2</v>
      </c>
      <c r="U44" s="4">
        <f t="shared" si="27"/>
        <v>5.6000000000000008E-2</v>
      </c>
      <c r="V44" s="4">
        <f t="shared" si="27"/>
        <v>5.6000000000000008E-2</v>
      </c>
      <c r="W44" s="4">
        <f t="shared" si="27"/>
        <v>5.6000000000000008E-2</v>
      </c>
      <c r="X44" s="4">
        <f t="shared" si="27"/>
        <v>5.6000000000000008E-2</v>
      </c>
      <c r="Y44" s="4">
        <f t="shared" si="27"/>
        <v>5.6000000000000008E-2</v>
      </c>
      <c r="Z44" s="4">
        <f t="shared" si="27"/>
        <v>5.6000000000000008E-2</v>
      </c>
      <c r="AA44" s="4">
        <f t="shared" si="27"/>
        <v>5.6000000000000008E-2</v>
      </c>
      <c r="AB44" s="4">
        <f t="shared" si="27"/>
        <v>5.6000000000000008E-2</v>
      </c>
      <c r="AC44" s="4">
        <f t="shared" si="27"/>
        <v>5.6000000000000008E-2</v>
      </c>
      <c r="AD44" s="4">
        <f t="shared" si="28"/>
        <v>5.6000000000000008E-2</v>
      </c>
      <c r="AE44" s="4">
        <f t="shared" si="28"/>
        <v>5.6000000000000008E-2</v>
      </c>
      <c r="AF44" s="4">
        <f t="shared" si="28"/>
        <v>5.6000000000000008E-2</v>
      </c>
      <c r="AG44" s="4">
        <f t="shared" si="28"/>
        <v>5.6000000000000008E-2</v>
      </c>
      <c r="AH44" s="4">
        <f t="shared" si="28"/>
        <v>5.6000000000000008E-2</v>
      </c>
      <c r="AI44" s="4">
        <f t="shared" si="28"/>
        <v>5.6000000000000008E-2</v>
      </c>
      <c r="AJ44" s="4">
        <f t="shared" si="28"/>
        <v>5.6000000000000008E-2</v>
      </c>
      <c r="AK44" s="4">
        <f t="shared" si="28"/>
        <v>5.6000000000000008E-2</v>
      </c>
      <c r="AL44" s="4">
        <f t="shared" si="28"/>
        <v>5.6000000000000008E-2</v>
      </c>
      <c r="AM44" s="4">
        <f t="shared" si="28"/>
        <v>5.6000000000000008E-2</v>
      </c>
      <c r="AN44" s="4">
        <f t="shared" si="29"/>
        <v>5.6000000000000008E-2</v>
      </c>
      <c r="AO44" s="4">
        <f t="shared" si="29"/>
        <v>5.6000000000000008E-2</v>
      </c>
      <c r="AP44" s="4">
        <f t="shared" si="29"/>
        <v>5.6000000000000008E-2</v>
      </c>
      <c r="AQ44" s="4">
        <f t="shared" si="29"/>
        <v>5.6000000000000008E-2</v>
      </c>
      <c r="AR44" s="4">
        <f t="shared" si="29"/>
        <v>5.6000000000000008E-2</v>
      </c>
      <c r="AS44" s="4">
        <f t="shared" si="29"/>
        <v>5.6000000000000008E-2</v>
      </c>
      <c r="AT44" s="4">
        <f t="shared" si="29"/>
        <v>5.6000000000000008E-2</v>
      </c>
      <c r="AU44" s="4">
        <f t="shared" si="29"/>
        <v>5.6000000000000008E-2</v>
      </c>
      <c r="AV44" s="4">
        <f t="shared" si="29"/>
        <v>5.6000000000000008E-2</v>
      </c>
      <c r="AW44" s="4">
        <f t="shared" si="29"/>
        <v>5.6000000000000008E-2</v>
      </c>
      <c r="AX44" s="4">
        <f t="shared" si="30"/>
        <v>5.6000000000000008E-2</v>
      </c>
      <c r="AY44" s="4">
        <f t="shared" si="30"/>
        <v>5.6000000000000008E-2</v>
      </c>
      <c r="AZ44" s="4">
        <f t="shared" si="30"/>
        <v>5.6000000000000008E-2</v>
      </c>
      <c r="BA44" s="4">
        <f t="shared" si="30"/>
        <v>5.6000000000000008E-2</v>
      </c>
      <c r="BB44" s="4">
        <f t="shared" si="30"/>
        <v>5.6000000000000008E-2</v>
      </c>
      <c r="BC44" s="4">
        <f t="shared" si="30"/>
        <v>5.6000000000000008E-2</v>
      </c>
      <c r="BD44" s="4">
        <f t="shared" si="30"/>
        <v>5.6000000000000008E-2</v>
      </c>
      <c r="BE44" s="4">
        <f t="shared" si="30"/>
        <v>5.6000000000000008E-2</v>
      </c>
      <c r="BF44" s="4">
        <f t="shared" si="30"/>
        <v>5.6000000000000008E-2</v>
      </c>
      <c r="BG44" s="4">
        <f t="shared" si="30"/>
        <v>5.6000000000000008E-2</v>
      </c>
      <c r="BH44" s="4">
        <f t="shared" si="31"/>
        <v>5.6000000000000008E-2</v>
      </c>
      <c r="BI44" s="4">
        <f t="shared" si="31"/>
        <v>5.6000000000000008E-2</v>
      </c>
      <c r="BJ44" s="4">
        <f t="shared" si="31"/>
        <v>5.6000000000000008E-2</v>
      </c>
      <c r="BK44" s="4">
        <f t="shared" si="31"/>
        <v>5.6000000000000008E-2</v>
      </c>
      <c r="BL44" s="4">
        <f t="shared" si="31"/>
        <v>5.6000000000000008E-2</v>
      </c>
      <c r="BM44" s="4">
        <f t="shared" si="31"/>
        <v>5.6000000000000008E-2</v>
      </c>
      <c r="BN44" s="4">
        <f t="shared" si="31"/>
        <v>5.6000000000000008E-2</v>
      </c>
      <c r="BO44" s="4">
        <f t="shared" si="31"/>
        <v>5.6000000000000008E-2</v>
      </c>
      <c r="BP44" s="4">
        <f t="shared" si="31"/>
        <v>5.6000000000000008E-2</v>
      </c>
      <c r="BQ44" s="4">
        <f t="shared" si="31"/>
        <v>5.6000000000000008E-2</v>
      </c>
      <c r="BR44" s="4">
        <f t="shared" si="32"/>
        <v>5.6000000000000008E-2</v>
      </c>
      <c r="BS44" s="4">
        <f t="shared" si="32"/>
        <v>5.6000000000000008E-2</v>
      </c>
      <c r="BT44" s="4">
        <f t="shared" si="32"/>
        <v>5.6000000000000008E-2</v>
      </c>
      <c r="BU44" s="4">
        <f t="shared" si="32"/>
        <v>5.6000000000000008E-2</v>
      </c>
      <c r="BV44" s="4">
        <f t="shared" si="32"/>
        <v>5.6000000000000008E-2</v>
      </c>
      <c r="BW44" s="4">
        <f t="shared" si="32"/>
        <v>5.6000000000000008E-2</v>
      </c>
      <c r="BX44" s="4">
        <f t="shared" si="32"/>
        <v>5.6000000000000008E-2</v>
      </c>
      <c r="BY44" s="4">
        <f t="shared" si="32"/>
        <v>5.6000000000000008E-2</v>
      </c>
      <c r="BZ44" s="4">
        <f t="shared" si="32"/>
        <v>5.6000000000000008E-2</v>
      </c>
      <c r="CA44" s="4">
        <f t="shared" si="32"/>
        <v>5.6000000000000008E-2</v>
      </c>
      <c r="CB44" s="4">
        <f t="shared" si="33"/>
        <v>5.6000000000000008E-2</v>
      </c>
      <c r="CC44" s="4">
        <f t="shared" si="33"/>
        <v>5.6000000000000008E-2</v>
      </c>
      <c r="CD44" s="4">
        <f t="shared" si="33"/>
        <v>5.6000000000000008E-2</v>
      </c>
      <c r="CE44" s="4">
        <f t="shared" si="33"/>
        <v>5.6000000000000008E-2</v>
      </c>
      <c r="CF44" s="4">
        <f t="shared" si="33"/>
        <v>5.6000000000000008E-2</v>
      </c>
      <c r="CG44" s="4">
        <f t="shared" si="33"/>
        <v>5.6000000000000008E-2</v>
      </c>
      <c r="CH44" s="4">
        <f t="shared" si="33"/>
        <v>5.6000000000000008E-2</v>
      </c>
      <c r="CI44" s="4">
        <f t="shared" si="33"/>
        <v>5.6000000000000008E-2</v>
      </c>
      <c r="CJ44" s="4">
        <f t="shared" si="33"/>
        <v>5.6000000000000008E-2</v>
      </c>
      <c r="CK44" s="4">
        <f t="shared" si="33"/>
        <v>5.6000000000000008E-2</v>
      </c>
      <c r="CL44" s="4">
        <f t="shared" si="34"/>
        <v>5.6000000000000008E-2</v>
      </c>
      <c r="CM44" s="4">
        <f t="shared" si="34"/>
        <v>5.6000000000000008E-2</v>
      </c>
      <c r="CN44" s="4">
        <f t="shared" si="34"/>
        <v>5.6000000000000008E-2</v>
      </c>
      <c r="CO44" s="4">
        <f t="shared" si="34"/>
        <v>5.6000000000000008E-2</v>
      </c>
      <c r="CP44" s="4">
        <f t="shared" si="34"/>
        <v>5.6000000000000008E-2</v>
      </c>
      <c r="CQ44" s="4">
        <f t="shared" si="34"/>
        <v>5.6000000000000008E-2</v>
      </c>
      <c r="CR44" s="4">
        <f t="shared" si="34"/>
        <v>5.6000000000000008E-2</v>
      </c>
      <c r="CS44" s="4">
        <f t="shared" si="34"/>
        <v>5.6000000000000008E-2</v>
      </c>
      <c r="CT44" s="4">
        <f t="shared" si="34"/>
        <v>5.6000000000000008E-2</v>
      </c>
      <c r="CU44" s="4">
        <f t="shared" si="34"/>
        <v>5.6000000000000008E-2</v>
      </c>
      <c r="CV44" s="4">
        <f t="shared" si="35"/>
        <v>5.6000000000000008E-2</v>
      </c>
      <c r="CW44" s="4">
        <f t="shared" si="35"/>
        <v>5.6000000000000008E-2</v>
      </c>
      <c r="CX44" s="4">
        <f t="shared" si="35"/>
        <v>5.6000000000000008E-2</v>
      </c>
      <c r="CY44" s="4">
        <f t="shared" si="35"/>
        <v>5.6000000000000008E-2</v>
      </c>
      <c r="CZ44" s="4">
        <f t="shared" si="35"/>
        <v>5.6000000000000008E-2</v>
      </c>
      <c r="DA44" s="4">
        <f t="shared" si="35"/>
        <v>5.6000000000000008E-2</v>
      </c>
      <c r="DB44" s="4">
        <f t="shared" si="35"/>
        <v>5.6000000000000008E-2</v>
      </c>
      <c r="DC44" s="4">
        <f t="shared" si="35"/>
        <v>5.6000000000000008E-2</v>
      </c>
      <c r="DD44" s="4">
        <f t="shared" si="35"/>
        <v>5.6000000000000008E-2</v>
      </c>
      <c r="DE44" s="4">
        <f t="shared" si="35"/>
        <v>5.6000000000000008E-2</v>
      </c>
    </row>
    <row r="45" spans="1:109">
      <c r="A45" t="s">
        <v>78</v>
      </c>
      <c r="B45" t="s">
        <v>5</v>
      </c>
      <c r="C45">
        <v>3</v>
      </c>
      <c r="D45">
        <v>150</v>
      </c>
      <c r="E45" s="1">
        <v>0.4</v>
      </c>
      <c r="F45" s="1">
        <v>0.4</v>
      </c>
      <c r="H45">
        <v>37.5</v>
      </c>
      <c r="I45">
        <f>H45+H44+H43</f>
        <v>135</v>
      </c>
      <c r="J45" s="4">
        <f t="shared" si="26"/>
        <v>0.61</v>
      </c>
      <c r="K45" s="4">
        <f t="shared" si="26"/>
        <v>0.61</v>
      </c>
      <c r="L45" s="4">
        <f t="shared" si="26"/>
        <v>0.61</v>
      </c>
      <c r="M45" s="4">
        <f t="shared" si="26"/>
        <v>0.61</v>
      </c>
      <c r="N45" s="4">
        <f t="shared" si="26"/>
        <v>0.30499999999999999</v>
      </c>
      <c r="O45" s="4">
        <f t="shared" si="26"/>
        <v>0.30499999999999999</v>
      </c>
      <c r="P45" s="4">
        <f t="shared" si="26"/>
        <v>0.30499999999999999</v>
      </c>
      <c r="Q45" s="4">
        <f t="shared" si="26"/>
        <v>0.30499999999999999</v>
      </c>
      <c r="R45" s="4">
        <f t="shared" si="26"/>
        <v>6.0999999999999999E-2</v>
      </c>
      <c r="S45" s="4">
        <f t="shared" si="26"/>
        <v>6.0999999999999999E-2</v>
      </c>
      <c r="T45" s="4">
        <f t="shared" si="27"/>
        <v>6.0999999999999999E-2</v>
      </c>
      <c r="U45" s="4">
        <f t="shared" si="27"/>
        <v>6.0999999999999999E-2</v>
      </c>
      <c r="V45" s="4">
        <f t="shared" si="27"/>
        <v>6.0999999999999999E-2</v>
      </c>
      <c r="W45" s="4">
        <f t="shared" si="27"/>
        <v>6.0999999999999999E-2</v>
      </c>
      <c r="X45" s="4">
        <f t="shared" si="27"/>
        <v>6.0999999999999999E-2</v>
      </c>
      <c r="Y45" s="4">
        <f t="shared" si="27"/>
        <v>6.0999999999999999E-2</v>
      </c>
      <c r="Z45" s="4">
        <f t="shared" si="27"/>
        <v>6.0999999999999999E-2</v>
      </c>
      <c r="AA45" s="4">
        <f t="shared" si="27"/>
        <v>6.0999999999999999E-2</v>
      </c>
      <c r="AB45" s="4">
        <f t="shared" si="27"/>
        <v>6.0999999999999999E-2</v>
      </c>
      <c r="AC45" s="4">
        <f t="shared" si="27"/>
        <v>6.0999999999999999E-2</v>
      </c>
      <c r="AD45" s="4">
        <f t="shared" si="28"/>
        <v>6.0999999999999999E-2</v>
      </c>
      <c r="AE45" s="4">
        <f t="shared" si="28"/>
        <v>6.0999999999999999E-2</v>
      </c>
      <c r="AF45" s="4">
        <f t="shared" si="28"/>
        <v>6.0999999999999999E-2</v>
      </c>
      <c r="AG45" s="4">
        <f t="shared" si="28"/>
        <v>6.0999999999999999E-2</v>
      </c>
      <c r="AH45" s="4">
        <f t="shared" si="28"/>
        <v>6.0999999999999999E-2</v>
      </c>
      <c r="AI45" s="4">
        <f t="shared" si="28"/>
        <v>6.0999999999999999E-2</v>
      </c>
      <c r="AJ45" s="4">
        <f t="shared" si="28"/>
        <v>6.0999999999999999E-2</v>
      </c>
      <c r="AK45" s="4">
        <f t="shared" si="28"/>
        <v>6.0999999999999999E-2</v>
      </c>
      <c r="AL45" s="4">
        <f t="shared" si="28"/>
        <v>6.0999999999999999E-2</v>
      </c>
      <c r="AM45" s="4">
        <f t="shared" si="28"/>
        <v>6.0999999999999999E-2</v>
      </c>
      <c r="AN45" s="4">
        <f t="shared" si="29"/>
        <v>6.0999999999999999E-2</v>
      </c>
      <c r="AO45" s="4">
        <f t="shared" si="29"/>
        <v>6.0999999999999999E-2</v>
      </c>
      <c r="AP45" s="4">
        <f t="shared" si="29"/>
        <v>6.0999999999999999E-2</v>
      </c>
      <c r="AQ45" s="4">
        <f t="shared" si="29"/>
        <v>6.0999999999999999E-2</v>
      </c>
      <c r="AR45" s="4">
        <f t="shared" si="29"/>
        <v>6.0999999999999999E-2</v>
      </c>
      <c r="AS45" s="4">
        <f t="shared" si="29"/>
        <v>6.0999999999999999E-2</v>
      </c>
      <c r="AT45" s="4">
        <f t="shared" si="29"/>
        <v>6.0999999999999999E-2</v>
      </c>
      <c r="AU45" s="4">
        <f t="shared" si="29"/>
        <v>6.0999999999999999E-2</v>
      </c>
      <c r="AV45" s="4">
        <f t="shared" si="29"/>
        <v>6.0999999999999999E-2</v>
      </c>
      <c r="AW45" s="4">
        <f t="shared" si="29"/>
        <v>6.0999999999999999E-2</v>
      </c>
      <c r="AX45" s="4">
        <f t="shared" si="30"/>
        <v>6.0999999999999999E-2</v>
      </c>
      <c r="AY45" s="4">
        <f t="shared" si="30"/>
        <v>6.0999999999999999E-2</v>
      </c>
      <c r="AZ45" s="4">
        <f t="shared" si="30"/>
        <v>6.0999999999999999E-2</v>
      </c>
      <c r="BA45" s="4">
        <f t="shared" si="30"/>
        <v>6.0999999999999999E-2</v>
      </c>
      <c r="BB45" s="4">
        <f t="shared" si="30"/>
        <v>6.0999999999999999E-2</v>
      </c>
      <c r="BC45" s="4">
        <f t="shared" si="30"/>
        <v>6.0999999999999999E-2</v>
      </c>
      <c r="BD45" s="4">
        <f t="shared" si="30"/>
        <v>6.0999999999999999E-2</v>
      </c>
      <c r="BE45" s="4">
        <f t="shared" si="30"/>
        <v>6.0999999999999999E-2</v>
      </c>
      <c r="BF45" s="4">
        <f t="shared" si="30"/>
        <v>6.0999999999999999E-2</v>
      </c>
      <c r="BG45" s="4">
        <f t="shared" si="30"/>
        <v>6.0999999999999999E-2</v>
      </c>
      <c r="BH45" s="4">
        <f t="shared" si="31"/>
        <v>6.0999999999999999E-2</v>
      </c>
      <c r="BI45" s="4">
        <f t="shared" si="31"/>
        <v>6.0999999999999999E-2</v>
      </c>
      <c r="BJ45" s="4">
        <f t="shared" si="31"/>
        <v>6.0999999999999999E-2</v>
      </c>
      <c r="BK45" s="4">
        <f t="shared" si="31"/>
        <v>6.0999999999999999E-2</v>
      </c>
      <c r="BL45" s="4">
        <f t="shared" si="31"/>
        <v>6.0999999999999999E-2</v>
      </c>
      <c r="BM45" s="4">
        <f t="shared" si="31"/>
        <v>6.0999999999999999E-2</v>
      </c>
      <c r="BN45" s="4">
        <f t="shared" si="31"/>
        <v>6.0999999999999999E-2</v>
      </c>
      <c r="BO45" s="4">
        <f t="shared" si="31"/>
        <v>6.0999999999999999E-2</v>
      </c>
      <c r="BP45" s="4">
        <f t="shared" si="31"/>
        <v>6.0999999999999999E-2</v>
      </c>
      <c r="BQ45" s="4">
        <f t="shared" si="31"/>
        <v>6.0999999999999999E-2</v>
      </c>
      <c r="BR45" s="4">
        <f t="shared" si="32"/>
        <v>6.0999999999999999E-2</v>
      </c>
      <c r="BS45" s="4">
        <f t="shared" si="32"/>
        <v>6.0999999999999999E-2</v>
      </c>
      <c r="BT45" s="4">
        <f t="shared" si="32"/>
        <v>6.0999999999999999E-2</v>
      </c>
      <c r="BU45" s="4">
        <f t="shared" si="32"/>
        <v>6.0999999999999999E-2</v>
      </c>
      <c r="BV45" s="4">
        <f t="shared" si="32"/>
        <v>6.0999999999999999E-2</v>
      </c>
      <c r="BW45" s="4">
        <f t="shared" si="32"/>
        <v>6.0999999999999999E-2</v>
      </c>
      <c r="BX45" s="4">
        <f t="shared" si="32"/>
        <v>6.0999999999999999E-2</v>
      </c>
      <c r="BY45" s="4">
        <f t="shared" si="32"/>
        <v>6.0999999999999999E-2</v>
      </c>
      <c r="BZ45" s="4">
        <f t="shared" si="32"/>
        <v>6.0999999999999999E-2</v>
      </c>
      <c r="CA45" s="4">
        <f t="shared" si="32"/>
        <v>6.0999999999999999E-2</v>
      </c>
      <c r="CB45" s="4">
        <f t="shared" si="33"/>
        <v>6.0999999999999999E-2</v>
      </c>
      <c r="CC45" s="4">
        <f t="shared" si="33"/>
        <v>6.0999999999999999E-2</v>
      </c>
      <c r="CD45" s="4">
        <f t="shared" si="33"/>
        <v>6.0999999999999999E-2</v>
      </c>
      <c r="CE45" s="4">
        <f t="shared" si="33"/>
        <v>6.0999999999999999E-2</v>
      </c>
      <c r="CF45" s="4">
        <f t="shared" si="33"/>
        <v>6.0999999999999999E-2</v>
      </c>
      <c r="CG45" s="4">
        <f t="shared" si="33"/>
        <v>6.0999999999999999E-2</v>
      </c>
      <c r="CH45" s="4">
        <f t="shared" si="33"/>
        <v>6.0999999999999999E-2</v>
      </c>
      <c r="CI45" s="4">
        <f t="shared" si="33"/>
        <v>6.0999999999999999E-2</v>
      </c>
      <c r="CJ45" s="4">
        <f t="shared" si="33"/>
        <v>6.0999999999999999E-2</v>
      </c>
      <c r="CK45" s="4">
        <f t="shared" si="33"/>
        <v>6.0999999999999999E-2</v>
      </c>
      <c r="CL45" s="4">
        <f t="shared" si="34"/>
        <v>6.0999999999999999E-2</v>
      </c>
      <c r="CM45" s="4">
        <f t="shared" si="34"/>
        <v>6.0999999999999999E-2</v>
      </c>
      <c r="CN45" s="4">
        <f t="shared" si="34"/>
        <v>6.0999999999999999E-2</v>
      </c>
      <c r="CO45" s="4">
        <f t="shared" si="34"/>
        <v>6.0999999999999999E-2</v>
      </c>
      <c r="CP45" s="4">
        <f t="shared" si="34"/>
        <v>6.0999999999999999E-2</v>
      </c>
      <c r="CQ45" s="4">
        <f t="shared" si="34"/>
        <v>6.0999999999999999E-2</v>
      </c>
      <c r="CR45" s="4">
        <f t="shared" si="34"/>
        <v>6.0999999999999999E-2</v>
      </c>
      <c r="CS45" s="4">
        <f t="shared" si="34"/>
        <v>6.0999999999999999E-2</v>
      </c>
      <c r="CT45" s="4">
        <f t="shared" si="34"/>
        <v>6.0999999999999999E-2</v>
      </c>
      <c r="CU45" s="4">
        <f t="shared" si="34"/>
        <v>6.0999999999999999E-2</v>
      </c>
      <c r="CV45" s="4">
        <f t="shared" si="35"/>
        <v>6.0999999999999999E-2</v>
      </c>
      <c r="CW45" s="4">
        <f t="shared" si="35"/>
        <v>6.0999999999999999E-2</v>
      </c>
      <c r="CX45" s="4">
        <f t="shared" si="35"/>
        <v>6.0999999999999999E-2</v>
      </c>
      <c r="CY45" s="4">
        <f t="shared" si="35"/>
        <v>6.0999999999999999E-2</v>
      </c>
      <c r="CZ45" s="4">
        <f t="shared" si="35"/>
        <v>6.0999999999999999E-2</v>
      </c>
      <c r="DA45" s="4">
        <f t="shared" si="35"/>
        <v>6.0999999999999999E-2</v>
      </c>
      <c r="DB45" s="4">
        <f t="shared" si="35"/>
        <v>6.0999999999999999E-2</v>
      </c>
      <c r="DC45" s="4">
        <f t="shared" si="35"/>
        <v>6.0999999999999999E-2</v>
      </c>
      <c r="DD45" s="4">
        <f t="shared" si="35"/>
        <v>6.0999999999999999E-2</v>
      </c>
      <c r="DE45" s="4">
        <f t="shared" si="35"/>
        <v>6.0999999999999999E-2</v>
      </c>
    </row>
    <row r="46" spans="1:109">
      <c r="A46" t="s">
        <v>79</v>
      </c>
      <c r="B46" t="s">
        <v>5</v>
      </c>
      <c r="C46">
        <v>4</v>
      </c>
      <c r="D46">
        <v>170</v>
      </c>
      <c r="E46" s="1">
        <v>0.5</v>
      </c>
      <c r="F46" s="1">
        <v>0.5</v>
      </c>
      <c r="H46">
        <v>105</v>
      </c>
      <c r="I46">
        <f>H46+H45+H44+H43</f>
        <v>240</v>
      </c>
      <c r="J46" s="4">
        <f t="shared" si="26"/>
        <v>0.66</v>
      </c>
      <c r="K46" s="4">
        <f t="shared" si="26"/>
        <v>0.66</v>
      </c>
      <c r="L46" s="4">
        <f t="shared" si="26"/>
        <v>0.66</v>
      </c>
      <c r="M46" s="4">
        <f t="shared" si="26"/>
        <v>0.66</v>
      </c>
      <c r="N46" s="4">
        <f t="shared" si="26"/>
        <v>0.33</v>
      </c>
      <c r="O46" s="4">
        <f t="shared" si="26"/>
        <v>0.33</v>
      </c>
      <c r="P46" s="4">
        <f t="shared" si="26"/>
        <v>0.33</v>
      </c>
      <c r="Q46" s="4">
        <f t="shared" si="26"/>
        <v>0.33</v>
      </c>
      <c r="R46" s="4">
        <f t="shared" si="26"/>
        <v>0.33</v>
      </c>
      <c r="S46" s="4">
        <f t="shared" si="26"/>
        <v>6.6000000000000003E-2</v>
      </c>
      <c r="T46" s="4">
        <f t="shared" si="27"/>
        <v>6.6000000000000003E-2</v>
      </c>
      <c r="U46" s="4">
        <f t="shared" si="27"/>
        <v>6.6000000000000003E-2</v>
      </c>
      <c r="V46" s="4">
        <f t="shared" si="27"/>
        <v>6.6000000000000003E-2</v>
      </c>
      <c r="W46" s="4">
        <f t="shared" si="27"/>
        <v>6.6000000000000003E-2</v>
      </c>
      <c r="X46" s="4">
        <f t="shared" si="27"/>
        <v>6.6000000000000003E-2</v>
      </c>
      <c r="Y46" s="4">
        <f t="shared" si="27"/>
        <v>6.6000000000000003E-2</v>
      </c>
      <c r="Z46" s="4">
        <f t="shared" si="27"/>
        <v>6.6000000000000003E-2</v>
      </c>
      <c r="AA46" s="4">
        <f t="shared" si="27"/>
        <v>6.6000000000000003E-2</v>
      </c>
      <c r="AB46" s="4">
        <f t="shared" si="27"/>
        <v>6.6000000000000003E-2</v>
      </c>
      <c r="AC46" s="4">
        <f t="shared" si="27"/>
        <v>6.6000000000000003E-2</v>
      </c>
      <c r="AD46" s="4">
        <f t="shared" si="28"/>
        <v>6.6000000000000003E-2</v>
      </c>
      <c r="AE46" s="4">
        <f t="shared" si="28"/>
        <v>6.6000000000000003E-2</v>
      </c>
      <c r="AF46" s="4">
        <f t="shared" si="28"/>
        <v>6.6000000000000003E-2</v>
      </c>
      <c r="AG46" s="4">
        <f t="shared" si="28"/>
        <v>6.6000000000000003E-2</v>
      </c>
      <c r="AH46" s="4">
        <f t="shared" si="28"/>
        <v>6.6000000000000003E-2</v>
      </c>
      <c r="AI46" s="4">
        <f t="shared" si="28"/>
        <v>6.6000000000000003E-2</v>
      </c>
      <c r="AJ46" s="4">
        <f t="shared" si="28"/>
        <v>6.6000000000000003E-2</v>
      </c>
      <c r="AK46" s="4">
        <f t="shared" si="28"/>
        <v>6.6000000000000003E-2</v>
      </c>
      <c r="AL46" s="4">
        <f t="shared" si="28"/>
        <v>6.6000000000000003E-2</v>
      </c>
      <c r="AM46" s="4">
        <f t="shared" si="28"/>
        <v>6.6000000000000003E-2</v>
      </c>
      <c r="AN46" s="4">
        <f t="shared" si="29"/>
        <v>6.6000000000000003E-2</v>
      </c>
      <c r="AO46" s="4">
        <f t="shared" si="29"/>
        <v>6.6000000000000003E-2</v>
      </c>
      <c r="AP46" s="4">
        <f t="shared" si="29"/>
        <v>6.6000000000000003E-2</v>
      </c>
      <c r="AQ46" s="4">
        <f t="shared" si="29"/>
        <v>6.6000000000000003E-2</v>
      </c>
      <c r="AR46" s="4">
        <f t="shared" si="29"/>
        <v>6.6000000000000003E-2</v>
      </c>
      <c r="AS46" s="4">
        <f t="shared" si="29"/>
        <v>6.6000000000000003E-2</v>
      </c>
      <c r="AT46" s="4">
        <f t="shared" si="29"/>
        <v>6.6000000000000003E-2</v>
      </c>
      <c r="AU46" s="4">
        <f t="shared" si="29"/>
        <v>6.6000000000000003E-2</v>
      </c>
      <c r="AV46" s="4">
        <f t="shared" si="29"/>
        <v>6.6000000000000003E-2</v>
      </c>
      <c r="AW46" s="4">
        <f t="shared" si="29"/>
        <v>6.6000000000000003E-2</v>
      </c>
      <c r="AX46" s="4">
        <f t="shared" si="30"/>
        <v>6.6000000000000003E-2</v>
      </c>
      <c r="AY46" s="4">
        <f t="shared" si="30"/>
        <v>6.6000000000000003E-2</v>
      </c>
      <c r="AZ46" s="4">
        <f t="shared" si="30"/>
        <v>6.6000000000000003E-2</v>
      </c>
      <c r="BA46" s="4">
        <f t="shared" si="30"/>
        <v>6.6000000000000003E-2</v>
      </c>
      <c r="BB46" s="4">
        <f t="shared" si="30"/>
        <v>6.6000000000000003E-2</v>
      </c>
      <c r="BC46" s="4">
        <f t="shared" si="30"/>
        <v>6.6000000000000003E-2</v>
      </c>
      <c r="BD46" s="4">
        <f t="shared" si="30"/>
        <v>6.6000000000000003E-2</v>
      </c>
      <c r="BE46" s="4">
        <f t="shared" si="30"/>
        <v>6.6000000000000003E-2</v>
      </c>
      <c r="BF46" s="4">
        <f t="shared" si="30"/>
        <v>6.6000000000000003E-2</v>
      </c>
      <c r="BG46" s="4">
        <f t="shared" si="30"/>
        <v>6.6000000000000003E-2</v>
      </c>
      <c r="BH46" s="4">
        <f t="shared" si="31"/>
        <v>6.6000000000000003E-2</v>
      </c>
      <c r="BI46" s="4">
        <f t="shared" si="31"/>
        <v>6.6000000000000003E-2</v>
      </c>
      <c r="BJ46" s="4">
        <f t="shared" si="31"/>
        <v>6.6000000000000003E-2</v>
      </c>
      <c r="BK46" s="4">
        <f t="shared" si="31"/>
        <v>6.6000000000000003E-2</v>
      </c>
      <c r="BL46" s="4">
        <f t="shared" si="31"/>
        <v>6.6000000000000003E-2</v>
      </c>
      <c r="BM46" s="4">
        <f t="shared" si="31"/>
        <v>6.6000000000000003E-2</v>
      </c>
      <c r="BN46" s="4">
        <f t="shared" si="31"/>
        <v>6.6000000000000003E-2</v>
      </c>
      <c r="BO46" s="4">
        <f t="shared" si="31"/>
        <v>6.6000000000000003E-2</v>
      </c>
      <c r="BP46" s="4">
        <f t="shared" si="31"/>
        <v>6.6000000000000003E-2</v>
      </c>
      <c r="BQ46" s="4">
        <f t="shared" si="31"/>
        <v>6.6000000000000003E-2</v>
      </c>
      <c r="BR46" s="4">
        <f t="shared" si="32"/>
        <v>6.6000000000000003E-2</v>
      </c>
      <c r="BS46" s="4">
        <f t="shared" si="32"/>
        <v>6.6000000000000003E-2</v>
      </c>
      <c r="BT46" s="4">
        <f t="shared" si="32"/>
        <v>6.6000000000000003E-2</v>
      </c>
      <c r="BU46" s="4">
        <f t="shared" si="32"/>
        <v>6.6000000000000003E-2</v>
      </c>
      <c r="BV46" s="4">
        <f t="shared" si="32"/>
        <v>6.6000000000000003E-2</v>
      </c>
      <c r="BW46" s="4">
        <f t="shared" si="32"/>
        <v>6.6000000000000003E-2</v>
      </c>
      <c r="BX46" s="4">
        <f t="shared" si="32"/>
        <v>6.6000000000000003E-2</v>
      </c>
      <c r="BY46" s="4">
        <f t="shared" si="32"/>
        <v>6.6000000000000003E-2</v>
      </c>
      <c r="BZ46" s="4">
        <f t="shared" si="32"/>
        <v>6.6000000000000003E-2</v>
      </c>
      <c r="CA46" s="4">
        <f t="shared" si="32"/>
        <v>6.6000000000000003E-2</v>
      </c>
      <c r="CB46" s="4">
        <f t="shared" si="33"/>
        <v>6.6000000000000003E-2</v>
      </c>
      <c r="CC46" s="4">
        <f t="shared" si="33"/>
        <v>6.6000000000000003E-2</v>
      </c>
      <c r="CD46" s="4">
        <f t="shared" si="33"/>
        <v>6.6000000000000003E-2</v>
      </c>
      <c r="CE46" s="4">
        <f t="shared" si="33"/>
        <v>6.6000000000000003E-2</v>
      </c>
      <c r="CF46" s="4">
        <f t="shared" si="33"/>
        <v>6.6000000000000003E-2</v>
      </c>
      <c r="CG46" s="4">
        <f t="shared" si="33"/>
        <v>6.6000000000000003E-2</v>
      </c>
      <c r="CH46" s="4">
        <f t="shared" si="33"/>
        <v>6.6000000000000003E-2</v>
      </c>
      <c r="CI46" s="4">
        <f t="shared" si="33"/>
        <v>6.6000000000000003E-2</v>
      </c>
      <c r="CJ46" s="4">
        <f t="shared" si="33"/>
        <v>6.6000000000000003E-2</v>
      </c>
      <c r="CK46" s="4">
        <f t="shared" si="33"/>
        <v>6.6000000000000003E-2</v>
      </c>
      <c r="CL46" s="4">
        <f t="shared" si="34"/>
        <v>6.6000000000000003E-2</v>
      </c>
      <c r="CM46" s="4">
        <f t="shared" si="34"/>
        <v>6.6000000000000003E-2</v>
      </c>
      <c r="CN46" s="4">
        <f t="shared" si="34"/>
        <v>6.6000000000000003E-2</v>
      </c>
      <c r="CO46" s="4">
        <f t="shared" si="34"/>
        <v>6.6000000000000003E-2</v>
      </c>
      <c r="CP46" s="4">
        <f t="shared" si="34"/>
        <v>6.6000000000000003E-2</v>
      </c>
      <c r="CQ46" s="4">
        <f t="shared" si="34"/>
        <v>6.6000000000000003E-2</v>
      </c>
      <c r="CR46" s="4">
        <f t="shared" si="34"/>
        <v>6.6000000000000003E-2</v>
      </c>
      <c r="CS46" s="4">
        <f t="shared" si="34"/>
        <v>6.6000000000000003E-2</v>
      </c>
      <c r="CT46" s="4">
        <f t="shared" si="34"/>
        <v>6.6000000000000003E-2</v>
      </c>
      <c r="CU46" s="4">
        <f t="shared" si="34"/>
        <v>6.6000000000000003E-2</v>
      </c>
      <c r="CV46" s="4">
        <f t="shared" si="35"/>
        <v>6.6000000000000003E-2</v>
      </c>
      <c r="CW46" s="4">
        <f t="shared" si="35"/>
        <v>6.6000000000000003E-2</v>
      </c>
      <c r="CX46" s="4">
        <f t="shared" si="35"/>
        <v>6.6000000000000003E-2</v>
      </c>
      <c r="CY46" s="4">
        <f t="shared" si="35"/>
        <v>6.6000000000000003E-2</v>
      </c>
      <c r="CZ46" s="4">
        <f t="shared" si="35"/>
        <v>6.6000000000000003E-2</v>
      </c>
      <c r="DA46" s="4">
        <f t="shared" si="35"/>
        <v>6.6000000000000003E-2</v>
      </c>
      <c r="DB46" s="4">
        <f t="shared" si="35"/>
        <v>6.6000000000000003E-2</v>
      </c>
      <c r="DC46" s="4">
        <f t="shared" si="35"/>
        <v>6.6000000000000003E-2</v>
      </c>
      <c r="DD46" s="4">
        <f t="shared" si="35"/>
        <v>6.6000000000000003E-2</v>
      </c>
      <c r="DE46" s="4">
        <f t="shared" si="35"/>
        <v>6.6000000000000003E-2</v>
      </c>
    </row>
    <row r="47" spans="1:109">
      <c r="A47" t="s">
        <v>80</v>
      </c>
      <c r="B47" t="s">
        <v>5</v>
      </c>
      <c r="C47">
        <v>5</v>
      </c>
      <c r="D47">
        <v>200</v>
      </c>
      <c r="E47" s="1">
        <v>0.6</v>
      </c>
      <c r="F47" s="1">
        <v>0.6</v>
      </c>
      <c r="H47">
        <v>120</v>
      </c>
      <c r="I47">
        <f>H47+H46+H45+H44+H43</f>
        <v>360</v>
      </c>
      <c r="J47" s="4">
        <f t="shared" si="26"/>
        <v>0.71000000000000008</v>
      </c>
      <c r="K47" s="4">
        <f t="shared" si="26"/>
        <v>0.71000000000000008</v>
      </c>
      <c r="L47" s="4">
        <f t="shared" si="26"/>
        <v>0.71000000000000008</v>
      </c>
      <c r="M47" s="4">
        <f t="shared" si="26"/>
        <v>0.71000000000000008</v>
      </c>
      <c r="N47" s="4">
        <f t="shared" si="26"/>
        <v>0.71000000000000008</v>
      </c>
      <c r="O47" s="4">
        <f t="shared" si="26"/>
        <v>0.35500000000000004</v>
      </c>
      <c r="P47" s="4">
        <f t="shared" si="26"/>
        <v>0.35500000000000004</v>
      </c>
      <c r="Q47" s="4">
        <f t="shared" si="26"/>
        <v>0.35500000000000004</v>
      </c>
      <c r="R47" s="4">
        <f t="shared" si="26"/>
        <v>0.35500000000000004</v>
      </c>
      <c r="S47" s="4">
        <f t="shared" si="26"/>
        <v>0.35500000000000004</v>
      </c>
      <c r="T47" s="4">
        <f t="shared" si="27"/>
        <v>7.1000000000000008E-2</v>
      </c>
      <c r="U47" s="4">
        <f t="shared" si="27"/>
        <v>7.1000000000000008E-2</v>
      </c>
      <c r="V47" s="4">
        <f t="shared" si="27"/>
        <v>7.1000000000000008E-2</v>
      </c>
      <c r="W47" s="4">
        <f t="shared" si="27"/>
        <v>7.1000000000000008E-2</v>
      </c>
      <c r="X47" s="4">
        <f t="shared" si="27"/>
        <v>7.1000000000000008E-2</v>
      </c>
      <c r="Y47" s="4">
        <f t="shared" si="27"/>
        <v>7.1000000000000008E-2</v>
      </c>
      <c r="Z47" s="4">
        <f t="shared" si="27"/>
        <v>7.1000000000000008E-2</v>
      </c>
      <c r="AA47" s="4">
        <f t="shared" si="27"/>
        <v>7.1000000000000008E-2</v>
      </c>
      <c r="AB47" s="4">
        <f t="shared" si="27"/>
        <v>7.1000000000000008E-2</v>
      </c>
      <c r="AC47" s="4">
        <f t="shared" si="27"/>
        <v>7.1000000000000008E-2</v>
      </c>
      <c r="AD47" s="4">
        <f t="shared" si="28"/>
        <v>7.1000000000000008E-2</v>
      </c>
      <c r="AE47" s="4">
        <f t="shared" si="28"/>
        <v>7.1000000000000008E-2</v>
      </c>
      <c r="AF47" s="4">
        <f t="shared" si="28"/>
        <v>7.1000000000000008E-2</v>
      </c>
      <c r="AG47" s="4">
        <f t="shared" si="28"/>
        <v>7.1000000000000008E-2</v>
      </c>
      <c r="AH47" s="4">
        <f t="shared" si="28"/>
        <v>7.1000000000000008E-2</v>
      </c>
      <c r="AI47" s="4">
        <f t="shared" si="28"/>
        <v>7.1000000000000008E-2</v>
      </c>
      <c r="AJ47" s="4">
        <f t="shared" si="28"/>
        <v>7.1000000000000008E-2</v>
      </c>
      <c r="AK47" s="4">
        <f t="shared" si="28"/>
        <v>7.1000000000000008E-2</v>
      </c>
      <c r="AL47" s="4">
        <f t="shared" si="28"/>
        <v>7.1000000000000008E-2</v>
      </c>
      <c r="AM47" s="4">
        <f t="shared" si="28"/>
        <v>7.1000000000000008E-2</v>
      </c>
      <c r="AN47" s="4">
        <f t="shared" si="29"/>
        <v>7.1000000000000008E-2</v>
      </c>
      <c r="AO47" s="4">
        <f t="shared" si="29"/>
        <v>7.1000000000000008E-2</v>
      </c>
      <c r="AP47" s="4">
        <f t="shared" si="29"/>
        <v>7.1000000000000008E-2</v>
      </c>
      <c r="AQ47" s="4">
        <f t="shared" si="29"/>
        <v>7.1000000000000008E-2</v>
      </c>
      <c r="AR47" s="4">
        <f t="shared" si="29"/>
        <v>7.1000000000000008E-2</v>
      </c>
      <c r="AS47" s="4">
        <f t="shared" si="29"/>
        <v>7.1000000000000008E-2</v>
      </c>
      <c r="AT47" s="4">
        <f t="shared" si="29"/>
        <v>7.1000000000000008E-2</v>
      </c>
      <c r="AU47" s="4">
        <f t="shared" si="29"/>
        <v>7.1000000000000008E-2</v>
      </c>
      <c r="AV47" s="4">
        <f t="shared" si="29"/>
        <v>7.1000000000000008E-2</v>
      </c>
      <c r="AW47" s="4">
        <f t="shared" si="29"/>
        <v>7.1000000000000008E-2</v>
      </c>
      <c r="AX47" s="4">
        <f t="shared" si="30"/>
        <v>7.1000000000000008E-2</v>
      </c>
      <c r="AY47" s="4">
        <f t="shared" si="30"/>
        <v>7.1000000000000008E-2</v>
      </c>
      <c r="AZ47" s="4">
        <f t="shared" si="30"/>
        <v>7.1000000000000008E-2</v>
      </c>
      <c r="BA47" s="4">
        <f t="shared" si="30"/>
        <v>7.1000000000000008E-2</v>
      </c>
      <c r="BB47" s="4">
        <f t="shared" si="30"/>
        <v>7.1000000000000008E-2</v>
      </c>
      <c r="BC47" s="4">
        <f t="shared" si="30"/>
        <v>7.1000000000000008E-2</v>
      </c>
      <c r="BD47" s="4">
        <f t="shared" si="30"/>
        <v>7.1000000000000008E-2</v>
      </c>
      <c r="BE47" s="4">
        <f t="shared" si="30"/>
        <v>7.1000000000000008E-2</v>
      </c>
      <c r="BF47" s="4">
        <f t="shared" si="30"/>
        <v>7.1000000000000008E-2</v>
      </c>
      <c r="BG47" s="4">
        <f t="shared" si="30"/>
        <v>7.1000000000000008E-2</v>
      </c>
      <c r="BH47" s="4">
        <f t="shared" si="31"/>
        <v>7.1000000000000008E-2</v>
      </c>
      <c r="BI47" s="4">
        <f t="shared" si="31"/>
        <v>7.1000000000000008E-2</v>
      </c>
      <c r="BJ47" s="4">
        <f t="shared" si="31"/>
        <v>7.1000000000000008E-2</v>
      </c>
      <c r="BK47" s="4">
        <f t="shared" si="31"/>
        <v>7.1000000000000008E-2</v>
      </c>
      <c r="BL47" s="4">
        <f t="shared" si="31"/>
        <v>7.1000000000000008E-2</v>
      </c>
      <c r="BM47" s="4">
        <f t="shared" si="31"/>
        <v>7.1000000000000008E-2</v>
      </c>
      <c r="BN47" s="4">
        <f t="shared" si="31"/>
        <v>7.1000000000000008E-2</v>
      </c>
      <c r="BO47" s="4">
        <f t="shared" si="31"/>
        <v>7.1000000000000008E-2</v>
      </c>
      <c r="BP47" s="4">
        <f t="shared" si="31"/>
        <v>7.1000000000000008E-2</v>
      </c>
      <c r="BQ47" s="4">
        <f t="shared" si="31"/>
        <v>7.1000000000000008E-2</v>
      </c>
      <c r="BR47" s="4">
        <f t="shared" si="32"/>
        <v>7.1000000000000008E-2</v>
      </c>
      <c r="BS47" s="4">
        <f t="shared" si="32"/>
        <v>7.1000000000000008E-2</v>
      </c>
      <c r="BT47" s="4">
        <f t="shared" si="32"/>
        <v>7.1000000000000008E-2</v>
      </c>
      <c r="BU47" s="4">
        <f t="shared" si="32"/>
        <v>7.1000000000000008E-2</v>
      </c>
      <c r="BV47" s="4">
        <f t="shared" si="32"/>
        <v>7.1000000000000008E-2</v>
      </c>
      <c r="BW47" s="4">
        <f t="shared" si="32"/>
        <v>7.1000000000000008E-2</v>
      </c>
      <c r="BX47" s="4">
        <f t="shared" si="32"/>
        <v>7.1000000000000008E-2</v>
      </c>
      <c r="BY47" s="4">
        <f t="shared" si="32"/>
        <v>7.1000000000000008E-2</v>
      </c>
      <c r="BZ47" s="4">
        <f t="shared" si="32"/>
        <v>7.1000000000000008E-2</v>
      </c>
      <c r="CA47" s="4">
        <f t="shared" si="32"/>
        <v>7.1000000000000008E-2</v>
      </c>
      <c r="CB47" s="4">
        <f t="shared" si="33"/>
        <v>7.1000000000000008E-2</v>
      </c>
      <c r="CC47" s="4">
        <f t="shared" si="33"/>
        <v>7.1000000000000008E-2</v>
      </c>
      <c r="CD47" s="4">
        <f t="shared" si="33"/>
        <v>7.1000000000000008E-2</v>
      </c>
      <c r="CE47" s="4">
        <f t="shared" si="33"/>
        <v>7.1000000000000008E-2</v>
      </c>
      <c r="CF47" s="4">
        <f t="shared" si="33"/>
        <v>7.1000000000000008E-2</v>
      </c>
      <c r="CG47" s="4">
        <f t="shared" si="33"/>
        <v>7.1000000000000008E-2</v>
      </c>
      <c r="CH47" s="4">
        <f t="shared" si="33"/>
        <v>7.1000000000000008E-2</v>
      </c>
      <c r="CI47" s="4">
        <f t="shared" si="33"/>
        <v>7.1000000000000008E-2</v>
      </c>
      <c r="CJ47" s="4">
        <f t="shared" si="33"/>
        <v>7.1000000000000008E-2</v>
      </c>
      <c r="CK47" s="4">
        <f t="shared" si="33"/>
        <v>7.1000000000000008E-2</v>
      </c>
      <c r="CL47" s="4">
        <f t="shared" si="34"/>
        <v>7.1000000000000008E-2</v>
      </c>
      <c r="CM47" s="4">
        <f t="shared" si="34"/>
        <v>7.1000000000000008E-2</v>
      </c>
      <c r="CN47" s="4">
        <f t="shared" si="34"/>
        <v>7.1000000000000008E-2</v>
      </c>
      <c r="CO47" s="4">
        <f t="shared" si="34"/>
        <v>7.1000000000000008E-2</v>
      </c>
      <c r="CP47" s="4">
        <f t="shared" si="34"/>
        <v>7.1000000000000008E-2</v>
      </c>
      <c r="CQ47" s="4">
        <f t="shared" si="34"/>
        <v>7.1000000000000008E-2</v>
      </c>
      <c r="CR47" s="4">
        <f t="shared" si="34"/>
        <v>7.1000000000000008E-2</v>
      </c>
      <c r="CS47" s="4">
        <f t="shared" si="34"/>
        <v>7.1000000000000008E-2</v>
      </c>
      <c r="CT47" s="4">
        <f t="shared" si="34"/>
        <v>7.1000000000000008E-2</v>
      </c>
      <c r="CU47" s="4">
        <f t="shared" si="34"/>
        <v>7.1000000000000008E-2</v>
      </c>
      <c r="CV47" s="4">
        <f t="shared" si="35"/>
        <v>7.1000000000000008E-2</v>
      </c>
      <c r="CW47" s="4">
        <f t="shared" si="35"/>
        <v>7.1000000000000008E-2</v>
      </c>
      <c r="CX47" s="4">
        <f t="shared" si="35"/>
        <v>7.1000000000000008E-2</v>
      </c>
      <c r="CY47" s="4">
        <f t="shared" si="35"/>
        <v>7.1000000000000008E-2</v>
      </c>
      <c r="CZ47" s="4">
        <f t="shared" si="35"/>
        <v>7.1000000000000008E-2</v>
      </c>
      <c r="DA47" s="4">
        <f t="shared" si="35"/>
        <v>7.1000000000000008E-2</v>
      </c>
      <c r="DB47" s="4">
        <f t="shared" si="35"/>
        <v>7.1000000000000008E-2</v>
      </c>
      <c r="DC47" s="4">
        <f t="shared" si="35"/>
        <v>7.1000000000000008E-2</v>
      </c>
      <c r="DD47" s="4">
        <f t="shared" si="35"/>
        <v>7.1000000000000008E-2</v>
      </c>
      <c r="DE47" s="4">
        <f t="shared" si="35"/>
        <v>7.1000000000000008E-2</v>
      </c>
    </row>
    <row r="48" spans="1:109">
      <c r="A48" t="s">
        <v>81</v>
      </c>
      <c r="B48" t="s">
        <v>6</v>
      </c>
      <c r="C48">
        <v>1</v>
      </c>
      <c r="D48">
        <v>130</v>
      </c>
      <c r="E48" s="1">
        <v>0.3</v>
      </c>
      <c r="F48" s="1">
        <v>0.3</v>
      </c>
      <c r="G48" s="1">
        <v>0.3</v>
      </c>
      <c r="H48" s="2">
        <v>120</v>
      </c>
      <c r="I48">
        <f>H48</f>
        <v>120</v>
      </c>
      <c r="J48" s="4">
        <f t="shared" si="26"/>
        <v>0.56000000000000005</v>
      </c>
      <c r="K48" s="4">
        <f t="shared" si="26"/>
        <v>0.56000000000000005</v>
      </c>
      <c r="L48" s="4">
        <f t="shared" si="26"/>
        <v>0.56000000000000005</v>
      </c>
      <c r="M48" s="4">
        <f t="shared" si="26"/>
        <v>0.28000000000000003</v>
      </c>
      <c r="N48" s="4">
        <f t="shared" si="26"/>
        <v>0.28000000000000003</v>
      </c>
      <c r="O48" s="4">
        <f t="shared" si="26"/>
        <v>0.28000000000000003</v>
      </c>
      <c r="P48" s="4">
        <f t="shared" si="26"/>
        <v>0.28000000000000003</v>
      </c>
      <c r="Q48" s="4">
        <f t="shared" si="26"/>
        <v>5.6000000000000008E-2</v>
      </c>
      <c r="R48" s="4">
        <f t="shared" si="26"/>
        <v>5.6000000000000008E-2</v>
      </c>
      <c r="S48" s="4">
        <f t="shared" si="26"/>
        <v>5.6000000000000008E-2</v>
      </c>
      <c r="T48" s="4">
        <f t="shared" si="27"/>
        <v>5.6000000000000008E-2</v>
      </c>
      <c r="U48" s="4">
        <f t="shared" si="27"/>
        <v>5.6000000000000008E-2</v>
      </c>
      <c r="V48" s="4">
        <f t="shared" si="27"/>
        <v>5.6000000000000008E-2</v>
      </c>
      <c r="W48" s="4">
        <f t="shared" si="27"/>
        <v>5.6000000000000008E-2</v>
      </c>
      <c r="X48" s="4">
        <f t="shared" si="27"/>
        <v>5.6000000000000008E-2</v>
      </c>
      <c r="Y48" s="4">
        <f t="shared" si="27"/>
        <v>5.6000000000000008E-2</v>
      </c>
      <c r="Z48" s="4">
        <f t="shared" si="27"/>
        <v>5.6000000000000008E-2</v>
      </c>
      <c r="AA48" s="4">
        <f t="shared" si="27"/>
        <v>5.6000000000000008E-2</v>
      </c>
      <c r="AB48" s="4">
        <f t="shared" si="27"/>
        <v>5.6000000000000008E-2</v>
      </c>
      <c r="AC48" s="4">
        <f t="shared" si="27"/>
        <v>5.6000000000000008E-2</v>
      </c>
      <c r="AD48" s="4">
        <f t="shared" si="28"/>
        <v>5.6000000000000008E-2</v>
      </c>
      <c r="AE48" s="4">
        <f t="shared" si="28"/>
        <v>5.6000000000000008E-2</v>
      </c>
      <c r="AF48" s="4">
        <f t="shared" si="28"/>
        <v>5.6000000000000008E-2</v>
      </c>
      <c r="AG48" s="4">
        <f t="shared" si="28"/>
        <v>5.6000000000000008E-2</v>
      </c>
      <c r="AH48" s="4">
        <f t="shared" si="28"/>
        <v>5.6000000000000008E-2</v>
      </c>
      <c r="AI48" s="4">
        <f t="shared" si="28"/>
        <v>5.6000000000000008E-2</v>
      </c>
      <c r="AJ48" s="4">
        <f t="shared" si="28"/>
        <v>5.6000000000000008E-2</v>
      </c>
      <c r="AK48" s="4">
        <f t="shared" si="28"/>
        <v>5.6000000000000008E-2</v>
      </c>
      <c r="AL48" s="4">
        <f t="shared" si="28"/>
        <v>5.6000000000000008E-2</v>
      </c>
      <c r="AM48" s="4">
        <f t="shared" si="28"/>
        <v>5.6000000000000008E-2</v>
      </c>
      <c r="AN48" s="4">
        <f t="shared" si="29"/>
        <v>5.6000000000000008E-2</v>
      </c>
      <c r="AO48" s="4">
        <f t="shared" si="29"/>
        <v>5.6000000000000008E-2</v>
      </c>
      <c r="AP48" s="4">
        <f t="shared" si="29"/>
        <v>5.6000000000000008E-2</v>
      </c>
      <c r="AQ48" s="4">
        <f t="shared" si="29"/>
        <v>5.6000000000000008E-2</v>
      </c>
      <c r="AR48" s="4">
        <f t="shared" si="29"/>
        <v>5.6000000000000008E-2</v>
      </c>
      <c r="AS48" s="4">
        <f t="shared" si="29"/>
        <v>5.6000000000000008E-2</v>
      </c>
      <c r="AT48" s="4">
        <f t="shared" si="29"/>
        <v>5.6000000000000008E-2</v>
      </c>
      <c r="AU48" s="4">
        <f t="shared" si="29"/>
        <v>5.6000000000000008E-2</v>
      </c>
      <c r="AV48" s="4">
        <f t="shared" si="29"/>
        <v>5.6000000000000008E-2</v>
      </c>
      <c r="AW48" s="4">
        <f t="shared" si="29"/>
        <v>5.6000000000000008E-2</v>
      </c>
      <c r="AX48" s="4">
        <f t="shared" si="30"/>
        <v>5.6000000000000008E-2</v>
      </c>
      <c r="AY48" s="4">
        <f t="shared" si="30"/>
        <v>5.6000000000000008E-2</v>
      </c>
      <c r="AZ48" s="4">
        <f t="shared" si="30"/>
        <v>5.6000000000000008E-2</v>
      </c>
      <c r="BA48" s="4">
        <f t="shared" si="30"/>
        <v>5.6000000000000008E-2</v>
      </c>
      <c r="BB48" s="4">
        <f t="shared" si="30"/>
        <v>5.6000000000000008E-2</v>
      </c>
      <c r="BC48" s="4">
        <f t="shared" si="30"/>
        <v>5.6000000000000008E-2</v>
      </c>
      <c r="BD48" s="4">
        <f t="shared" si="30"/>
        <v>5.6000000000000008E-2</v>
      </c>
      <c r="BE48" s="4">
        <f t="shared" si="30"/>
        <v>5.6000000000000008E-2</v>
      </c>
      <c r="BF48" s="4">
        <f t="shared" si="30"/>
        <v>5.6000000000000008E-2</v>
      </c>
      <c r="BG48" s="4">
        <f t="shared" si="30"/>
        <v>5.6000000000000008E-2</v>
      </c>
      <c r="BH48" s="4">
        <f t="shared" si="31"/>
        <v>5.6000000000000008E-2</v>
      </c>
      <c r="BI48" s="4">
        <f t="shared" si="31"/>
        <v>5.6000000000000008E-2</v>
      </c>
      <c r="BJ48" s="4">
        <f t="shared" si="31"/>
        <v>5.6000000000000008E-2</v>
      </c>
      <c r="BK48" s="4">
        <f t="shared" si="31"/>
        <v>5.6000000000000008E-2</v>
      </c>
      <c r="BL48" s="4">
        <f t="shared" si="31"/>
        <v>5.6000000000000008E-2</v>
      </c>
      <c r="BM48" s="4">
        <f t="shared" si="31"/>
        <v>5.6000000000000008E-2</v>
      </c>
      <c r="BN48" s="4">
        <f t="shared" si="31"/>
        <v>5.6000000000000008E-2</v>
      </c>
      <c r="BO48" s="4">
        <f t="shared" si="31"/>
        <v>5.6000000000000008E-2</v>
      </c>
      <c r="BP48" s="4">
        <f t="shared" si="31"/>
        <v>5.6000000000000008E-2</v>
      </c>
      <c r="BQ48" s="4">
        <f t="shared" si="31"/>
        <v>5.6000000000000008E-2</v>
      </c>
      <c r="BR48" s="4">
        <f t="shared" si="32"/>
        <v>5.6000000000000008E-2</v>
      </c>
      <c r="BS48" s="4">
        <f t="shared" si="32"/>
        <v>5.6000000000000008E-2</v>
      </c>
      <c r="BT48" s="4">
        <f t="shared" si="32"/>
        <v>5.6000000000000008E-2</v>
      </c>
      <c r="BU48" s="4">
        <f t="shared" si="32"/>
        <v>5.6000000000000008E-2</v>
      </c>
      <c r="BV48" s="4">
        <f t="shared" si="32"/>
        <v>5.6000000000000008E-2</v>
      </c>
      <c r="BW48" s="4">
        <f t="shared" si="32"/>
        <v>5.6000000000000008E-2</v>
      </c>
      <c r="BX48" s="4">
        <f t="shared" si="32"/>
        <v>5.6000000000000008E-2</v>
      </c>
      <c r="BY48" s="4">
        <f t="shared" si="32"/>
        <v>5.6000000000000008E-2</v>
      </c>
      <c r="BZ48" s="4">
        <f t="shared" si="32"/>
        <v>5.6000000000000008E-2</v>
      </c>
      <c r="CA48" s="4">
        <f t="shared" si="32"/>
        <v>5.6000000000000008E-2</v>
      </c>
      <c r="CB48" s="4">
        <f t="shared" si="33"/>
        <v>5.6000000000000008E-2</v>
      </c>
      <c r="CC48" s="4">
        <f t="shared" si="33"/>
        <v>5.6000000000000008E-2</v>
      </c>
      <c r="CD48" s="4">
        <f t="shared" si="33"/>
        <v>5.6000000000000008E-2</v>
      </c>
      <c r="CE48" s="4">
        <f t="shared" si="33"/>
        <v>5.6000000000000008E-2</v>
      </c>
      <c r="CF48" s="4">
        <f t="shared" si="33"/>
        <v>5.6000000000000008E-2</v>
      </c>
      <c r="CG48" s="4">
        <f t="shared" si="33"/>
        <v>5.6000000000000008E-2</v>
      </c>
      <c r="CH48" s="4">
        <f t="shared" si="33"/>
        <v>5.6000000000000008E-2</v>
      </c>
      <c r="CI48" s="4">
        <f t="shared" si="33"/>
        <v>5.6000000000000008E-2</v>
      </c>
      <c r="CJ48" s="4">
        <f t="shared" si="33"/>
        <v>5.6000000000000008E-2</v>
      </c>
      <c r="CK48" s="4">
        <f t="shared" si="33"/>
        <v>5.6000000000000008E-2</v>
      </c>
      <c r="CL48" s="4">
        <f t="shared" si="34"/>
        <v>5.6000000000000008E-2</v>
      </c>
      <c r="CM48" s="4">
        <f t="shared" si="34"/>
        <v>5.6000000000000008E-2</v>
      </c>
      <c r="CN48" s="4">
        <f t="shared" si="34"/>
        <v>5.6000000000000008E-2</v>
      </c>
      <c r="CO48" s="4">
        <f t="shared" si="34"/>
        <v>5.6000000000000008E-2</v>
      </c>
      <c r="CP48" s="4">
        <f t="shared" si="34"/>
        <v>5.6000000000000008E-2</v>
      </c>
      <c r="CQ48" s="4">
        <f t="shared" si="34"/>
        <v>5.6000000000000008E-2</v>
      </c>
      <c r="CR48" s="4">
        <f t="shared" si="34"/>
        <v>5.6000000000000008E-2</v>
      </c>
      <c r="CS48" s="4">
        <f t="shared" si="34"/>
        <v>5.6000000000000008E-2</v>
      </c>
      <c r="CT48" s="4">
        <f t="shared" si="34"/>
        <v>5.6000000000000008E-2</v>
      </c>
      <c r="CU48" s="4">
        <f t="shared" si="34"/>
        <v>5.6000000000000008E-2</v>
      </c>
      <c r="CV48" s="4">
        <f t="shared" si="35"/>
        <v>5.6000000000000008E-2</v>
      </c>
      <c r="CW48" s="4">
        <f t="shared" si="35"/>
        <v>5.6000000000000008E-2</v>
      </c>
      <c r="CX48" s="4">
        <f t="shared" si="35"/>
        <v>5.6000000000000008E-2</v>
      </c>
      <c r="CY48" s="4">
        <f t="shared" si="35"/>
        <v>5.6000000000000008E-2</v>
      </c>
      <c r="CZ48" s="4">
        <f t="shared" si="35"/>
        <v>5.6000000000000008E-2</v>
      </c>
      <c r="DA48" s="4">
        <f t="shared" si="35"/>
        <v>5.6000000000000008E-2</v>
      </c>
      <c r="DB48" s="4">
        <f t="shared" si="35"/>
        <v>5.6000000000000008E-2</v>
      </c>
      <c r="DC48" s="4">
        <f t="shared" si="35"/>
        <v>5.6000000000000008E-2</v>
      </c>
      <c r="DD48" s="4">
        <f t="shared" si="35"/>
        <v>5.6000000000000008E-2</v>
      </c>
      <c r="DE48" s="4">
        <f t="shared" si="35"/>
        <v>5.6000000000000008E-2</v>
      </c>
    </row>
    <row r="49" spans="1:109">
      <c r="A49" t="s">
        <v>82</v>
      </c>
      <c r="B49" t="s">
        <v>6</v>
      </c>
      <c r="C49">
        <v>2</v>
      </c>
      <c r="D49">
        <v>160</v>
      </c>
      <c r="E49" s="1">
        <v>0.4</v>
      </c>
      <c r="F49" s="1">
        <v>0.4</v>
      </c>
      <c r="G49" s="1">
        <v>0.4</v>
      </c>
      <c r="H49" s="2">
        <v>60</v>
      </c>
      <c r="I49">
        <f>H49+H48</f>
        <v>180</v>
      </c>
      <c r="J49" s="4">
        <f t="shared" si="26"/>
        <v>0.61</v>
      </c>
      <c r="K49" s="4">
        <f t="shared" si="26"/>
        <v>0.61</v>
      </c>
      <c r="L49" s="4">
        <f t="shared" si="26"/>
        <v>0.61</v>
      </c>
      <c r="M49" s="4">
        <f t="shared" si="26"/>
        <v>0.61</v>
      </c>
      <c r="N49" s="4">
        <f t="shared" si="26"/>
        <v>0.30499999999999999</v>
      </c>
      <c r="O49" s="4">
        <f t="shared" si="26"/>
        <v>0.30499999999999999</v>
      </c>
      <c r="P49" s="4">
        <f t="shared" si="26"/>
        <v>0.30499999999999999</v>
      </c>
      <c r="Q49" s="4">
        <f t="shared" si="26"/>
        <v>0.30499999999999999</v>
      </c>
      <c r="R49" s="4">
        <f t="shared" si="26"/>
        <v>6.0999999999999999E-2</v>
      </c>
      <c r="S49" s="4">
        <f t="shared" si="26"/>
        <v>6.0999999999999999E-2</v>
      </c>
      <c r="T49" s="4">
        <f t="shared" si="27"/>
        <v>6.0999999999999999E-2</v>
      </c>
      <c r="U49" s="4">
        <f t="shared" si="27"/>
        <v>6.0999999999999999E-2</v>
      </c>
      <c r="V49" s="4">
        <f t="shared" si="27"/>
        <v>6.0999999999999999E-2</v>
      </c>
      <c r="W49" s="4">
        <f t="shared" si="27"/>
        <v>6.0999999999999999E-2</v>
      </c>
      <c r="X49" s="4">
        <f t="shared" si="27"/>
        <v>6.0999999999999999E-2</v>
      </c>
      <c r="Y49" s="4">
        <f t="shared" si="27"/>
        <v>6.0999999999999999E-2</v>
      </c>
      <c r="Z49" s="4">
        <f t="shared" si="27"/>
        <v>6.0999999999999999E-2</v>
      </c>
      <c r="AA49" s="4">
        <f t="shared" si="27"/>
        <v>6.0999999999999999E-2</v>
      </c>
      <c r="AB49" s="4">
        <f t="shared" si="27"/>
        <v>6.0999999999999999E-2</v>
      </c>
      <c r="AC49" s="4">
        <f t="shared" si="27"/>
        <v>6.0999999999999999E-2</v>
      </c>
      <c r="AD49" s="4">
        <f t="shared" si="28"/>
        <v>6.0999999999999999E-2</v>
      </c>
      <c r="AE49" s="4">
        <f t="shared" si="28"/>
        <v>6.0999999999999999E-2</v>
      </c>
      <c r="AF49" s="4">
        <f t="shared" si="28"/>
        <v>6.0999999999999999E-2</v>
      </c>
      <c r="AG49" s="4">
        <f t="shared" si="28"/>
        <v>6.0999999999999999E-2</v>
      </c>
      <c r="AH49" s="4">
        <f t="shared" si="28"/>
        <v>6.0999999999999999E-2</v>
      </c>
      <c r="AI49" s="4">
        <f t="shared" si="28"/>
        <v>6.0999999999999999E-2</v>
      </c>
      <c r="AJ49" s="4">
        <f t="shared" si="28"/>
        <v>6.0999999999999999E-2</v>
      </c>
      <c r="AK49" s="4">
        <f t="shared" si="28"/>
        <v>6.0999999999999999E-2</v>
      </c>
      <c r="AL49" s="4">
        <f t="shared" si="28"/>
        <v>6.0999999999999999E-2</v>
      </c>
      <c r="AM49" s="4">
        <f t="shared" si="28"/>
        <v>6.0999999999999999E-2</v>
      </c>
      <c r="AN49" s="4">
        <f t="shared" si="29"/>
        <v>6.0999999999999999E-2</v>
      </c>
      <c r="AO49" s="4">
        <f t="shared" si="29"/>
        <v>6.0999999999999999E-2</v>
      </c>
      <c r="AP49" s="4">
        <f t="shared" si="29"/>
        <v>6.0999999999999999E-2</v>
      </c>
      <c r="AQ49" s="4">
        <f t="shared" si="29"/>
        <v>6.0999999999999999E-2</v>
      </c>
      <c r="AR49" s="4">
        <f t="shared" si="29"/>
        <v>6.0999999999999999E-2</v>
      </c>
      <c r="AS49" s="4">
        <f t="shared" si="29"/>
        <v>6.0999999999999999E-2</v>
      </c>
      <c r="AT49" s="4">
        <f t="shared" si="29"/>
        <v>6.0999999999999999E-2</v>
      </c>
      <c r="AU49" s="4">
        <f t="shared" si="29"/>
        <v>6.0999999999999999E-2</v>
      </c>
      <c r="AV49" s="4">
        <f t="shared" si="29"/>
        <v>6.0999999999999999E-2</v>
      </c>
      <c r="AW49" s="4">
        <f t="shared" si="29"/>
        <v>6.0999999999999999E-2</v>
      </c>
      <c r="AX49" s="4">
        <f t="shared" si="30"/>
        <v>6.0999999999999999E-2</v>
      </c>
      <c r="AY49" s="4">
        <f t="shared" si="30"/>
        <v>6.0999999999999999E-2</v>
      </c>
      <c r="AZ49" s="4">
        <f t="shared" si="30"/>
        <v>6.0999999999999999E-2</v>
      </c>
      <c r="BA49" s="4">
        <f t="shared" si="30"/>
        <v>6.0999999999999999E-2</v>
      </c>
      <c r="BB49" s="4">
        <f t="shared" si="30"/>
        <v>6.0999999999999999E-2</v>
      </c>
      <c r="BC49" s="4">
        <f t="shared" si="30"/>
        <v>6.0999999999999999E-2</v>
      </c>
      <c r="BD49" s="4">
        <f t="shared" si="30"/>
        <v>6.0999999999999999E-2</v>
      </c>
      <c r="BE49" s="4">
        <f t="shared" si="30"/>
        <v>6.0999999999999999E-2</v>
      </c>
      <c r="BF49" s="4">
        <f t="shared" si="30"/>
        <v>6.0999999999999999E-2</v>
      </c>
      <c r="BG49" s="4">
        <f t="shared" si="30"/>
        <v>6.0999999999999999E-2</v>
      </c>
      <c r="BH49" s="4">
        <f t="shared" si="31"/>
        <v>6.0999999999999999E-2</v>
      </c>
      <c r="BI49" s="4">
        <f t="shared" si="31"/>
        <v>6.0999999999999999E-2</v>
      </c>
      <c r="BJ49" s="4">
        <f t="shared" si="31"/>
        <v>6.0999999999999999E-2</v>
      </c>
      <c r="BK49" s="4">
        <f t="shared" si="31"/>
        <v>6.0999999999999999E-2</v>
      </c>
      <c r="BL49" s="4">
        <f t="shared" si="31"/>
        <v>6.0999999999999999E-2</v>
      </c>
      <c r="BM49" s="4">
        <f t="shared" si="31"/>
        <v>6.0999999999999999E-2</v>
      </c>
      <c r="BN49" s="4">
        <f t="shared" si="31"/>
        <v>6.0999999999999999E-2</v>
      </c>
      <c r="BO49" s="4">
        <f t="shared" si="31"/>
        <v>6.0999999999999999E-2</v>
      </c>
      <c r="BP49" s="4">
        <f t="shared" si="31"/>
        <v>6.0999999999999999E-2</v>
      </c>
      <c r="BQ49" s="4">
        <f t="shared" si="31"/>
        <v>6.0999999999999999E-2</v>
      </c>
      <c r="BR49" s="4">
        <f t="shared" si="32"/>
        <v>6.0999999999999999E-2</v>
      </c>
      <c r="BS49" s="4">
        <f t="shared" si="32"/>
        <v>6.0999999999999999E-2</v>
      </c>
      <c r="BT49" s="4">
        <f t="shared" si="32"/>
        <v>6.0999999999999999E-2</v>
      </c>
      <c r="BU49" s="4">
        <f t="shared" si="32"/>
        <v>6.0999999999999999E-2</v>
      </c>
      <c r="BV49" s="4">
        <f t="shared" si="32"/>
        <v>6.0999999999999999E-2</v>
      </c>
      <c r="BW49" s="4">
        <f t="shared" si="32"/>
        <v>6.0999999999999999E-2</v>
      </c>
      <c r="BX49" s="4">
        <f t="shared" si="32"/>
        <v>6.0999999999999999E-2</v>
      </c>
      <c r="BY49" s="4">
        <f t="shared" si="32"/>
        <v>6.0999999999999999E-2</v>
      </c>
      <c r="BZ49" s="4">
        <f t="shared" si="32"/>
        <v>6.0999999999999999E-2</v>
      </c>
      <c r="CA49" s="4">
        <f t="shared" si="32"/>
        <v>6.0999999999999999E-2</v>
      </c>
      <c r="CB49" s="4">
        <f t="shared" si="33"/>
        <v>6.0999999999999999E-2</v>
      </c>
      <c r="CC49" s="4">
        <f t="shared" si="33"/>
        <v>6.0999999999999999E-2</v>
      </c>
      <c r="CD49" s="4">
        <f t="shared" si="33"/>
        <v>6.0999999999999999E-2</v>
      </c>
      <c r="CE49" s="4">
        <f t="shared" si="33"/>
        <v>6.0999999999999999E-2</v>
      </c>
      <c r="CF49" s="4">
        <f t="shared" si="33"/>
        <v>6.0999999999999999E-2</v>
      </c>
      <c r="CG49" s="4">
        <f t="shared" si="33"/>
        <v>6.0999999999999999E-2</v>
      </c>
      <c r="CH49" s="4">
        <f t="shared" si="33"/>
        <v>6.0999999999999999E-2</v>
      </c>
      <c r="CI49" s="4">
        <f t="shared" si="33"/>
        <v>6.0999999999999999E-2</v>
      </c>
      <c r="CJ49" s="4">
        <f t="shared" si="33"/>
        <v>6.0999999999999999E-2</v>
      </c>
      <c r="CK49" s="4">
        <f t="shared" si="33"/>
        <v>6.0999999999999999E-2</v>
      </c>
      <c r="CL49" s="4">
        <f t="shared" si="34"/>
        <v>6.0999999999999999E-2</v>
      </c>
      <c r="CM49" s="4">
        <f t="shared" si="34"/>
        <v>6.0999999999999999E-2</v>
      </c>
      <c r="CN49" s="4">
        <f t="shared" si="34"/>
        <v>6.0999999999999999E-2</v>
      </c>
      <c r="CO49" s="4">
        <f t="shared" si="34"/>
        <v>6.0999999999999999E-2</v>
      </c>
      <c r="CP49" s="4">
        <f t="shared" si="34"/>
        <v>6.0999999999999999E-2</v>
      </c>
      <c r="CQ49" s="4">
        <f t="shared" si="34"/>
        <v>6.0999999999999999E-2</v>
      </c>
      <c r="CR49" s="4">
        <f t="shared" si="34"/>
        <v>6.0999999999999999E-2</v>
      </c>
      <c r="CS49" s="4">
        <f t="shared" si="34"/>
        <v>6.0999999999999999E-2</v>
      </c>
      <c r="CT49" s="4">
        <f t="shared" si="34"/>
        <v>6.0999999999999999E-2</v>
      </c>
      <c r="CU49" s="4">
        <f t="shared" si="34"/>
        <v>6.0999999999999999E-2</v>
      </c>
      <c r="CV49" s="4">
        <f t="shared" si="35"/>
        <v>6.0999999999999999E-2</v>
      </c>
      <c r="CW49" s="4">
        <f t="shared" si="35"/>
        <v>6.0999999999999999E-2</v>
      </c>
      <c r="CX49" s="4">
        <f t="shared" si="35"/>
        <v>6.0999999999999999E-2</v>
      </c>
      <c r="CY49" s="4">
        <f t="shared" si="35"/>
        <v>6.0999999999999999E-2</v>
      </c>
      <c r="CZ49" s="4">
        <f t="shared" si="35"/>
        <v>6.0999999999999999E-2</v>
      </c>
      <c r="DA49" s="4">
        <f t="shared" si="35"/>
        <v>6.0999999999999999E-2</v>
      </c>
      <c r="DB49" s="4">
        <f t="shared" si="35"/>
        <v>6.0999999999999999E-2</v>
      </c>
      <c r="DC49" s="4">
        <f t="shared" si="35"/>
        <v>6.0999999999999999E-2</v>
      </c>
      <c r="DD49" s="4">
        <f t="shared" si="35"/>
        <v>6.0999999999999999E-2</v>
      </c>
      <c r="DE49" s="4">
        <f t="shared" si="35"/>
        <v>6.0999999999999999E-2</v>
      </c>
    </row>
    <row r="50" spans="1:109">
      <c r="A50" t="s">
        <v>83</v>
      </c>
      <c r="B50" t="s">
        <v>6</v>
      </c>
      <c r="C50">
        <v>3</v>
      </c>
      <c r="D50">
        <v>200</v>
      </c>
      <c r="E50" s="1">
        <v>0.5</v>
      </c>
      <c r="F50" s="1">
        <v>0.5</v>
      </c>
      <c r="G50" s="1">
        <v>0.5</v>
      </c>
      <c r="H50" s="2">
        <v>90</v>
      </c>
      <c r="I50">
        <f>H50+H49+H48</f>
        <v>270</v>
      </c>
      <c r="J50" s="4">
        <f t="shared" si="26"/>
        <v>0.66</v>
      </c>
      <c r="K50" s="4">
        <f t="shared" si="26"/>
        <v>0.66</v>
      </c>
      <c r="L50" s="4">
        <f t="shared" si="26"/>
        <v>0.66</v>
      </c>
      <c r="M50" s="4">
        <f t="shared" si="26"/>
        <v>0.66</v>
      </c>
      <c r="N50" s="4">
        <f t="shared" si="26"/>
        <v>0.66</v>
      </c>
      <c r="O50" s="4">
        <f t="shared" si="26"/>
        <v>0.33</v>
      </c>
      <c r="P50" s="4">
        <f t="shared" si="26"/>
        <v>0.33</v>
      </c>
      <c r="Q50" s="4">
        <f t="shared" si="26"/>
        <v>0.33</v>
      </c>
      <c r="R50" s="4">
        <f t="shared" si="26"/>
        <v>0.33</v>
      </c>
      <c r="S50" s="4">
        <f t="shared" si="26"/>
        <v>0.33</v>
      </c>
      <c r="T50" s="4">
        <f t="shared" si="27"/>
        <v>6.6000000000000003E-2</v>
      </c>
      <c r="U50" s="4">
        <f t="shared" si="27"/>
        <v>6.6000000000000003E-2</v>
      </c>
      <c r="V50" s="4">
        <f t="shared" si="27"/>
        <v>6.6000000000000003E-2</v>
      </c>
      <c r="W50" s="4">
        <f t="shared" si="27"/>
        <v>6.6000000000000003E-2</v>
      </c>
      <c r="X50" s="4">
        <f t="shared" si="27"/>
        <v>6.6000000000000003E-2</v>
      </c>
      <c r="Y50" s="4">
        <f t="shared" si="27"/>
        <v>6.6000000000000003E-2</v>
      </c>
      <c r="Z50" s="4">
        <f t="shared" si="27"/>
        <v>6.6000000000000003E-2</v>
      </c>
      <c r="AA50" s="4">
        <f t="shared" si="27"/>
        <v>6.6000000000000003E-2</v>
      </c>
      <c r="AB50" s="4">
        <f t="shared" si="27"/>
        <v>6.6000000000000003E-2</v>
      </c>
      <c r="AC50" s="4">
        <f t="shared" si="27"/>
        <v>6.6000000000000003E-2</v>
      </c>
      <c r="AD50" s="4">
        <f t="shared" si="28"/>
        <v>6.6000000000000003E-2</v>
      </c>
      <c r="AE50" s="4">
        <f t="shared" si="28"/>
        <v>6.6000000000000003E-2</v>
      </c>
      <c r="AF50" s="4">
        <f t="shared" si="28"/>
        <v>6.6000000000000003E-2</v>
      </c>
      <c r="AG50" s="4">
        <f t="shared" si="28"/>
        <v>6.6000000000000003E-2</v>
      </c>
      <c r="AH50" s="4">
        <f t="shared" si="28"/>
        <v>6.6000000000000003E-2</v>
      </c>
      <c r="AI50" s="4">
        <f t="shared" si="28"/>
        <v>6.6000000000000003E-2</v>
      </c>
      <c r="AJ50" s="4">
        <f t="shared" si="28"/>
        <v>6.6000000000000003E-2</v>
      </c>
      <c r="AK50" s="4">
        <f t="shared" si="28"/>
        <v>6.6000000000000003E-2</v>
      </c>
      <c r="AL50" s="4">
        <f t="shared" si="28"/>
        <v>6.6000000000000003E-2</v>
      </c>
      <c r="AM50" s="4">
        <f t="shared" si="28"/>
        <v>6.6000000000000003E-2</v>
      </c>
      <c r="AN50" s="4">
        <f t="shared" si="29"/>
        <v>6.6000000000000003E-2</v>
      </c>
      <c r="AO50" s="4">
        <f t="shared" si="29"/>
        <v>6.6000000000000003E-2</v>
      </c>
      <c r="AP50" s="4">
        <f t="shared" si="29"/>
        <v>6.6000000000000003E-2</v>
      </c>
      <c r="AQ50" s="4">
        <f t="shared" si="29"/>
        <v>6.6000000000000003E-2</v>
      </c>
      <c r="AR50" s="4">
        <f t="shared" si="29"/>
        <v>6.6000000000000003E-2</v>
      </c>
      <c r="AS50" s="4">
        <f t="shared" si="29"/>
        <v>6.6000000000000003E-2</v>
      </c>
      <c r="AT50" s="4">
        <f t="shared" si="29"/>
        <v>6.6000000000000003E-2</v>
      </c>
      <c r="AU50" s="4">
        <f t="shared" si="29"/>
        <v>6.6000000000000003E-2</v>
      </c>
      <c r="AV50" s="4">
        <f t="shared" si="29"/>
        <v>6.6000000000000003E-2</v>
      </c>
      <c r="AW50" s="4">
        <f t="shared" si="29"/>
        <v>6.6000000000000003E-2</v>
      </c>
      <c r="AX50" s="4">
        <f t="shared" si="30"/>
        <v>6.6000000000000003E-2</v>
      </c>
      <c r="AY50" s="4">
        <f t="shared" si="30"/>
        <v>6.6000000000000003E-2</v>
      </c>
      <c r="AZ50" s="4">
        <f t="shared" si="30"/>
        <v>6.6000000000000003E-2</v>
      </c>
      <c r="BA50" s="4">
        <f t="shared" si="30"/>
        <v>6.6000000000000003E-2</v>
      </c>
      <c r="BB50" s="4">
        <f t="shared" si="30"/>
        <v>6.6000000000000003E-2</v>
      </c>
      <c r="BC50" s="4">
        <f t="shared" si="30"/>
        <v>6.6000000000000003E-2</v>
      </c>
      <c r="BD50" s="4">
        <f t="shared" si="30"/>
        <v>6.6000000000000003E-2</v>
      </c>
      <c r="BE50" s="4">
        <f t="shared" si="30"/>
        <v>6.6000000000000003E-2</v>
      </c>
      <c r="BF50" s="4">
        <f t="shared" si="30"/>
        <v>6.6000000000000003E-2</v>
      </c>
      <c r="BG50" s="4">
        <f t="shared" si="30"/>
        <v>6.6000000000000003E-2</v>
      </c>
      <c r="BH50" s="4">
        <f t="shared" si="31"/>
        <v>6.6000000000000003E-2</v>
      </c>
      <c r="BI50" s="4">
        <f t="shared" si="31"/>
        <v>6.6000000000000003E-2</v>
      </c>
      <c r="BJ50" s="4">
        <f t="shared" si="31"/>
        <v>6.6000000000000003E-2</v>
      </c>
      <c r="BK50" s="4">
        <f t="shared" si="31"/>
        <v>6.6000000000000003E-2</v>
      </c>
      <c r="BL50" s="4">
        <f t="shared" si="31"/>
        <v>6.6000000000000003E-2</v>
      </c>
      <c r="BM50" s="4">
        <f t="shared" si="31"/>
        <v>6.6000000000000003E-2</v>
      </c>
      <c r="BN50" s="4">
        <f t="shared" si="31"/>
        <v>6.6000000000000003E-2</v>
      </c>
      <c r="BO50" s="4">
        <f t="shared" si="31"/>
        <v>6.6000000000000003E-2</v>
      </c>
      <c r="BP50" s="4">
        <f t="shared" si="31"/>
        <v>6.6000000000000003E-2</v>
      </c>
      <c r="BQ50" s="4">
        <f t="shared" si="31"/>
        <v>6.6000000000000003E-2</v>
      </c>
      <c r="BR50" s="4">
        <f t="shared" si="32"/>
        <v>6.6000000000000003E-2</v>
      </c>
      <c r="BS50" s="4">
        <f t="shared" si="32"/>
        <v>6.6000000000000003E-2</v>
      </c>
      <c r="BT50" s="4">
        <f t="shared" si="32"/>
        <v>6.6000000000000003E-2</v>
      </c>
      <c r="BU50" s="4">
        <f t="shared" si="32"/>
        <v>6.6000000000000003E-2</v>
      </c>
      <c r="BV50" s="4">
        <f t="shared" si="32"/>
        <v>6.6000000000000003E-2</v>
      </c>
      <c r="BW50" s="4">
        <f t="shared" si="32"/>
        <v>6.6000000000000003E-2</v>
      </c>
      <c r="BX50" s="4">
        <f t="shared" si="32"/>
        <v>6.6000000000000003E-2</v>
      </c>
      <c r="BY50" s="4">
        <f t="shared" si="32"/>
        <v>6.6000000000000003E-2</v>
      </c>
      <c r="BZ50" s="4">
        <f t="shared" si="32"/>
        <v>6.6000000000000003E-2</v>
      </c>
      <c r="CA50" s="4">
        <f t="shared" si="32"/>
        <v>6.6000000000000003E-2</v>
      </c>
      <c r="CB50" s="4">
        <f t="shared" si="33"/>
        <v>6.6000000000000003E-2</v>
      </c>
      <c r="CC50" s="4">
        <f t="shared" si="33"/>
        <v>6.6000000000000003E-2</v>
      </c>
      <c r="CD50" s="4">
        <f t="shared" si="33"/>
        <v>6.6000000000000003E-2</v>
      </c>
      <c r="CE50" s="4">
        <f t="shared" si="33"/>
        <v>6.6000000000000003E-2</v>
      </c>
      <c r="CF50" s="4">
        <f t="shared" si="33"/>
        <v>6.6000000000000003E-2</v>
      </c>
      <c r="CG50" s="4">
        <f t="shared" si="33"/>
        <v>6.6000000000000003E-2</v>
      </c>
      <c r="CH50" s="4">
        <f t="shared" si="33"/>
        <v>6.6000000000000003E-2</v>
      </c>
      <c r="CI50" s="4">
        <f t="shared" si="33"/>
        <v>6.6000000000000003E-2</v>
      </c>
      <c r="CJ50" s="4">
        <f t="shared" si="33"/>
        <v>6.6000000000000003E-2</v>
      </c>
      <c r="CK50" s="4">
        <f t="shared" si="33"/>
        <v>6.6000000000000003E-2</v>
      </c>
      <c r="CL50" s="4">
        <f t="shared" si="34"/>
        <v>6.6000000000000003E-2</v>
      </c>
      <c r="CM50" s="4">
        <f t="shared" si="34"/>
        <v>6.6000000000000003E-2</v>
      </c>
      <c r="CN50" s="4">
        <f t="shared" si="34"/>
        <v>6.6000000000000003E-2</v>
      </c>
      <c r="CO50" s="4">
        <f t="shared" si="34"/>
        <v>6.6000000000000003E-2</v>
      </c>
      <c r="CP50" s="4">
        <f t="shared" si="34"/>
        <v>6.6000000000000003E-2</v>
      </c>
      <c r="CQ50" s="4">
        <f t="shared" si="34"/>
        <v>6.6000000000000003E-2</v>
      </c>
      <c r="CR50" s="4">
        <f t="shared" si="34"/>
        <v>6.6000000000000003E-2</v>
      </c>
      <c r="CS50" s="4">
        <f t="shared" si="34"/>
        <v>6.6000000000000003E-2</v>
      </c>
      <c r="CT50" s="4">
        <f t="shared" si="34"/>
        <v>6.6000000000000003E-2</v>
      </c>
      <c r="CU50" s="4">
        <f t="shared" si="34"/>
        <v>6.6000000000000003E-2</v>
      </c>
      <c r="CV50" s="4">
        <f t="shared" si="35"/>
        <v>6.6000000000000003E-2</v>
      </c>
      <c r="CW50" s="4">
        <f t="shared" si="35"/>
        <v>6.6000000000000003E-2</v>
      </c>
      <c r="CX50" s="4">
        <f t="shared" si="35"/>
        <v>6.6000000000000003E-2</v>
      </c>
      <c r="CY50" s="4">
        <f t="shared" si="35"/>
        <v>6.6000000000000003E-2</v>
      </c>
      <c r="CZ50" s="4">
        <f t="shared" si="35"/>
        <v>6.6000000000000003E-2</v>
      </c>
      <c r="DA50" s="4">
        <f t="shared" si="35"/>
        <v>6.6000000000000003E-2</v>
      </c>
      <c r="DB50" s="4">
        <f t="shared" si="35"/>
        <v>6.6000000000000003E-2</v>
      </c>
      <c r="DC50" s="4">
        <f t="shared" si="35"/>
        <v>6.6000000000000003E-2</v>
      </c>
      <c r="DD50" s="4">
        <f t="shared" si="35"/>
        <v>6.6000000000000003E-2</v>
      </c>
      <c r="DE50" s="4">
        <f t="shared" si="35"/>
        <v>6.6000000000000003E-2</v>
      </c>
    </row>
    <row r="51" spans="1:109">
      <c r="A51" t="s">
        <v>84</v>
      </c>
      <c r="B51" t="s">
        <v>6</v>
      </c>
      <c r="C51">
        <v>4</v>
      </c>
      <c r="D51">
        <v>240</v>
      </c>
      <c r="E51" s="1">
        <v>0.6</v>
      </c>
      <c r="F51" s="1">
        <v>0.6</v>
      </c>
      <c r="G51" s="1">
        <v>0.6</v>
      </c>
      <c r="H51" s="2">
        <v>120</v>
      </c>
      <c r="I51">
        <f>H51+H50+H49+H48</f>
        <v>390</v>
      </c>
      <c r="J51" s="4">
        <f t="shared" si="26"/>
        <v>0.71000000000000008</v>
      </c>
      <c r="K51" s="4">
        <f t="shared" si="26"/>
        <v>0.71000000000000008</v>
      </c>
      <c r="L51" s="4">
        <f t="shared" si="26"/>
        <v>0.71000000000000008</v>
      </c>
      <c r="M51" s="4">
        <f t="shared" si="26"/>
        <v>0.71000000000000008</v>
      </c>
      <c r="N51" s="4">
        <f t="shared" si="26"/>
        <v>0.71000000000000008</v>
      </c>
      <c r="O51" s="4">
        <f t="shared" si="26"/>
        <v>0.71000000000000008</v>
      </c>
      <c r="P51" s="4">
        <f t="shared" si="26"/>
        <v>0.35500000000000004</v>
      </c>
      <c r="Q51" s="4">
        <f t="shared" si="26"/>
        <v>0.35500000000000004</v>
      </c>
      <c r="R51" s="4">
        <f t="shared" si="26"/>
        <v>0.35500000000000004</v>
      </c>
      <c r="S51" s="4">
        <f t="shared" si="26"/>
        <v>0.35500000000000004</v>
      </c>
      <c r="T51" s="4">
        <f t="shared" si="27"/>
        <v>0.35500000000000004</v>
      </c>
      <c r="U51" s="4">
        <f t="shared" si="27"/>
        <v>0.35500000000000004</v>
      </c>
      <c r="V51" s="4">
        <f t="shared" si="27"/>
        <v>7.1000000000000008E-2</v>
      </c>
      <c r="W51" s="4">
        <f t="shared" si="27"/>
        <v>7.1000000000000008E-2</v>
      </c>
      <c r="X51" s="4">
        <f t="shared" si="27"/>
        <v>7.1000000000000008E-2</v>
      </c>
      <c r="Y51" s="4">
        <f t="shared" si="27"/>
        <v>7.1000000000000008E-2</v>
      </c>
      <c r="Z51" s="4">
        <f t="shared" si="27"/>
        <v>7.1000000000000008E-2</v>
      </c>
      <c r="AA51" s="4">
        <f t="shared" si="27"/>
        <v>7.1000000000000008E-2</v>
      </c>
      <c r="AB51" s="4">
        <f t="shared" si="27"/>
        <v>7.1000000000000008E-2</v>
      </c>
      <c r="AC51" s="4">
        <f t="shared" si="27"/>
        <v>7.1000000000000008E-2</v>
      </c>
      <c r="AD51" s="4">
        <f t="shared" si="28"/>
        <v>7.1000000000000008E-2</v>
      </c>
      <c r="AE51" s="4">
        <f t="shared" si="28"/>
        <v>7.1000000000000008E-2</v>
      </c>
      <c r="AF51" s="4">
        <f t="shared" si="28"/>
        <v>7.1000000000000008E-2</v>
      </c>
      <c r="AG51" s="4">
        <f t="shared" si="28"/>
        <v>7.1000000000000008E-2</v>
      </c>
      <c r="AH51" s="4">
        <f t="shared" si="28"/>
        <v>7.1000000000000008E-2</v>
      </c>
      <c r="AI51" s="4">
        <f t="shared" si="28"/>
        <v>7.1000000000000008E-2</v>
      </c>
      <c r="AJ51" s="4">
        <f t="shared" si="28"/>
        <v>7.1000000000000008E-2</v>
      </c>
      <c r="AK51" s="4">
        <f t="shared" si="28"/>
        <v>7.1000000000000008E-2</v>
      </c>
      <c r="AL51" s="4">
        <f t="shared" si="28"/>
        <v>7.1000000000000008E-2</v>
      </c>
      <c r="AM51" s="4">
        <f t="shared" si="28"/>
        <v>7.1000000000000008E-2</v>
      </c>
      <c r="AN51" s="4">
        <f t="shared" si="29"/>
        <v>7.1000000000000008E-2</v>
      </c>
      <c r="AO51" s="4">
        <f t="shared" si="29"/>
        <v>7.1000000000000008E-2</v>
      </c>
      <c r="AP51" s="4">
        <f t="shared" si="29"/>
        <v>7.1000000000000008E-2</v>
      </c>
      <c r="AQ51" s="4">
        <f t="shared" si="29"/>
        <v>7.1000000000000008E-2</v>
      </c>
      <c r="AR51" s="4">
        <f t="shared" si="29"/>
        <v>7.1000000000000008E-2</v>
      </c>
      <c r="AS51" s="4">
        <f t="shared" si="29"/>
        <v>7.1000000000000008E-2</v>
      </c>
      <c r="AT51" s="4">
        <f t="shared" si="29"/>
        <v>7.1000000000000008E-2</v>
      </c>
      <c r="AU51" s="4">
        <f t="shared" si="29"/>
        <v>7.1000000000000008E-2</v>
      </c>
      <c r="AV51" s="4">
        <f t="shared" si="29"/>
        <v>7.1000000000000008E-2</v>
      </c>
      <c r="AW51" s="4">
        <f t="shared" si="29"/>
        <v>7.1000000000000008E-2</v>
      </c>
      <c r="AX51" s="4">
        <f t="shared" si="30"/>
        <v>7.1000000000000008E-2</v>
      </c>
      <c r="AY51" s="4">
        <f t="shared" si="30"/>
        <v>7.1000000000000008E-2</v>
      </c>
      <c r="AZ51" s="4">
        <f t="shared" si="30"/>
        <v>7.1000000000000008E-2</v>
      </c>
      <c r="BA51" s="4">
        <f t="shared" si="30"/>
        <v>7.1000000000000008E-2</v>
      </c>
      <c r="BB51" s="4">
        <f t="shared" si="30"/>
        <v>7.1000000000000008E-2</v>
      </c>
      <c r="BC51" s="4">
        <f t="shared" si="30"/>
        <v>7.1000000000000008E-2</v>
      </c>
      <c r="BD51" s="4">
        <f t="shared" si="30"/>
        <v>7.1000000000000008E-2</v>
      </c>
      <c r="BE51" s="4">
        <f t="shared" si="30"/>
        <v>7.1000000000000008E-2</v>
      </c>
      <c r="BF51" s="4">
        <f t="shared" si="30"/>
        <v>7.1000000000000008E-2</v>
      </c>
      <c r="BG51" s="4">
        <f t="shared" si="30"/>
        <v>7.1000000000000008E-2</v>
      </c>
      <c r="BH51" s="4">
        <f t="shared" si="31"/>
        <v>7.1000000000000008E-2</v>
      </c>
      <c r="BI51" s="4">
        <f t="shared" si="31"/>
        <v>7.1000000000000008E-2</v>
      </c>
      <c r="BJ51" s="4">
        <f t="shared" si="31"/>
        <v>7.1000000000000008E-2</v>
      </c>
      <c r="BK51" s="4">
        <f t="shared" si="31"/>
        <v>7.1000000000000008E-2</v>
      </c>
      <c r="BL51" s="4">
        <f t="shared" si="31"/>
        <v>7.1000000000000008E-2</v>
      </c>
      <c r="BM51" s="4">
        <f t="shared" si="31"/>
        <v>7.1000000000000008E-2</v>
      </c>
      <c r="BN51" s="4">
        <f t="shared" si="31"/>
        <v>7.1000000000000008E-2</v>
      </c>
      <c r="BO51" s="4">
        <f t="shared" si="31"/>
        <v>7.1000000000000008E-2</v>
      </c>
      <c r="BP51" s="4">
        <f t="shared" si="31"/>
        <v>7.1000000000000008E-2</v>
      </c>
      <c r="BQ51" s="4">
        <f t="shared" si="31"/>
        <v>7.1000000000000008E-2</v>
      </c>
      <c r="BR51" s="4">
        <f t="shared" si="32"/>
        <v>7.1000000000000008E-2</v>
      </c>
      <c r="BS51" s="4">
        <f t="shared" si="32"/>
        <v>7.1000000000000008E-2</v>
      </c>
      <c r="BT51" s="4">
        <f t="shared" si="32"/>
        <v>7.1000000000000008E-2</v>
      </c>
      <c r="BU51" s="4">
        <f t="shared" si="32"/>
        <v>7.1000000000000008E-2</v>
      </c>
      <c r="BV51" s="4">
        <f t="shared" si="32"/>
        <v>7.1000000000000008E-2</v>
      </c>
      <c r="BW51" s="4">
        <f t="shared" si="32"/>
        <v>7.1000000000000008E-2</v>
      </c>
      <c r="BX51" s="4">
        <f t="shared" si="32"/>
        <v>7.1000000000000008E-2</v>
      </c>
      <c r="BY51" s="4">
        <f t="shared" si="32"/>
        <v>7.1000000000000008E-2</v>
      </c>
      <c r="BZ51" s="4">
        <f t="shared" si="32"/>
        <v>7.1000000000000008E-2</v>
      </c>
      <c r="CA51" s="4">
        <f t="shared" si="32"/>
        <v>7.1000000000000008E-2</v>
      </c>
      <c r="CB51" s="4">
        <f t="shared" si="33"/>
        <v>7.1000000000000008E-2</v>
      </c>
      <c r="CC51" s="4">
        <f t="shared" si="33"/>
        <v>7.1000000000000008E-2</v>
      </c>
      <c r="CD51" s="4">
        <f t="shared" si="33"/>
        <v>7.1000000000000008E-2</v>
      </c>
      <c r="CE51" s="4">
        <f t="shared" si="33"/>
        <v>7.1000000000000008E-2</v>
      </c>
      <c r="CF51" s="4">
        <f t="shared" si="33"/>
        <v>7.1000000000000008E-2</v>
      </c>
      <c r="CG51" s="4">
        <f t="shared" si="33"/>
        <v>7.1000000000000008E-2</v>
      </c>
      <c r="CH51" s="4">
        <f t="shared" si="33"/>
        <v>7.1000000000000008E-2</v>
      </c>
      <c r="CI51" s="4">
        <f t="shared" si="33"/>
        <v>7.1000000000000008E-2</v>
      </c>
      <c r="CJ51" s="4">
        <f t="shared" si="33"/>
        <v>7.1000000000000008E-2</v>
      </c>
      <c r="CK51" s="4">
        <f t="shared" si="33"/>
        <v>7.1000000000000008E-2</v>
      </c>
      <c r="CL51" s="4">
        <f t="shared" si="34"/>
        <v>7.1000000000000008E-2</v>
      </c>
      <c r="CM51" s="4">
        <f t="shared" si="34"/>
        <v>7.1000000000000008E-2</v>
      </c>
      <c r="CN51" s="4">
        <f t="shared" si="34"/>
        <v>7.1000000000000008E-2</v>
      </c>
      <c r="CO51" s="4">
        <f t="shared" si="34"/>
        <v>7.1000000000000008E-2</v>
      </c>
      <c r="CP51" s="4">
        <f t="shared" si="34"/>
        <v>7.1000000000000008E-2</v>
      </c>
      <c r="CQ51" s="4">
        <f t="shared" si="34"/>
        <v>7.1000000000000008E-2</v>
      </c>
      <c r="CR51" s="4">
        <f t="shared" si="34"/>
        <v>7.1000000000000008E-2</v>
      </c>
      <c r="CS51" s="4">
        <f t="shared" si="34"/>
        <v>7.1000000000000008E-2</v>
      </c>
      <c r="CT51" s="4">
        <f t="shared" si="34"/>
        <v>7.1000000000000008E-2</v>
      </c>
      <c r="CU51" s="4">
        <f t="shared" si="34"/>
        <v>7.1000000000000008E-2</v>
      </c>
      <c r="CV51" s="4">
        <f t="shared" si="35"/>
        <v>7.1000000000000008E-2</v>
      </c>
      <c r="CW51" s="4">
        <f t="shared" si="35"/>
        <v>7.1000000000000008E-2</v>
      </c>
      <c r="CX51" s="4">
        <f t="shared" si="35"/>
        <v>7.1000000000000008E-2</v>
      </c>
      <c r="CY51" s="4">
        <f t="shared" si="35"/>
        <v>7.1000000000000008E-2</v>
      </c>
      <c r="CZ51" s="4">
        <f t="shared" si="35"/>
        <v>7.1000000000000008E-2</v>
      </c>
      <c r="DA51" s="4">
        <f t="shared" si="35"/>
        <v>7.1000000000000008E-2</v>
      </c>
      <c r="DB51" s="4">
        <f t="shared" si="35"/>
        <v>7.1000000000000008E-2</v>
      </c>
      <c r="DC51" s="4">
        <f t="shared" si="35"/>
        <v>7.1000000000000008E-2</v>
      </c>
      <c r="DD51" s="4">
        <f t="shared" si="35"/>
        <v>7.1000000000000008E-2</v>
      </c>
      <c r="DE51" s="4">
        <f t="shared" si="35"/>
        <v>7.1000000000000008E-2</v>
      </c>
    </row>
    <row r="52" spans="1:109">
      <c r="A52" t="s">
        <v>85</v>
      </c>
      <c r="B52" t="s">
        <v>6</v>
      </c>
      <c r="C52">
        <v>5</v>
      </c>
      <c r="D52">
        <v>300</v>
      </c>
      <c r="E52" s="1">
        <v>0.7</v>
      </c>
      <c r="F52" s="1">
        <v>0.7</v>
      </c>
      <c r="G52" s="1">
        <v>0.7</v>
      </c>
      <c r="H52" s="2">
        <v>135</v>
      </c>
      <c r="I52">
        <f>H52+H51+H50+H49+H48</f>
        <v>525</v>
      </c>
      <c r="J52" s="4">
        <f t="shared" si="26"/>
        <v>0.76</v>
      </c>
      <c r="K52" s="4">
        <f t="shared" si="26"/>
        <v>0.76</v>
      </c>
      <c r="L52" s="4">
        <f t="shared" si="26"/>
        <v>0.76</v>
      </c>
      <c r="M52" s="4">
        <f t="shared" si="26"/>
        <v>0.76</v>
      </c>
      <c r="N52" s="4">
        <f t="shared" si="26"/>
        <v>0.76</v>
      </c>
      <c r="O52" s="4">
        <f t="shared" si="26"/>
        <v>0.76</v>
      </c>
      <c r="P52" s="4">
        <f t="shared" si="26"/>
        <v>0.76</v>
      </c>
      <c r="Q52" s="4">
        <f t="shared" si="26"/>
        <v>0.38</v>
      </c>
      <c r="R52" s="4">
        <f t="shared" si="26"/>
        <v>0.38</v>
      </c>
      <c r="S52" s="4">
        <f t="shared" si="26"/>
        <v>0.38</v>
      </c>
      <c r="T52" s="4">
        <f t="shared" si="27"/>
        <v>0.38</v>
      </c>
      <c r="U52" s="4">
        <f t="shared" si="27"/>
        <v>0.38</v>
      </c>
      <c r="V52" s="4">
        <f t="shared" si="27"/>
        <v>0.38</v>
      </c>
      <c r="W52" s="4">
        <f t="shared" si="27"/>
        <v>0.38</v>
      </c>
      <c r="X52" s="4">
        <f t="shared" si="27"/>
        <v>0.38</v>
      </c>
      <c r="Y52" s="4">
        <f t="shared" si="27"/>
        <v>7.6000000000000012E-2</v>
      </c>
      <c r="Z52" s="4">
        <f t="shared" si="27"/>
        <v>7.6000000000000012E-2</v>
      </c>
      <c r="AA52" s="4">
        <f t="shared" si="27"/>
        <v>7.6000000000000012E-2</v>
      </c>
      <c r="AB52" s="4">
        <f t="shared" si="27"/>
        <v>7.6000000000000012E-2</v>
      </c>
      <c r="AC52" s="4">
        <f t="shared" si="27"/>
        <v>7.6000000000000012E-2</v>
      </c>
      <c r="AD52" s="4">
        <f t="shared" si="28"/>
        <v>7.6000000000000012E-2</v>
      </c>
      <c r="AE52" s="4">
        <f t="shared" si="28"/>
        <v>7.6000000000000012E-2</v>
      </c>
      <c r="AF52" s="4">
        <f t="shared" si="28"/>
        <v>7.6000000000000012E-2</v>
      </c>
      <c r="AG52" s="4">
        <f t="shared" si="28"/>
        <v>7.6000000000000012E-2</v>
      </c>
      <c r="AH52" s="4">
        <f t="shared" si="28"/>
        <v>7.6000000000000012E-2</v>
      </c>
      <c r="AI52" s="4">
        <f t="shared" si="28"/>
        <v>7.6000000000000012E-2</v>
      </c>
      <c r="AJ52" s="4">
        <f t="shared" si="28"/>
        <v>7.6000000000000012E-2</v>
      </c>
      <c r="AK52" s="4">
        <f t="shared" si="28"/>
        <v>7.6000000000000012E-2</v>
      </c>
      <c r="AL52" s="4">
        <f t="shared" si="28"/>
        <v>7.6000000000000012E-2</v>
      </c>
      <c r="AM52" s="4">
        <f t="shared" si="28"/>
        <v>7.6000000000000012E-2</v>
      </c>
      <c r="AN52" s="4">
        <f t="shared" si="29"/>
        <v>7.6000000000000012E-2</v>
      </c>
      <c r="AO52" s="4">
        <f t="shared" si="29"/>
        <v>7.6000000000000012E-2</v>
      </c>
      <c r="AP52" s="4">
        <f t="shared" si="29"/>
        <v>7.6000000000000012E-2</v>
      </c>
      <c r="AQ52" s="4">
        <f t="shared" si="29"/>
        <v>7.6000000000000012E-2</v>
      </c>
      <c r="AR52" s="4">
        <f t="shared" si="29"/>
        <v>7.6000000000000012E-2</v>
      </c>
      <c r="AS52" s="4">
        <f t="shared" si="29"/>
        <v>7.6000000000000012E-2</v>
      </c>
      <c r="AT52" s="4">
        <f t="shared" si="29"/>
        <v>7.6000000000000012E-2</v>
      </c>
      <c r="AU52" s="4">
        <f t="shared" si="29"/>
        <v>7.6000000000000012E-2</v>
      </c>
      <c r="AV52" s="4">
        <f t="shared" si="29"/>
        <v>7.6000000000000012E-2</v>
      </c>
      <c r="AW52" s="4">
        <f t="shared" si="29"/>
        <v>7.6000000000000012E-2</v>
      </c>
      <c r="AX52" s="4">
        <f t="shared" si="30"/>
        <v>7.6000000000000012E-2</v>
      </c>
      <c r="AY52" s="4">
        <f t="shared" si="30"/>
        <v>7.6000000000000012E-2</v>
      </c>
      <c r="AZ52" s="4">
        <f t="shared" si="30"/>
        <v>7.6000000000000012E-2</v>
      </c>
      <c r="BA52" s="4">
        <f t="shared" si="30"/>
        <v>7.6000000000000012E-2</v>
      </c>
      <c r="BB52" s="4">
        <f t="shared" si="30"/>
        <v>7.6000000000000012E-2</v>
      </c>
      <c r="BC52" s="4">
        <f t="shared" si="30"/>
        <v>7.6000000000000012E-2</v>
      </c>
      <c r="BD52" s="4">
        <f t="shared" si="30"/>
        <v>7.6000000000000012E-2</v>
      </c>
      <c r="BE52" s="4">
        <f t="shared" si="30"/>
        <v>7.6000000000000012E-2</v>
      </c>
      <c r="BF52" s="4">
        <f t="shared" si="30"/>
        <v>7.6000000000000012E-2</v>
      </c>
      <c r="BG52" s="4">
        <f t="shared" si="30"/>
        <v>7.6000000000000012E-2</v>
      </c>
      <c r="BH52" s="4">
        <f t="shared" si="31"/>
        <v>7.6000000000000012E-2</v>
      </c>
      <c r="BI52" s="4">
        <f t="shared" si="31"/>
        <v>7.6000000000000012E-2</v>
      </c>
      <c r="BJ52" s="4">
        <f t="shared" si="31"/>
        <v>7.6000000000000012E-2</v>
      </c>
      <c r="BK52" s="4">
        <f t="shared" si="31"/>
        <v>7.6000000000000012E-2</v>
      </c>
      <c r="BL52" s="4">
        <f t="shared" si="31"/>
        <v>7.6000000000000012E-2</v>
      </c>
      <c r="BM52" s="4">
        <f t="shared" si="31"/>
        <v>7.6000000000000012E-2</v>
      </c>
      <c r="BN52" s="4">
        <f t="shared" si="31"/>
        <v>7.6000000000000012E-2</v>
      </c>
      <c r="BO52" s="4">
        <f t="shared" si="31"/>
        <v>7.6000000000000012E-2</v>
      </c>
      <c r="BP52" s="4">
        <f t="shared" si="31"/>
        <v>7.6000000000000012E-2</v>
      </c>
      <c r="BQ52" s="4">
        <f t="shared" si="31"/>
        <v>7.6000000000000012E-2</v>
      </c>
      <c r="BR52" s="4">
        <f t="shared" si="32"/>
        <v>7.6000000000000012E-2</v>
      </c>
      <c r="BS52" s="4">
        <f t="shared" si="32"/>
        <v>7.6000000000000012E-2</v>
      </c>
      <c r="BT52" s="4">
        <f t="shared" si="32"/>
        <v>7.6000000000000012E-2</v>
      </c>
      <c r="BU52" s="4">
        <f t="shared" si="32"/>
        <v>7.6000000000000012E-2</v>
      </c>
      <c r="BV52" s="4">
        <f t="shared" si="32"/>
        <v>7.6000000000000012E-2</v>
      </c>
      <c r="BW52" s="4">
        <f t="shared" si="32"/>
        <v>7.6000000000000012E-2</v>
      </c>
      <c r="BX52" s="4">
        <f t="shared" si="32"/>
        <v>7.6000000000000012E-2</v>
      </c>
      <c r="BY52" s="4">
        <f t="shared" si="32"/>
        <v>7.6000000000000012E-2</v>
      </c>
      <c r="BZ52" s="4">
        <f t="shared" si="32"/>
        <v>7.6000000000000012E-2</v>
      </c>
      <c r="CA52" s="4">
        <f t="shared" si="32"/>
        <v>7.6000000000000012E-2</v>
      </c>
      <c r="CB52" s="4">
        <f t="shared" si="33"/>
        <v>7.6000000000000012E-2</v>
      </c>
      <c r="CC52" s="4">
        <f t="shared" si="33"/>
        <v>7.6000000000000012E-2</v>
      </c>
      <c r="CD52" s="4">
        <f t="shared" si="33"/>
        <v>7.6000000000000012E-2</v>
      </c>
      <c r="CE52" s="4">
        <f t="shared" si="33"/>
        <v>7.6000000000000012E-2</v>
      </c>
      <c r="CF52" s="4">
        <f t="shared" si="33"/>
        <v>7.6000000000000012E-2</v>
      </c>
      <c r="CG52" s="4">
        <f t="shared" si="33"/>
        <v>7.6000000000000012E-2</v>
      </c>
      <c r="CH52" s="4">
        <f t="shared" si="33"/>
        <v>7.6000000000000012E-2</v>
      </c>
      <c r="CI52" s="4">
        <f t="shared" si="33"/>
        <v>7.6000000000000012E-2</v>
      </c>
      <c r="CJ52" s="4">
        <f t="shared" si="33"/>
        <v>7.6000000000000012E-2</v>
      </c>
      <c r="CK52" s="4">
        <f t="shared" si="33"/>
        <v>7.6000000000000012E-2</v>
      </c>
      <c r="CL52" s="4">
        <f t="shared" si="34"/>
        <v>7.6000000000000012E-2</v>
      </c>
      <c r="CM52" s="4">
        <f t="shared" si="34"/>
        <v>7.6000000000000012E-2</v>
      </c>
      <c r="CN52" s="4">
        <f t="shared" si="34"/>
        <v>7.6000000000000012E-2</v>
      </c>
      <c r="CO52" s="4">
        <f t="shared" si="34"/>
        <v>7.6000000000000012E-2</v>
      </c>
      <c r="CP52" s="4">
        <f t="shared" si="34"/>
        <v>7.6000000000000012E-2</v>
      </c>
      <c r="CQ52" s="4">
        <f t="shared" si="34"/>
        <v>7.6000000000000012E-2</v>
      </c>
      <c r="CR52" s="4">
        <f t="shared" si="34"/>
        <v>7.6000000000000012E-2</v>
      </c>
      <c r="CS52" s="4">
        <f t="shared" si="34"/>
        <v>7.6000000000000012E-2</v>
      </c>
      <c r="CT52" s="4">
        <f t="shared" si="34"/>
        <v>7.6000000000000012E-2</v>
      </c>
      <c r="CU52" s="4">
        <f t="shared" si="34"/>
        <v>7.6000000000000012E-2</v>
      </c>
      <c r="CV52" s="4">
        <f t="shared" si="35"/>
        <v>7.6000000000000012E-2</v>
      </c>
      <c r="CW52" s="4">
        <f t="shared" si="35"/>
        <v>7.6000000000000012E-2</v>
      </c>
      <c r="CX52" s="4">
        <f t="shared" si="35"/>
        <v>7.6000000000000012E-2</v>
      </c>
      <c r="CY52" s="4">
        <f t="shared" si="35"/>
        <v>7.6000000000000012E-2</v>
      </c>
      <c r="CZ52" s="4">
        <f t="shared" si="35"/>
        <v>7.6000000000000012E-2</v>
      </c>
      <c r="DA52" s="4">
        <f t="shared" si="35"/>
        <v>7.6000000000000012E-2</v>
      </c>
      <c r="DB52" s="4">
        <f t="shared" si="35"/>
        <v>7.6000000000000012E-2</v>
      </c>
      <c r="DC52" s="4">
        <f t="shared" si="35"/>
        <v>7.6000000000000012E-2</v>
      </c>
      <c r="DD52" s="4">
        <f t="shared" si="35"/>
        <v>7.6000000000000012E-2</v>
      </c>
      <c r="DE52" s="4">
        <f t="shared" si="35"/>
        <v>7.6000000000000012E-2</v>
      </c>
    </row>
    <row r="53" spans="1:109">
      <c r="E53" s="1"/>
      <c r="F53" s="1"/>
      <c r="G53" s="1"/>
      <c r="H53" s="2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</row>
    <row r="54" spans="1:109">
      <c r="G54" s="1"/>
      <c r="H54" s="1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</row>
    <row r="55" spans="1:109">
      <c r="E55" t="s">
        <v>61</v>
      </c>
      <c r="H55" s="2"/>
    </row>
    <row r="56" spans="1:109">
      <c r="E56" s="4">
        <f>(IF(F65&lt;1,F65*0.1,IF(F65&lt;2,0.1+(F65-1)*0.4,0.5+(F65-2)*0.5)))*(1+E22)</f>
        <v>0</v>
      </c>
      <c r="H56" s="2"/>
      <c r="I56" t="s">
        <v>182</v>
      </c>
      <c r="J56" s="1">
        <v>1</v>
      </c>
      <c r="K56" s="4">
        <f>IF(K65&gt;0.42,"100"%,IF(K65&gt;0.2,50%,10%))</f>
        <v>0.5</v>
      </c>
      <c r="L56" s="4">
        <f>IF(L65&gt;0.42,"100"%,IF(L65&gt;0.2,50%,10%))</f>
        <v>0.1</v>
      </c>
      <c r="M56" s="4">
        <f>IF(M65&gt;0.42,"100"%,IF(M65&gt;0.2,50%,10%))</f>
        <v>0.1</v>
      </c>
      <c r="N56" s="4">
        <f t="shared" ref="N56:BY56" si="36">IF(N65&gt;0.42,"100"%,IF(N65&gt;0.2,50%,10%))</f>
        <v>0.1</v>
      </c>
      <c r="O56" s="4">
        <f t="shared" si="36"/>
        <v>0.1</v>
      </c>
      <c r="P56" s="4">
        <f t="shared" si="36"/>
        <v>0.1</v>
      </c>
      <c r="Q56" s="4">
        <f t="shared" si="36"/>
        <v>0.1</v>
      </c>
      <c r="R56" s="4">
        <f t="shared" si="36"/>
        <v>0.1</v>
      </c>
      <c r="S56" s="4">
        <f t="shared" si="36"/>
        <v>0.1</v>
      </c>
      <c r="T56" s="4">
        <f t="shared" si="36"/>
        <v>0.1</v>
      </c>
      <c r="U56" s="4">
        <f t="shared" si="36"/>
        <v>0.1</v>
      </c>
      <c r="V56" s="4">
        <f t="shared" si="36"/>
        <v>0.1</v>
      </c>
      <c r="W56" s="4">
        <f t="shared" si="36"/>
        <v>0.1</v>
      </c>
      <c r="X56" s="4">
        <f t="shared" si="36"/>
        <v>0.1</v>
      </c>
      <c r="Y56" s="4">
        <f t="shared" si="36"/>
        <v>0.1</v>
      </c>
      <c r="Z56" s="4">
        <f t="shared" si="36"/>
        <v>0.1</v>
      </c>
      <c r="AA56" s="4">
        <f t="shared" si="36"/>
        <v>0.1</v>
      </c>
      <c r="AB56" s="4">
        <f t="shared" si="36"/>
        <v>0.1</v>
      </c>
      <c r="AC56" s="4">
        <f t="shared" si="36"/>
        <v>0.1</v>
      </c>
      <c r="AD56" s="4">
        <f t="shared" si="36"/>
        <v>0.1</v>
      </c>
      <c r="AE56" s="4">
        <f t="shared" si="36"/>
        <v>0.1</v>
      </c>
      <c r="AF56" s="4">
        <f t="shared" si="36"/>
        <v>0.1</v>
      </c>
      <c r="AG56" s="4">
        <f t="shared" si="36"/>
        <v>0.1</v>
      </c>
      <c r="AH56" s="4">
        <f t="shared" si="36"/>
        <v>0.1</v>
      </c>
      <c r="AI56" s="4">
        <f t="shared" si="36"/>
        <v>0.1</v>
      </c>
      <c r="AJ56" s="4">
        <f t="shared" si="36"/>
        <v>0.1</v>
      </c>
      <c r="AK56" s="4">
        <f t="shared" si="36"/>
        <v>0.1</v>
      </c>
      <c r="AL56" s="4">
        <f t="shared" si="36"/>
        <v>0.1</v>
      </c>
      <c r="AM56" s="4">
        <f t="shared" si="36"/>
        <v>0.1</v>
      </c>
      <c r="AN56" s="4">
        <f t="shared" si="36"/>
        <v>0.1</v>
      </c>
      <c r="AO56" s="4">
        <f t="shared" si="36"/>
        <v>0.1</v>
      </c>
      <c r="AP56" s="4">
        <f t="shared" si="36"/>
        <v>0.1</v>
      </c>
      <c r="AQ56" s="4">
        <f t="shared" si="36"/>
        <v>0.1</v>
      </c>
      <c r="AR56" s="4">
        <f t="shared" si="36"/>
        <v>0.1</v>
      </c>
      <c r="AS56" s="4">
        <f t="shared" si="36"/>
        <v>0.1</v>
      </c>
      <c r="AT56" s="4">
        <f t="shared" si="36"/>
        <v>0.1</v>
      </c>
      <c r="AU56" s="4">
        <f t="shared" si="36"/>
        <v>0.1</v>
      </c>
      <c r="AV56" s="4">
        <f t="shared" si="36"/>
        <v>0.1</v>
      </c>
      <c r="AW56" s="4">
        <f t="shared" si="36"/>
        <v>0.1</v>
      </c>
      <c r="AX56" s="4">
        <f t="shared" si="36"/>
        <v>0.1</v>
      </c>
      <c r="AY56" s="4">
        <f t="shared" si="36"/>
        <v>0.1</v>
      </c>
      <c r="AZ56" s="4">
        <f t="shared" si="36"/>
        <v>0.1</v>
      </c>
      <c r="BA56" s="4">
        <f t="shared" si="36"/>
        <v>0.1</v>
      </c>
      <c r="BB56" s="4">
        <f t="shared" si="36"/>
        <v>0.1</v>
      </c>
      <c r="BC56" s="4">
        <f t="shared" si="36"/>
        <v>0.1</v>
      </c>
      <c r="BD56" s="4">
        <f t="shared" si="36"/>
        <v>0.1</v>
      </c>
      <c r="BE56" s="4">
        <f t="shared" si="36"/>
        <v>0.1</v>
      </c>
      <c r="BF56" s="4">
        <f t="shared" si="36"/>
        <v>0.1</v>
      </c>
      <c r="BG56" s="4">
        <f t="shared" si="36"/>
        <v>0.1</v>
      </c>
      <c r="BH56" s="4">
        <f t="shared" si="36"/>
        <v>0.1</v>
      </c>
      <c r="BI56" s="4">
        <f t="shared" si="36"/>
        <v>0.1</v>
      </c>
      <c r="BJ56" s="4">
        <f t="shared" si="36"/>
        <v>0.1</v>
      </c>
      <c r="BK56" s="4">
        <f t="shared" si="36"/>
        <v>0.1</v>
      </c>
      <c r="BL56" s="4">
        <f t="shared" si="36"/>
        <v>0.1</v>
      </c>
      <c r="BM56" s="4">
        <f t="shared" si="36"/>
        <v>0.1</v>
      </c>
      <c r="BN56" s="4">
        <f t="shared" si="36"/>
        <v>0.1</v>
      </c>
      <c r="BO56" s="4">
        <f t="shared" si="36"/>
        <v>0.1</v>
      </c>
      <c r="BP56" s="4">
        <f t="shared" si="36"/>
        <v>0.1</v>
      </c>
      <c r="BQ56" s="4">
        <f t="shared" si="36"/>
        <v>0.1</v>
      </c>
      <c r="BR56" s="4">
        <f t="shared" si="36"/>
        <v>0.1</v>
      </c>
      <c r="BS56" s="4">
        <f t="shared" si="36"/>
        <v>0.1</v>
      </c>
      <c r="BT56" s="4">
        <f t="shared" si="36"/>
        <v>0.1</v>
      </c>
      <c r="BU56" s="4">
        <f t="shared" si="36"/>
        <v>0.1</v>
      </c>
      <c r="BV56" s="4">
        <f t="shared" si="36"/>
        <v>0.1</v>
      </c>
      <c r="BW56" s="4">
        <f t="shared" si="36"/>
        <v>0.1</v>
      </c>
      <c r="BX56" s="4">
        <f t="shared" si="36"/>
        <v>0.1</v>
      </c>
      <c r="BY56" s="4">
        <f t="shared" si="36"/>
        <v>0.1</v>
      </c>
      <c r="BZ56" s="4">
        <f t="shared" ref="BZ56:DE56" si="37">IF(BZ65&gt;0.42,"100"%,IF(BZ65&gt;0.2,50%,10%))</f>
        <v>0.1</v>
      </c>
      <c r="CA56" s="4">
        <f t="shared" si="37"/>
        <v>0.1</v>
      </c>
      <c r="CB56" s="4">
        <f t="shared" si="37"/>
        <v>0.1</v>
      </c>
      <c r="CC56" s="4">
        <f t="shared" si="37"/>
        <v>0.1</v>
      </c>
      <c r="CD56" s="4">
        <f t="shared" si="37"/>
        <v>0.1</v>
      </c>
      <c r="CE56" s="4">
        <f t="shared" si="37"/>
        <v>0.1</v>
      </c>
      <c r="CF56" s="4">
        <f t="shared" si="37"/>
        <v>0.1</v>
      </c>
      <c r="CG56" s="4">
        <f t="shared" si="37"/>
        <v>0.1</v>
      </c>
      <c r="CH56" s="4">
        <f t="shared" si="37"/>
        <v>0.1</v>
      </c>
      <c r="CI56" s="4">
        <f t="shared" si="37"/>
        <v>0.1</v>
      </c>
      <c r="CJ56" s="4">
        <f t="shared" si="37"/>
        <v>0.1</v>
      </c>
      <c r="CK56" s="4">
        <f t="shared" si="37"/>
        <v>0.1</v>
      </c>
      <c r="CL56" s="4">
        <f t="shared" si="37"/>
        <v>0.1</v>
      </c>
      <c r="CM56" s="4">
        <f t="shared" si="37"/>
        <v>0.1</v>
      </c>
      <c r="CN56" s="4">
        <f t="shared" si="37"/>
        <v>0.1</v>
      </c>
      <c r="CO56" s="4">
        <f t="shared" si="37"/>
        <v>0.1</v>
      </c>
      <c r="CP56" s="4">
        <f t="shared" si="37"/>
        <v>0.1</v>
      </c>
      <c r="CQ56" s="4">
        <f t="shared" si="37"/>
        <v>0.1</v>
      </c>
      <c r="CR56" s="4">
        <f t="shared" si="37"/>
        <v>0.1</v>
      </c>
      <c r="CS56" s="4">
        <f t="shared" si="37"/>
        <v>0.1</v>
      </c>
      <c r="CT56" s="4">
        <f t="shared" si="37"/>
        <v>0.1</v>
      </c>
      <c r="CU56" s="4">
        <f t="shared" si="37"/>
        <v>0.1</v>
      </c>
      <c r="CV56" s="4">
        <f t="shared" si="37"/>
        <v>0.1</v>
      </c>
      <c r="CW56" s="4">
        <f t="shared" si="37"/>
        <v>0.1</v>
      </c>
      <c r="CX56" s="4">
        <f t="shared" si="37"/>
        <v>0.1</v>
      </c>
      <c r="CY56" s="4">
        <f t="shared" si="37"/>
        <v>0.1</v>
      </c>
      <c r="CZ56" s="4">
        <f t="shared" si="37"/>
        <v>0.1</v>
      </c>
      <c r="DA56" s="4">
        <f t="shared" si="37"/>
        <v>0.1</v>
      </c>
      <c r="DB56" s="4">
        <f t="shared" si="37"/>
        <v>0.1</v>
      </c>
      <c r="DC56" s="4">
        <f t="shared" si="37"/>
        <v>0.1</v>
      </c>
      <c r="DD56" s="4">
        <f t="shared" si="37"/>
        <v>0.1</v>
      </c>
      <c r="DE56" s="4">
        <f t="shared" si="37"/>
        <v>0.1</v>
      </c>
    </row>
    <row r="57" spans="1:109">
      <c r="E57" s="4">
        <f>(IF(F66&lt;1,F66*0.1,IF(F66&lt;2,0.1+(F66-1)*0.4,0.5+(F66-2)*0.5)))</f>
        <v>0</v>
      </c>
      <c r="H57" s="2"/>
      <c r="I57" s="2" t="s">
        <v>34</v>
      </c>
      <c r="J57" s="1">
        <v>1</v>
      </c>
      <c r="K57" s="4">
        <f>IF(K66&gt;0.42,"100"%,IF(K66&gt;0.2,50%,10%))</f>
        <v>0.5</v>
      </c>
      <c r="L57" s="4">
        <f t="shared" ref="K57:P60" si="38">IF(L66&gt;0.42,"100"%,IF(L66&gt;0.2,50%,10%))</f>
        <v>0.5</v>
      </c>
      <c r="M57" s="4">
        <f t="shared" si="38"/>
        <v>0.1</v>
      </c>
      <c r="N57" s="4">
        <f t="shared" si="38"/>
        <v>0.1</v>
      </c>
      <c r="O57" s="4">
        <f t="shared" si="38"/>
        <v>0.1</v>
      </c>
      <c r="P57" s="4">
        <f t="shared" si="38"/>
        <v>0.1</v>
      </c>
      <c r="Q57" s="4">
        <f t="shared" ref="Q57:AC57" si="39">IF(Q66&gt;0.42,"100"%,IF(Q66&gt;0.2,50%,10%))</f>
        <v>0.1</v>
      </c>
      <c r="R57" s="4">
        <f t="shared" si="39"/>
        <v>0.1</v>
      </c>
      <c r="S57" s="4">
        <f t="shared" si="39"/>
        <v>0.1</v>
      </c>
      <c r="T57" s="4">
        <f t="shared" si="39"/>
        <v>0.1</v>
      </c>
      <c r="U57" s="4">
        <f t="shared" si="39"/>
        <v>0.1</v>
      </c>
      <c r="V57" s="4">
        <f t="shared" si="39"/>
        <v>0.1</v>
      </c>
      <c r="W57" s="4">
        <f t="shared" si="39"/>
        <v>0.1</v>
      </c>
      <c r="X57" s="4">
        <f t="shared" si="39"/>
        <v>0.1</v>
      </c>
      <c r="Y57" s="4">
        <f t="shared" si="39"/>
        <v>0.1</v>
      </c>
      <c r="Z57" s="4">
        <f t="shared" si="39"/>
        <v>0.1</v>
      </c>
      <c r="AA57" s="4">
        <f t="shared" si="39"/>
        <v>0.1</v>
      </c>
      <c r="AB57" s="4">
        <f t="shared" si="39"/>
        <v>0.1</v>
      </c>
      <c r="AC57" s="4">
        <f t="shared" si="39"/>
        <v>0.1</v>
      </c>
      <c r="AD57" s="4">
        <f t="shared" ref="AD57:BG57" si="40">IF(AD66&gt;0.42,"100"%,IF(AD66&gt;0.2,50%,10%))</f>
        <v>0.1</v>
      </c>
      <c r="AE57" s="4">
        <f t="shared" si="40"/>
        <v>0.1</v>
      </c>
      <c r="AF57" s="4">
        <f t="shared" si="40"/>
        <v>0.1</v>
      </c>
      <c r="AG57" s="4">
        <f t="shared" si="40"/>
        <v>0.1</v>
      </c>
      <c r="AH57" s="4">
        <f t="shared" si="40"/>
        <v>0.1</v>
      </c>
      <c r="AI57" s="4">
        <f t="shared" si="40"/>
        <v>0.1</v>
      </c>
      <c r="AJ57" s="4">
        <f t="shared" si="40"/>
        <v>0.1</v>
      </c>
      <c r="AK57" s="4">
        <f t="shared" si="40"/>
        <v>0.1</v>
      </c>
      <c r="AL57" s="4">
        <f t="shared" si="40"/>
        <v>0.1</v>
      </c>
      <c r="AM57" s="4">
        <f t="shared" si="40"/>
        <v>0.1</v>
      </c>
      <c r="AN57" s="4">
        <f t="shared" si="40"/>
        <v>0.1</v>
      </c>
      <c r="AO57" s="4">
        <f t="shared" si="40"/>
        <v>0.1</v>
      </c>
      <c r="AP57" s="4">
        <f t="shared" si="40"/>
        <v>0.1</v>
      </c>
      <c r="AQ57" s="4">
        <f t="shared" si="40"/>
        <v>0.1</v>
      </c>
      <c r="AR57" s="4">
        <f t="shared" si="40"/>
        <v>0.1</v>
      </c>
      <c r="AS57" s="4">
        <f t="shared" si="40"/>
        <v>0.1</v>
      </c>
      <c r="AT57" s="4">
        <f t="shared" si="40"/>
        <v>0.1</v>
      </c>
      <c r="AU57" s="4">
        <f t="shared" si="40"/>
        <v>0.1</v>
      </c>
      <c r="AV57" s="4">
        <f t="shared" si="40"/>
        <v>0.1</v>
      </c>
      <c r="AW57" s="4">
        <f t="shared" si="40"/>
        <v>0.1</v>
      </c>
      <c r="AX57" s="4">
        <f t="shared" si="40"/>
        <v>0.1</v>
      </c>
      <c r="AY57" s="4">
        <f t="shared" si="40"/>
        <v>0.1</v>
      </c>
      <c r="AZ57" s="4">
        <f t="shared" si="40"/>
        <v>0.1</v>
      </c>
      <c r="BA57" s="4">
        <f t="shared" si="40"/>
        <v>0.1</v>
      </c>
      <c r="BB57" s="4">
        <f t="shared" si="40"/>
        <v>0.1</v>
      </c>
      <c r="BC57" s="4">
        <f t="shared" si="40"/>
        <v>0.1</v>
      </c>
      <c r="BD57" s="4">
        <f t="shared" si="40"/>
        <v>0.1</v>
      </c>
      <c r="BE57" s="4">
        <f t="shared" si="40"/>
        <v>0.1</v>
      </c>
      <c r="BF57" s="4">
        <f t="shared" si="40"/>
        <v>0.1</v>
      </c>
      <c r="BG57" s="4">
        <f t="shared" si="40"/>
        <v>0.1</v>
      </c>
      <c r="BH57" s="4">
        <f t="shared" ref="BH57:DE57" si="41">IF(BH66&gt;0.42,"100"%,IF(BH66&gt;0.2,50%,10%))</f>
        <v>0.1</v>
      </c>
      <c r="BI57" s="4">
        <f t="shared" si="41"/>
        <v>0.1</v>
      </c>
      <c r="BJ57" s="4">
        <f t="shared" si="41"/>
        <v>0.1</v>
      </c>
      <c r="BK57" s="4">
        <f t="shared" si="41"/>
        <v>0.1</v>
      </c>
      <c r="BL57" s="4">
        <f t="shared" si="41"/>
        <v>0.1</v>
      </c>
      <c r="BM57" s="4">
        <f t="shared" si="41"/>
        <v>0.1</v>
      </c>
      <c r="BN57" s="4">
        <f t="shared" si="41"/>
        <v>0.1</v>
      </c>
      <c r="BO57" s="4">
        <f t="shared" si="41"/>
        <v>0.1</v>
      </c>
      <c r="BP57" s="4">
        <f t="shared" si="41"/>
        <v>0.1</v>
      </c>
      <c r="BQ57" s="4">
        <f t="shared" si="41"/>
        <v>0.1</v>
      </c>
      <c r="BR57" s="4">
        <f t="shared" si="41"/>
        <v>0.1</v>
      </c>
      <c r="BS57" s="4">
        <f t="shared" si="41"/>
        <v>0.1</v>
      </c>
      <c r="BT57" s="4">
        <f t="shared" si="41"/>
        <v>0.1</v>
      </c>
      <c r="BU57" s="4">
        <f t="shared" si="41"/>
        <v>0.1</v>
      </c>
      <c r="BV57" s="4">
        <f t="shared" si="41"/>
        <v>0.1</v>
      </c>
      <c r="BW57" s="4">
        <f t="shared" si="41"/>
        <v>0.1</v>
      </c>
      <c r="BX57" s="4">
        <f t="shared" si="41"/>
        <v>0.1</v>
      </c>
      <c r="BY57" s="4">
        <f t="shared" si="41"/>
        <v>0.1</v>
      </c>
      <c r="BZ57" s="4">
        <f t="shared" si="41"/>
        <v>0.1</v>
      </c>
      <c r="CA57" s="4">
        <f t="shared" si="41"/>
        <v>0.1</v>
      </c>
      <c r="CB57" s="4">
        <f t="shared" si="41"/>
        <v>0.1</v>
      </c>
      <c r="CC57" s="4">
        <f t="shared" si="41"/>
        <v>0.1</v>
      </c>
      <c r="CD57" s="4">
        <f t="shared" si="41"/>
        <v>0.1</v>
      </c>
      <c r="CE57" s="4">
        <f t="shared" si="41"/>
        <v>0.1</v>
      </c>
      <c r="CF57" s="4">
        <f t="shared" si="41"/>
        <v>0.1</v>
      </c>
      <c r="CG57" s="4">
        <f t="shared" si="41"/>
        <v>0.1</v>
      </c>
      <c r="CH57" s="4">
        <f t="shared" si="41"/>
        <v>0.1</v>
      </c>
      <c r="CI57" s="4">
        <f t="shared" si="41"/>
        <v>0.1</v>
      </c>
      <c r="CJ57" s="4">
        <f t="shared" si="41"/>
        <v>0.1</v>
      </c>
      <c r="CK57" s="4">
        <f t="shared" si="41"/>
        <v>0.1</v>
      </c>
      <c r="CL57" s="4">
        <f t="shared" si="41"/>
        <v>0.1</v>
      </c>
      <c r="CM57" s="4">
        <f t="shared" si="41"/>
        <v>0.1</v>
      </c>
      <c r="CN57" s="4">
        <f t="shared" si="41"/>
        <v>0.1</v>
      </c>
      <c r="CO57" s="4">
        <f t="shared" si="41"/>
        <v>0.1</v>
      </c>
      <c r="CP57" s="4">
        <f t="shared" si="41"/>
        <v>0.1</v>
      </c>
      <c r="CQ57" s="4">
        <f t="shared" si="41"/>
        <v>0.1</v>
      </c>
      <c r="CR57" s="4">
        <f t="shared" si="41"/>
        <v>0.1</v>
      </c>
      <c r="CS57" s="4">
        <f t="shared" si="41"/>
        <v>0.1</v>
      </c>
      <c r="CT57" s="4">
        <f t="shared" si="41"/>
        <v>0.1</v>
      </c>
      <c r="CU57" s="4">
        <f t="shared" si="41"/>
        <v>0.1</v>
      </c>
      <c r="CV57" s="4">
        <f t="shared" si="41"/>
        <v>0.1</v>
      </c>
      <c r="CW57" s="4">
        <f t="shared" si="41"/>
        <v>0.1</v>
      </c>
      <c r="CX57" s="4">
        <f t="shared" si="41"/>
        <v>0.1</v>
      </c>
      <c r="CY57" s="4">
        <f t="shared" si="41"/>
        <v>0.1</v>
      </c>
      <c r="CZ57" s="4">
        <f t="shared" si="41"/>
        <v>0.1</v>
      </c>
      <c r="DA57" s="4">
        <f t="shared" si="41"/>
        <v>0.1</v>
      </c>
      <c r="DB57" s="4">
        <f t="shared" si="41"/>
        <v>0.1</v>
      </c>
      <c r="DC57" s="4">
        <f t="shared" si="41"/>
        <v>0.1</v>
      </c>
      <c r="DD57" s="4">
        <f t="shared" si="41"/>
        <v>0.1</v>
      </c>
      <c r="DE57" s="4">
        <f t="shared" si="41"/>
        <v>0.1</v>
      </c>
    </row>
    <row r="58" spans="1:109">
      <c r="E58" s="4">
        <f ca="1">IF(F67&lt;1,F67*0.1,IF(F67&lt;2,0.1+(F67-1)*0.4,0.5+(F67-2)*0.5))*(1+AVERAGE(E28:E32))</f>
        <v>0.13999999999999999</v>
      </c>
      <c r="H58" s="2"/>
      <c r="I58" s="2" t="s">
        <v>35</v>
      </c>
      <c r="J58" s="1">
        <v>1</v>
      </c>
      <c r="K58" s="4">
        <f>IF(K67&gt;0.42,"100"%,IF(K67&gt;0.2,50%,10%))</f>
        <v>0.5</v>
      </c>
      <c r="L58" s="4">
        <f t="shared" si="38"/>
        <v>0.5</v>
      </c>
      <c r="M58" s="4">
        <f t="shared" si="38"/>
        <v>0.5</v>
      </c>
      <c r="N58" s="4">
        <f t="shared" si="38"/>
        <v>0.1</v>
      </c>
      <c r="O58" s="4">
        <f t="shared" si="38"/>
        <v>0.1</v>
      </c>
      <c r="P58" s="4">
        <f t="shared" si="38"/>
        <v>0.1</v>
      </c>
      <c r="Q58" s="4">
        <f t="shared" ref="Q58:AC58" si="42">IF(Q67&gt;0.42,"100"%,IF(Q67&gt;0.2,50%,10%))</f>
        <v>0.1</v>
      </c>
      <c r="R58" s="4">
        <f t="shared" si="42"/>
        <v>0.1</v>
      </c>
      <c r="S58" s="4">
        <f t="shared" si="42"/>
        <v>0.1</v>
      </c>
      <c r="T58" s="4">
        <f t="shared" si="42"/>
        <v>0.1</v>
      </c>
      <c r="U58" s="4">
        <f t="shared" si="42"/>
        <v>0.1</v>
      </c>
      <c r="V58" s="4">
        <f t="shared" si="42"/>
        <v>0.1</v>
      </c>
      <c r="W58" s="4">
        <f t="shared" si="42"/>
        <v>0.1</v>
      </c>
      <c r="X58" s="4">
        <f t="shared" si="42"/>
        <v>0.1</v>
      </c>
      <c r="Y58" s="4">
        <f t="shared" si="42"/>
        <v>0.1</v>
      </c>
      <c r="Z58" s="4">
        <f t="shared" si="42"/>
        <v>0.1</v>
      </c>
      <c r="AA58" s="4">
        <f t="shared" si="42"/>
        <v>0.1</v>
      </c>
      <c r="AB58" s="4">
        <f t="shared" si="42"/>
        <v>0.1</v>
      </c>
      <c r="AC58" s="4">
        <f t="shared" si="42"/>
        <v>0.1</v>
      </c>
      <c r="AD58" s="4">
        <f t="shared" ref="AD58:BG58" si="43">IF(AD67&gt;0.42,"100"%,IF(AD67&gt;0.2,50%,10%))</f>
        <v>0.1</v>
      </c>
      <c r="AE58" s="4">
        <f t="shared" si="43"/>
        <v>0.1</v>
      </c>
      <c r="AF58" s="4">
        <f t="shared" si="43"/>
        <v>0.1</v>
      </c>
      <c r="AG58" s="4">
        <f t="shared" si="43"/>
        <v>0.1</v>
      </c>
      <c r="AH58" s="4">
        <f t="shared" si="43"/>
        <v>0.1</v>
      </c>
      <c r="AI58" s="4">
        <f t="shared" si="43"/>
        <v>0.1</v>
      </c>
      <c r="AJ58" s="4">
        <f t="shared" si="43"/>
        <v>0.1</v>
      </c>
      <c r="AK58" s="4">
        <f t="shared" si="43"/>
        <v>0.1</v>
      </c>
      <c r="AL58" s="4">
        <f t="shared" si="43"/>
        <v>0.1</v>
      </c>
      <c r="AM58" s="4">
        <f t="shared" si="43"/>
        <v>0.1</v>
      </c>
      <c r="AN58" s="4">
        <f t="shared" si="43"/>
        <v>0.1</v>
      </c>
      <c r="AO58" s="4">
        <f t="shared" si="43"/>
        <v>0.1</v>
      </c>
      <c r="AP58" s="4">
        <f t="shared" si="43"/>
        <v>0.1</v>
      </c>
      <c r="AQ58" s="4">
        <f t="shared" si="43"/>
        <v>0.1</v>
      </c>
      <c r="AR58" s="4">
        <f t="shared" si="43"/>
        <v>0.1</v>
      </c>
      <c r="AS58" s="4">
        <f t="shared" si="43"/>
        <v>0.1</v>
      </c>
      <c r="AT58" s="4">
        <f t="shared" si="43"/>
        <v>0.1</v>
      </c>
      <c r="AU58" s="4">
        <f t="shared" si="43"/>
        <v>0.1</v>
      </c>
      <c r="AV58" s="4">
        <f t="shared" si="43"/>
        <v>0.1</v>
      </c>
      <c r="AW58" s="4">
        <f t="shared" si="43"/>
        <v>0.1</v>
      </c>
      <c r="AX58" s="4">
        <f t="shared" si="43"/>
        <v>0.1</v>
      </c>
      <c r="AY58" s="4">
        <f t="shared" si="43"/>
        <v>0.1</v>
      </c>
      <c r="AZ58" s="4">
        <f t="shared" si="43"/>
        <v>0.1</v>
      </c>
      <c r="BA58" s="4">
        <f t="shared" si="43"/>
        <v>0.1</v>
      </c>
      <c r="BB58" s="4">
        <f t="shared" si="43"/>
        <v>0.1</v>
      </c>
      <c r="BC58" s="4">
        <f t="shared" si="43"/>
        <v>0.1</v>
      </c>
      <c r="BD58" s="4">
        <f t="shared" si="43"/>
        <v>0.1</v>
      </c>
      <c r="BE58" s="4">
        <f t="shared" si="43"/>
        <v>0.1</v>
      </c>
      <c r="BF58" s="4">
        <f t="shared" si="43"/>
        <v>0.1</v>
      </c>
      <c r="BG58" s="4">
        <f t="shared" si="43"/>
        <v>0.1</v>
      </c>
      <c r="BH58" s="4">
        <f t="shared" ref="BH58:DE58" si="44">IF(BH67&gt;0.42,"100"%,IF(BH67&gt;0.2,50%,10%))</f>
        <v>0.1</v>
      </c>
      <c r="BI58" s="4">
        <f t="shared" si="44"/>
        <v>0.1</v>
      </c>
      <c r="BJ58" s="4">
        <f t="shared" si="44"/>
        <v>0.1</v>
      </c>
      <c r="BK58" s="4">
        <f t="shared" si="44"/>
        <v>0.1</v>
      </c>
      <c r="BL58" s="4">
        <f t="shared" si="44"/>
        <v>0.1</v>
      </c>
      <c r="BM58" s="4">
        <f t="shared" si="44"/>
        <v>0.1</v>
      </c>
      <c r="BN58" s="4">
        <f t="shared" si="44"/>
        <v>0.1</v>
      </c>
      <c r="BO58" s="4">
        <f t="shared" si="44"/>
        <v>0.1</v>
      </c>
      <c r="BP58" s="4">
        <f t="shared" si="44"/>
        <v>0.1</v>
      </c>
      <c r="BQ58" s="4">
        <f t="shared" si="44"/>
        <v>0.1</v>
      </c>
      <c r="BR58" s="4">
        <f t="shared" si="44"/>
        <v>0.1</v>
      </c>
      <c r="BS58" s="4">
        <f t="shared" si="44"/>
        <v>0.1</v>
      </c>
      <c r="BT58" s="4">
        <f t="shared" si="44"/>
        <v>0.1</v>
      </c>
      <c r="BU58" s="4">
        <f t="shared" si="44"/>
        <v>0.1</v>
      </c>
      <c r="BV58" s="4">
        <f t="shared" si="44"/>
        <v>0.1</v>
      </c>
      <c r="BW58" s="4">
        <f t="shared" si="44"/>
        <v>0.1</v>
      </c>
      <c r="BX58" s="4">
        <f t="shared" si="44"/>
        <v>0.1</v>
      </c>
      <c r="BY58" s="4">
        <f t="shared" si="44"/>
        <v>0.1</v>
      </c>
      <c r="BZ58" s="4">
        <f t="shared" si="44"/>
        <v>0.1</v>
      </c>
      <c r="CA58" s="4">
        <f t="shared" si="44"/>
        <v>0.1</v>
      </c>
      <c r="CB58" s="4">
        <f t="shared" si="44"/>
        <v>0.1</v>
      </c>
      <c r="CC58" s="4">
        <f t="shared" si="44"/>
        <v>0.1</v>
      </c>
      <c r="CD58" s="4">
        <f t="shared" si="44"/>
        <v>0.1</v>
      </c>
      <c r="CE58" s="4">
        <f t="shared" si="44"/>
        <v>0.1</v>
      </c>
      <c r="CF58" s="4">
        <f t="shared" si="44"/>
        <v>0.1</v>
      </c>
      <c r="CG58" s="4">
        <f t="shared" si="44"/>
        <v>0.1</v>
      </c>
      <c r="CH58" s="4">
        <f t="shared" si="44"/>
        <v>0.1</v>
      </c>
      <c r="CI58" s="4">
        <f t="shared" si="44"/>
        <v>0.1</v>
      </c>
      <c r="CJ58" s="4">
        <f t="shared" si="44"/>
        <v>0.1</v>
      </c>
      <c r="CK58" s="4">
        <f t="shared" si="44"/>
        <v>0.1</v>
      </c>
      <c r="CL58" s="4">
        <f t="shared" si="44"/>
        <v>0.1</v>
      </c>
      <c r="CM58" s="4">
        <f t="shared" si="44"/>
        <v>0.1</v>
      </c>
      <c r="CN58" s="4">
        <f t="shared" si="44"/>
        <v>0.1</v>
      </c>
      <c r="CO58" s="4">
        <f t="shared" si="44"/>
        <v>0.1</v>
      </c>
      <c r="CP58" s="4">
        <f t="shared" si="44"/>
        <v>0.1</v>
      </c>
      <c r="CQ58" s="4">
        <f t="shared" si="44"/>
        <v>0.1</v>
      </c>
      <c r="CR58" s="4">
        <f t="shared" si="44"/>
        <v>0.1</v>
      </c>
      <c r="CS58" s="4">
        <f t="shared" si="44"/>
        <v>0.1</v>
      </c>
      <c r="CT58" s="4">
        <f t="shared" si="44"/>
        <v>0.1</v>
      </c>
      <c r="CU58" s="4">
        <f t="shared" si="44"/>
        <v>0.1</v>
      </c>
      <c r="CV58" s="4">
        <f t="shared" si="44"/>
        <v>0.1</v>
      </c>
      <c r="CW58" s="4">
        <f t="shared" si="44"/>
        <v>0.1</v>
      </c>
      <c r="CX58" s="4">
        <f t="shared" si="44"/>
        <v>0.1</v>
      </c>
      <c r="CY58" s="4">
        <f t="shared" si="44"/>
        <v>0.1</v>
      </c>
      <c r="CZ58" s="4">
        <f t="shared" si="44"/>
        <v>0.1</v>
      </c>
      <c r="DA58" s="4">
        <f t="shared" si="44"/>
        <v>0.1</v>
      </c>
      <c r="DB58" s="4">
        <f t="shared" si="44"/>
        <v>0.1</v>
      </c>
      <c r="DC58" s="4">
        <f t="shared" si="44"/>
        <v>0.1</v>
      </c>
      <c r="DD58" s="4">
        <f t="shared" si="44"/>
        <v>0.1</v>
      </c>
      <c r="DE58" s="4">
        <f t="shared" si="44"/>
        <v>0.1</v>
      </c>
    </row>
    <row r="59" spans="1:109">
      <c r="E59" s="4">
        <f t="shared" ref="E59:E60" ca="1" si="45">IF(F68&lt;1,F68*0.1,IF(F68&lt;2,0.1+(F68-1)*0.4,0.5+(F68-2)*0.5))</f>
        <v>8.461538461538462E-2</v>
      </c>
      <c r="H59" s="2"/>
      <c r="I59" s="2" t="s">
        <v>36</v>
      </c>
      <c r="J59" s="1">
        <v>1</v>
      </c>
      <c r="K59" s="4">
        <f t="shared" si="38"/>
        <v>1</v>
      </c>
      <c r="L59" s="4">
        <f t="shared" si="38"/>
        <v>1</v>
      </c>
      <c r="M59" s="4">
        <f t="shared" si="38"/>
        <v>0.5</v>
      </c>
      <c r="N59" s="4">
        <f t="shared" si="38"/>
        <v>0.5</v>
      </c>
      <c r="O59" s="4">
        <f t="shared" si="38"/>
        <v>0.5</v>
      </c>
      <c r="P59" s="4">
        <f t="shared" si="38"/>
        <v>0.1</v>
      </c>
      <c r="Q59" s="4">
        <f t="shared" ref="Q59:AC59" si="46">IF(Q68&gt;0.42,"100"%,IF(Q68&gt;0.2,50%,10%))</f>
        <v>0.1</v>
      </c>
      <c r="R59" s="4">
        <f t="shared" si="46"/>
        <v>0.1</v>
      </c>
      <c r="S59" s="4">
        <f t="shared" si="46"/>
        <v>0.1</v>
      </c>
      <c r="T59" s="4">
        <f t="shared" si="46"/>
        <v>0.1</v>
      </c>
      <c r="U59" s="4">
        <f t="shared" si="46"/>
        <v>0.1</v>
      </c>
      <c r="V59" s="4">
        <f t="shared" si="46"/>
        <v>0.1</v>
      </c>
      <c r="W59" s="4">
        <f t="shared" si="46"/>
        <v>0.1</v>
      </c>
      <c r="X59" s="4">
        <f t="shared" si="46"/>
        <v>0.1</v>
      </c>
      <c r="Y59" s="4">
        <f t="shared" si="46"/>
        <v>0.1</v>
      </c>
      <c r="Z59" s="4">
        <f t="shared" si="46"/>
        <v>0.1</v>
      </c>
      <c r="AA59" s="4">
        <f t="shared" si="46"/>
        <v>0.1</v>
      </c>
      <c r="AB59" s="4">
        <f t="shared" si="46"/>
        <v>0.1</v>
      </c>
      <c r="AC59" s="4">
        <f t="shared" si="46"/>
        <v>0.1</v>
      </c>
      <c r="AD59" s="4">
        <f t="shared" ref="AD59:BG59" si="47">IF(AD68&gt;0.42,"100"%,IF(AD68&gt;0.2,50%,10%))</f>
        <v>0.1</v>
      </c>
      <c r="AE59" s="4">
        <f t="shared" si="47"/>
        <v>0.1</v>
      </c>
      <c r="AF59" s="4">
        <f t="shared" si="47"/>
        <v>0.1</v>
      </c>
      <c r="AG59" s="4">
        <f t="shared" si="47"/>
        <v>0.1</v>
      </c>
      <c r="AH59" s="4">
        <f t="shared" si="47"/>
        <v>0.1</v>
      </c>
      <c r="AI59" s="4">
        <f t="shared" si="47"/>
        <v>0.1</v>
      </c>
      <c r="AJ59" s="4">
        <f t="shared" si="47"/>
        <v>0.1</v>
      </c>
      <c r="AK59" s="4">
        <f t="shared" si="47"/>
        <v>0.1</v>
      </c>
      <c r="AL59" s="4">
        <f t="shared" si="47"/>
        <v>0.1</v>
      </c>
      <c r="AM59" s="4">
        <f t="shared" si="47"/>
        <v>0.1</v>
      </c>
      <c r="AN59" s="4">
        <f t="shared" si="47"/>
        <v>0.1</v>
      </c>
      <c r="AO59" s="4">
        <f t="shared" si="47"/>
        <v>0.1</v>
      </c>
      <c r="AP59" s="4">
        <f t="shared" si="47"/>
        <v>0.1</v>
      </c>
      <c r="AQ59" s="4">
        <f t="shared" si="47"/>
        <v>0.1</v>
      </c>
      <c r="AR59" s="4">
        <f t="shared" si="47"/>
        <v>0.1</v>
      </c>
      <c r="AS59" s="4">
        <f t="shared" si="47"/>
        <v>0.1</v>
      </c>
      <c r="AT59" s="4">
        <f t="shared" si="47"/>
        <v>0.1</v>
      </c>
      <c r="AU59" s="4">
        <f t="shared" si="47"/>
        <v>0.1</v>
      </c>
      <c r="AV59" s="4">
        <f t="shared" si="47"/>
        <v>0.1</v>
      </c>
      <c r="AW59" s="4">
        <f t="shared" si="47"/>
        <v>0.1</v>
      </c>
      <c r="AX59" s="4">
        <f t="shared" si="47"/>
        <v>0.1</v>
      </c>
      <c r="AY59" s="4">
        <f t="shared" si="47"/>
        <v>0.1</v>
      </c>
      <c r="AZ59" s="4">
        <f t="shared" si="47"/>
        <v>0.1</v>
      </c>
      <c r="BA59" s="4">
        <f t="shared" si="47"/>
        <v>0.1</v>
      </c>
      <c r="BB59" s="4">
        <f t="shared" si="47"/>
        <v>0.1</v>
      </c>
      <c r="BC59" s="4">
        <f t="shared" si="47"/>
        <v>0.1</v>
      </c>
      <c r="BD59" s="4">
        <f t="shared" si="47"/>
        <v>0.1</v>
      </c>
      <c r="BE59" s="4">
        <f t="shared" si="47"/>
        <v>0.1</v>
      </c>
      <c r="BF59" s="4">
        <f t="shared" si="47"/>
        <v>0.1</v>
      </c>
      <c r="BG59" s="4">
        <f t="shared" si="47"/>
        <v>0.1</v>
      </c>
      <c r="BH59" s="4">
        <f t="shared" ref="BH59:DE59" si="48">IF(BH68&gt;0.42,"100"%,IF(BH68&gt;0.2,50%,10%))</f>
        <v>0.1</v>
      </c>
      <c r="BI59" s="4">
        <f t="shared" si="48"/>
        <v>0.1</v>
      </c>
      <c r="BJ59" s="4">
        <f t="shared" si="48"/>
        <v>0.1</v>
      </c>
      <c r="BK59" s="4">
        <f t="shared" si="48"/>
        <v>0.1</v>
      </c>
      <c r="BL59" s="4">
        <f t="shared" si="48"/>
        <v>0.1</v>
      </c>
      <c r="BM59" s="4">
        <f t="shared" si="48"/>
        <v>0.1</v>
      </c>
      <c r="BN59" s="4">
        <f t="shared" si="48"/>
        <v>0.1</v>
      </c>
      <c r="BO59" s="4">
        <f t="shared" si="48"/>
        <v>0.1</v>
      </c>
      <c r="BP59" s="4">
        <f t="shared" si="48"/>
        <v>0.1</v>
      </c>
      <c r="BQ59" s="4">
        <f t="shared" si="48"/>
        <v>0.1</v>
      </c>
      <c r="BR59" s="4">
        <f t="shared" si="48"/>
        <v>0.1</v>
      </c>
      <c r="BS59" s="4">
        <f t="shared" si="48"/>
        <v>0.1</v>
      </c>
      <c r="BT59" s="4">
        <f t="shared" si="48"/>
        <v>0.1</v>
      </c>
      <c r="BU59" s="4">
        <f t="shared" si="48"/>
        <v>0.1</v>
      </c>
      <c r="BV59" s="4">
        <f t="shared" si="48"/>
        <v>0.1</v>
      </c>
      <c r="BW59" s="4">
        <f t="shared" si="48"/>
        <v>0.1</v>
      </c>
      <c r="BX59" s="4">
        <f t="shared" si="48"/>
        <v>0.1</v>
      </c>
      <c r="BY59" s="4">
        <f t="shared" si="48"/>
        <v>0.1</v>
      </c>
      <c r="BZ59" s="4">
        <f t="shared" si="48"/>
        <v>0.1</v>
      </c>
      <c r="CA59" s="4">
        <f t="shared" si="48"/>
        <v>0.1</v>
      </c>
      <c r="CB59" s="4">
        <f t="shared" si="48"/>
        <v>0.1</v>
      </c>
      <c r="CC59" s="4">
        <f t="shared" si="48"/>
        <v>0.1</v>
      </c>
      <c r="CD59" s="4">
        <f t="shared" si="48"/>
        <v>0.1</v>
      </c>
      <c r="CE59" s="4">
        <f t="shared" si="48"/>
        <v>0.1</v>
      </c>
      <c r="CF59" s="4">
        <f t="shared" si="48"/>
        <v>0.1</v>
      </c>
      <c r="CG59" s="4">
        <f t="shared" si="48"/>
        <v>0.1</v>
      </c>
      <c r="CH59" s="4">
        <f t="shared" si="48"/>
        <v>0.1</v>
      </c>
      <c r="CI59" s="4">
        <f t="shared" si="48"/>
        <v>0.1</v>
      </c>
      <c r="CJ59" s="4">
        <f t="shared" si="48"/>
        <v>0.1</v>
      </c>
      <c r="CK59" s="4">
        <f t="shared" si="48"/>
        <v>0.1</v>
      </c>
      <c r="CL59" s="4">
        <f t="shared" si="48"/>
        <v>0.1</v>
      </c>
      <c r="CM59" s="4">
        <f t="shared" si="48"/>
        <v>0.1</v>
      </c>
      <c r="CN59" s="4">
        <f t="shared" si="48"/>
        <v>0.1</v>
      </c>
      <c r="CO59" s="4">
        <f t="shared" si="48"/>
        <v>0.1</v>
      </c>
      <c r="CP59" s="4">
        <f t="shared" si="48"/>
        <v>0.1</v>
      </c>
      <c r="CQ59" s="4">
        <f t="shared" si="48"/>
        <v>0.1</v>
      </c>
      <c r="CR59" s="4">
        <f t="shared" si="48"/>
        <v>0.1</v>
      </c>
      <c r="CS59" s="4">
        <f t="shared" si="48"/>
        <v>0.1</v>
      </c>
      <c r="CT59" s="4">
        <f t="shared" si="48"/>
        <v>0.1</v>
      </c>
      <c r="CU59" s="4">
        <f t="shared" si="48"/>
        <v>0.1</v>
      </c>
      <c r="CV59" s="4">
        <f t="shared" si="48"/>
        <v>0.1</v>
      </c>
      <c r="CW59" s="4">
        <f t="shared" si="48"/>
        <v>0.1</v>
      </c>
      <c r="CX59" s="4">
        <f t="shared" si="48"/>
        <v>0.1</v>
      </c>
      <c r="CY59" s="4">
        <f t="shared" si="48"/>
        <v>0.1</v>
      </c>
      <c r="CZ59" s="4">
        <f t="shared" si="48"/>
        <v>0.1</v>
      </c>
      <c r="DA59" s="4">
        <f t="shared" si="48"/>
        <v>0.1</v>
      </c>
      <c r="DB59" s="4">
        <f t="shared" si="48"/>
        <v>0.1</v>
      </c>
      <c r="DC59" s="4">
        <f t="shared" si="48"/>
        <v>0.1</v>
      </c>
      <c r="DD59" s="4">
        <f t="shared" si="48"/>
        <v>0.1</v>
      </c>
      <c r="DE59" s="4">
        <f t="shared" si="48"/>
        <v>0.1</v>
      </c>
    </row>
    <row r="60" spans="1:109">
      <c r="E60" s="4">
        <f t="shared" si="45"/>
        <v>0</v>
      </c>
      <c r="H60" s="2"/>
      <c r="I60" s="2" t="s">
        <v>37</v>
      </c>
      <c r="J60" s="1">
        <v>1</v>
      </c>
      <c r="K60" s="4">
        <f t="shared" si="38"/>
        <v>1</v>
      </c>
      <c r="L60" s="4">
        <f t="shared" si="38"/>
        <v>1</v>
      </c>
      <c r="M60" s="4">
        <f t="shared" si="38"/>
        <v>0.5</v>
      </c>
      <c r="N60" s="4">
        <f t="shared" si="38"/>
        <v>0.5</v>
      </c>
      <c r="O60" s="4">
        <f t="shared" si="38"/>
        <v>0.5</v>
      </c>
      <c r="P60" s="4">
        <f t="shared" si="38"/>
        <v>0.1</v>
      </c>
      <c r="Q60" s="4">
        <f t="shared" ref="Q60:AC60" si="49">IF(Q69&gt;0.42,"100"%,IF(Q69&gt;0.2,50%,10%))</f>
        <v>0.1</v>
      </c>
      <c r="R60" s="4">
        <f t="shared" si="49"/>
        <v>0.1</v>
      </c>
      <c r="S60" s="4">
        <f t="shared" si="49"/>
        <v>0.1</v>
      </c>
      <c r="T60" s="4">
        <f t="shared" si="49"/>
        <v>0.1</v>
      </c>
      <c r="U60" s="4">
        <f t="shared" si="49"/>
        <v>0.1</v>
      </c>
      <c r="V60" s="4">
        <f t="shared" si="49"/>
        <v>0.1</v>
      </c>
      <c r="W60" s="4">
        <f t="shared" si="49"/>
        <v>0.1</v>
      </c>
      <c r="X60" s="4">
        <f t="shared" si="49"/>
        <v>0.1</v>
      </c>
      <c r="Y60" s="4">
        <f t="shared" si="49"/>
        <v>0.1</v>
      </c>
      <c r="Z60" s="4">
        <f t="shared" si="49"/>
        <v>0.1</v>
      </c>
      <c r="AA60" s="4">
        <f t="shared" si="49"/>
        <v>0.1</v>
      </c>
      <c r="AB60" s="4">
        <f t="shared" si="49"/>
        <v>0.1</v>
      </c>
      <c r="AC60" s="4">
        <f t="shared" si="49"/>
        <v>0.1</v>
      </c>
      <c r="AD60" s="4">
        <f t="shared" ref="AD60:BG60" si="50">IF(AD69&gt;0.42,"100"%,IF(AD69&gt;0.2,50%,10%))</f>
        <v>0.1</v>
      </c>
      <c r="AE60" s="4">
        <f t="shared" si="50"/>
        <v>0.1</v>
      </c>
      <c r="AF60" s="4">
        <f t="shared" si="50"/>
        <v>0.1</v>
      </c>
      <c r="AG60" s="4">
        <f t="shared" si="50"/>
        <v>0.1</v>
      </c>
      <c r="AH60" s="4">
        <f t="shared" si="50"/>
        <v>0.1</v>
      </c>
      <c r="AI60" s="4">
        <f t="shared" si="50"/>
        <v>0.1</v>
      </c>
      <c r="AJ60" s="4">
        <f t="shared" si="50"/>
        <v>0.1</v>
      </c>
      <c r="AK60" s="4">
        <f t="shared" si="50"/>
        <v>0.1</v>
      </c>
      <c r="AL60" s="4">
        <f t="shared" si="50"/>
        <v>0.1</v>
      </c>
      <c r="AM60" s="4">
        <f t="shared" si="50"/>
        <v>0.1</v>
      </c>
      <c r="AN60" s="4">
        <f t="shared" si="50"/>
        <v>0.1</v>
      </c>
      <c r="AO60" s="4">
        <f t="shared" si="50"/>
        <v>0.1</v>
      </c>
      <c r="AP60" s="4">
        <f t="shared" si="50"/>
        <v>0.1</v>
      </c>
      <c r="AQ60" s="4">
        <f t="shared" si="50"/>
        <v>0.1</v>
      </c>
      <c r="AR60" s="4">
        <f t="shared" si="50"/>
        <v>0.1</v>
      </c>
      <c r="AS60" s="4">
        <f t="shared" si="50"/>
        <v>0.1</v>
      </c>
      <c r="AT60" s="4">
        <f t="shared" si="50"/>
        <v>0.1</v>
      </c>
      <c r="AU60" s="4">
        <f t="shared" si="50"/>
        <v>0.1</v>
      </c>
      <c r="AV60" s="4">
        <f t="shared" si="50"/>
        <v>0.1</v>
      </c>
      <c r="AW60" s="4">
        <f t="shared" si="50"/>
        <v>0.1</v>
      </c>
      <c r="AX60" s="4">
        <f t="shared" si="50"/>
        <v>0.1</v>
      </c>
      <c r="AY60" s="4">
        <f t="shared" si="50"/>
        <v>0.1</v>
      </c>
      <c r="AZ60" s="4">
        <f t="shared" si="50"/>
        <v>0.1</v>
      </c>
      <c r="BA60" s="4">
        <f t="shared" si="50"/>
        <v>0.1</v>
      </c>
      <c r="BB60" s="4">
        <f t="shared" si="50"/>
        <v>0.1</v>
      </c>
      <c r="BC60" s="4">
        <f t="shared" si="50"/>
        <v>0.1</v>
      </c>
      <c r="BD60" s="4">
        <f t="shared" si="50"/>
        <v>0.1</v>
      </c>
      <c r="BE60" s="4">
        <f t="shared" si="50"/>
        <v>0.1</v>
      </c>
      <c r="BF60" s="4">
        <f t="shared" si="50"/>
        <v>0.1</v>
      </c>
      <c r="BG60" s="4">
        <f t="shared" si="50"/>
        <v>0.1</v>
      </c>
      <c r="BH60" s="4">
        <f t="shared" ref="BH60:DE60" si="51">IF(BH69&gt;0.42,"100"%,IF(BH69&gt;0.2,50%,10%))</f>
        <v>0.1</v>
      </c>
      <c r="BI60" s="4">
        <f t="shared" si="51"/>
        <v>0.1</v>
      </c>
      <c r="BJ60" s="4">
        <f t="shared" si="51"/>
        <v>0.1</v>
      </c>
      <c r="BK60" s="4">
        <f t="shared" si="51"/>
        <v>0.1</v>
      </c>
      <c r="BL60" s="4">
        <f t="shared" si="51"/>
        <v>0.1</v>
      </c>
      <c r="BM60" s="4">
        <f t="shared" si="51"/>
        <v>0.1</v>
      </c>
      <c r="BN60" s="4">
        <f t="shared" si="51"/>
        <v>0.1</v>
      </c>
      <c r="BO60" s="4">
        <f t="shared" si="51"/>
        <v>0.1</v>
      </c>
      <c r="BP60" s="4">
        <f t="shared" si="51"/>
        <v>0.1</v>
      </c>
      <c r="BQ60" s="4">
        <f t="shared" si="51"/>
        <v>0.1</v>
      </c>
      <c r="BR60" s="4">
        <f t="shared" si="51"/>
        <v>0.1</v>
      </c>
      <c r="BS60" s="4">
        <f t="shared" si="51"/>
        <v>0.1</v>
      </c>
      <c r="BT60" s="4">
        <f t="shared" si="51"/>
        <v>0.1</v>
      </c>
      <c r="BU60" s="4">
        <f t="shared" si="51"/>
        <v>0.1</v>
      </c>
      <c r="BV60" s="4">
        <f t="shared" si="51"/>
        <v>0.1</v>
      </c>
      <c r="BW60" s="4">
        <f t="shared" si="51"/>
        <v>0.1</v>
      </c>
      <c r="BX60" s="4">
        <f t="shared" si="51"/>
        <v>0.1</v>
      </c>
      <c r="BY60" s="4">
        <f t="shared" si="51"/>
        <v>0.1</v>
      </c>
      <c r="BZ60" s="4">
        <f t="shared" si="51"/>
        <v>0.1</v>
      </c>
      <c r="CA60" s="4">
        <f t="shared" si="51"/>
        <v>0.1</v>
      </c>
      <c r="CB60" s="4">
        <f t="shared" si="51"/>
        <v>0.1</v>
      </c>
      <c r="CC60" s="4">
        <f t="shared" si="51"/>
        <v>0.1</v>
      </c>
      <c r="CD60" s="4">
        <f t="shared" si="51"/>
        <v>0.1</v>
      </c>
      <c r="CE60" s="4">
        <f t="shared" si="51"/>
        <v>0.1</v>
      </c>
      <c r="CF60" s="4">
        <f t="shared" si="51"/>
        <v>0.1</v>
      </c>
      <c r="CG60" s="4">
        <f t="shared" si="51"/>
        <v>0.1</v>
      </c>
      <c r="CH60" s="4">
        <f t="shared" si="51"/>
        <v>0.1</v>
      </c>
      <c r="CI60" s="4">
        <f t="shared" si="51"/>
        <v>0.1</v>
      </c>
      <c r="CJ60" s="4">
        <f t="shared" si="51"/>
        <v>0.1</v>
      </c>
      <c r="CK60" s="4">
        <f t="shared" si="51"/>
        <v>0.1</v>
      </c>
      <c r="CL60" s="4">
        <f t="shared" si="51"/>
        <v>0.1</v>
      </c>
      <c r="CM60" s="4">
        <f t="shared" si="51"/>
        <v>0.1</v>
      </c>
      <c r="CN60" s="4">
        <f t="shared" si="51"/>
        <v>0.1</v>
      </c>
      <c r="CO60" s="4">
        <f t="shared" si="51"/>
        <v>0.1</v>
      </c>
      <c r="CP60" s="4">
        <f t="shared" si="51"/>
        <v>0.1</v>
      </c>
      <c r="CQ60" s="4">
        <f t="shared" si="51"/>
        <v>0.1</v>
      </c>
      <c r="CR60" s="4">
        <f t="shared" si="51"/>
        <v>0.1</v>
      </c>
      <c r="CS60" s="4">
        <f t="shared" si="51"/>
        <v>0.1</v>
      </c>
      <c r="CT60" s="4">
        <f t="shared" si="51"/>
        <v>0.1</v>
      </c>
      <c r="CU60" s="4">
        <f t="shared" si="51"/>
        <v>0.1</v>
      </c>
      <c r="CV60" s="4">
        <f t="shared" si="51"/>
        <v>0.1</v>
      </c>
      <c r="CW60" s="4">
        <f t="shared" si="51"/>
        <v>0.1</v>
      </c>
      <c r="CX60" s="4">
        <f t="shared" si="51"/>
        <v>0.1</v>
      </c>
      <c r="CY60" s="4">
        <f t="shared" si="51"/>
        <v>0.1</v>
      </c>
      <c r="CZ60" s="4">
        <f t="shared" si="51"/>
        <v>0.1</v>
      </c>
      <c r="DA60" s="4">
        <f t="shared" si="51"/>
        <v>0.1</v>
      </c>
      <c r="DB60" s="4">
        <f t="shared" si="51"/>
        <v>0.1</v>
      </c>
      <c r="DC60" s="4">
        <f t="shared" si="51"/>
        <v>0.1</v>
      </c>
      <c r="DD60" s="4">
        <f t="shared" si="51"/>
        <v>0.1</v>
      </c>
      <c r="DE60" s="4">
        <f t="shared" si="51"/>
        <v>0.1</v>
      </c>
    </row>
    <row r="61" spans="1:109">
      <c r="E61" s="4">
        <f ca="1">IF(F70&lt;1,F70*0.1,IF(F70&lt;2,0.1+(F70-1)*0.4,0.5+(F70-2)*0.5))*(1+AVERAGE(E43:E47))</f>
        <v>0.10500000000000001</v>
      </c>
      <c r="H61" s="2"/>
      <c r="I61" s="2" t="s">
        <v>181</v>
      </c>
      <c r="J61" s="1">
        <v>1</v>
      </c>
      <c r="K61" s="4">
        <f>IF(K70&gt;0.42,"100"%,IF(K70&gt;0.2,50%,10%))</f>
        <v>1</v>
      </c>
      <c r="L61" s="4">
        <f t="shared" ref="L61:BW61" si="52">IF(L70&gt;0.42,"100"%,IF(L70&gt;0.2,50%,10%))</f>
        <v>1</v>
      </c>
      <c r="M61" s="4">
        <f t="shared" si="52"/>
        <v>1</v>
      </c>
      <c r="N61" s="4">
        <f t="shared" si="52"/>
        <v>0.5</v>
      </c>
      <c r="O61" s="4">
        <f t="shared" si="52"/>
        <v>0.5</v>
      </c>
      <c r="P61" s="4">
        <f t="shared" si="52"/>
        <v>0.5</v>
      </c>
      <c r="Q61" s="4">
        <f t="shared" si="52"/>
        <v>0.5</v>
      </c>
      <c r="R61" s="4">
        <f t="shared" si="52"/>
        <v>0.1</v>
      </c>
      <c r="S61" s="4">
        <f t="shared" si="52"/>
        <v>0.1</v>
      </c>
      <c r="T61" s="4">
        <f t="shared" si="52"/>
        <v>0.1</v>
      </c>
      <c r="U61" s="4">
        <f t="shared" si="52"/>
        <v>0.1</v>
      </c>
      <c r="V61" s="4">
        <f t="shared" si="52"/>
        <v>0.1</v>
      </c>
      <c r="W61" s="4">
        <f t="shared" si="52"/>
        <v>0.1</v>
      </c>
      <c r="X61" s="4">
        <f t="shared" si="52"/>
        <v>0.1</v>
      </c>
      <c r="Y61" s="4">
        <f t="shared" si="52"/>
        <v>0.1</v>
      </c>
      <c r="Z61" s="4">
        <f t="shared" si="52"/>
        <v>0.1</v>
      </c>
      <c r="AA61" s="4">
        <f t="shared" si="52"/>
        <v>0.1</v>
      </c>
      <c r="AB61" s="4">
        <f t="shared" si="52"/>
        <v>0.1</v>
      </c>
      <c r="AC61" s="4">
        <f t="shared" si="52"/>
        <v>0.1</v>
      </c>
      <c r="AD61" s="4">
        <f t="shared" si="52"/>
        <v>0.1</v>
      </c>
      <c r="AE61" s="4">
        <f t="shared" si="52"/>
        <v>0.1</v>
      </c>
      <c r="AF61" s="4">
        <f t="shared" si="52"/>
        <v>0.1</v>
      </c>
      <c r="AG61" s="4">
        <f t="shared" si="52"/>
        <v>0.1</v>
      </c>
      <c r="AH61" s="4">
        <f t="shared" si="52"/>
        <v>0.1</v>
      </c>
      <c r="AI61" s="4">
        <f t="shared" si="52"/>
        <v>0.1</v>
      </c>
      <c r="AJ61" s="4">
        <f t="shared" si="52"/>
        <v>0.1</v>
      </c>
      <c r="AK61" s="4">
        <f t="shared" si="52"/>
        <v>0.1</v>
      </c>
      <c r="AL61" s="4">
        <f t="shared" si="52"/>
        <v>0.1</v>
      </c>
      <c r="AM61" s="4">
        <f t="shared" si="52"/>
        <v>0.1</v>
      </c>
      <c r="AN61" s="4">
        <f t="shared" si="52"/>
        <v>0.1</v>
      </c>
      <c r="AO61" s="4">
        <f t="shared" si="52"/>
        <v>0.1</v>
      </c>
      <c r="AP61" s="4">
        <f t="shared" si="52"/>
        <v>0.1</v>
      </c>
      <c r="AQ61" s="4">
        <f t="shared" si="52"/>
        <v>0.1</v>
      </c>
      <c r="AR61" s="4">
        <f t="shared" si="52"/>
        <v>0.1</v>
      </c>
      <c r="AS61" s="4">
        <f t="shared" si="52"/>
        <v>0.1</v>
      </c>
      <c r="AT61" s="4">
        <f t="shared" si="52"/>
        <v>0.1</v>
      </c>
      <c r="AU61" s="4">
        <f t="shared" si="52"/>
        <v>0.1</v>
      </c>
      <c r="AV61" s="4">
        <f t="shared" si="52"/>
        <v>0.1</v>
      </c>
      <c r="AW61" s="4">
        <f t="shared" si="52"/>
        <v>0.1</v>
      </c>
      <c r="AX61" s="4">
        <f t="shared" si="52"/>
        <v>0.1</v>
      </c>
      <c r="AY61" s="4">
        <f t="shared" si="52"/>
        <v>0.1</v>
      </c>
      <c r="AZ61" s="4">
        <f t="shared" si="52"/>
        <v>0.1</v>
      </c>
      <c r="BA61" s="4">
        <f t="shared" si="52"/>
        <v>0.1</v>
      </c>
      <c r="BB61" s="4">
        <f t="shared" si="52"/>
        <v>0.1</v>
      </c>
      <c r="BC61" s="4">
        <f t="shared" si="52"/>
        <v>0.1</v>
      </c>
      <c r="BD61" s="4">
        <f t="shared" si="52"/>
        <v>0.1</v>
      </c>
      <c r="BE61" s="4">
        <f t="shared" si="52"/>
        <v>0.1</v>
      </c>
      <c r="BF61" s="4">
        <f t="shared" si="52"/>
        <v>0.1</v>
      </c>
      <c r="BG61" s="4">
        <f t="shared" si="52"/>
        <v>0.1</v>
      </c>
      <c r="BH61" s="4">
        <f t="shared" si="52"/>
        <v>0.1</v>
      </c>
      <c r="BI61" s="4">
        <f t="shared" si="52"/>
        <v>0.1</v>
      </c>
      <c r="BJ61" s="4">
        <f t="shared" si="52"/>
        <v>0.1</v>
      </c>
      <c r="BK61" s="4">
        <f t="shared" si="52"/>
        <v>0.1</v>
      </c>
      <c r="BL61" s="4">
        <f t="shared" si="52"/>
        <v>0.1</v>
      </c>
      <c r="BM61" s="4">
        <f t="shared" si="52"/>
        <v>0.1</v>
      </c>
      <c r="BN61" s="4">
        <f t="shared" si="52"/>
        <v>0.1</v>
      </c>
      <c r="BO61" s="4">
        <f t="shared" si="52"/>
        <v>0.1</v>
      </c>
      <c r="BP61" s="4">
        <f t="shared" si="52"/>
        <v>0.1</v>
      </c>
      <c r="BQ61" s="4">
        <f t="shared" si="52"/>
        <v>0.1</v>
      </c>
      <c r="BR61" s="4">
        <f t="shared" si="52"/>
        <v>0.1</v>
      </c>
      <c r="BS61" s="4">
        <f t="shared" si="52"/>
        <v>0.1</v>
      </c>
      <c r="BT61" s="4">
        <f t="shared" si="52"/>
        <v>0.1</v>
      </c>
      <c r="BU61" s="4">
        <f t="shared" si="52"/>
        <v>0.1</v>
      </c>
      <c r="BV61" s="4">
        <f t="shared" si="52"/>
        <v>0.1</v>
      </c>
      <c r="BW61" s="4">
        <f t="shared" si="52"/>
        <v>0.1</v>
      </c>
      <c r="BX61" s="4">
        <f t="shared" ref="BX61:DE61" si="53">IF(BX70&gt;0.42,"100"%,IF(BX70&gt;0.2,50%,10%))</f>
        <v>0.1</v>
      </c>
      <c r="BY61" s="4">
        <f t="shared" si="53"/>
        <v>0.1</v>
      </c>
      <c r="BZ61" s="4">
        <f t="shared" si="53"/>
        <v>0.1</v>
      </c>
      <c r="CA61" s="4">
        <f t="shared" si="53"/>
        <v>0.1</v>
      </c>
      <c r="CB61" s="4">
        <f t="shared" si="53"/>
        <v>0.1</v>
      </c>
      <c r="CC61" s="4">
        <f t="shared" si="53"/>
        <v>0.1</v>
      </c>
      <c r="CD61" s="4">
        <f t="shared" si="53"/>
        <v>0.1</v>
      </c>
      <c r="CE61" s="4">
        <f t="shared" si="53"/>
        <v>0.1</v>
      </c>
      <c r="CF61" s="4">
        <f t="shared" si="53"/>
        <v>0.1</v>
      </c>
      <c r="CG61" s="4">
        <f t="shared" si="53"/>
        <v>0.1</v>
      </c>
      <c r="CH61" s="4">
        <f t="shared" si="53"/>
        <v>0.1</v>
      </c>
      <c r="CI61" s="4">
        <f t="shared" si="53"/>
        <v>0.1</v>
      </c>
      <c r="CJ61" s="4">
        <f t="shared" si="53"/>
        <v>0.1</v>
      </c>
      <c r="CK61" s="4">
        <f t="shared" si="53"/>
        <v>0.1</v>
      </c>
      <c r="CL61" s="4">
        <f t="shared" si="53"/>
        <v>0.1</v>
      </c>
      <c r="CM61" s="4">
        <f t="shared" si="53"/>
        <v>0.1</v>
      </c>
      <c r="CN61" s="4">
        <f t="shared" si="53"/>
        <v>0.1</v>
      </c>
      <c r="CO61" s="4">
        <f t="shared" si="53"/>
        <v>0.1</v>
      </c>
      <c r="CP61" s="4">
        <f t="shared" si="53"/>
        <v>0.1</v>
      </c>
      <c r="CQ61" s="4">
        <f t="shared" si="53"/>
        <v>0.1</v>
      </c>
      <c r="CR61" s="4">
        <f t="shared" si="53"/>
        <v>0.1</v>
      </c>
      <c r="CS61" s="4">
        <f t="shared" si="53"/>
        <v>0.1</v>
      </c>
      <c r="CT61" s="4">
        <f t="shared" si="53"/>
        <v>0.1</v>
      </c>
      <c r="CU61" s="4">
        <f t="shared" si="53"/>
        <v>0.1</v>
      </c>
      <c r="CV61" s="4">
        <f t="shared" si="53"/>
        <v>0.1</v>
      </c>
      <c r="CW61" s="4">
        <f t="shared" si="53"/>
        <v>0.1</v>
      </c>
      <c r="CX61" s="4">
        <f t="shared" si="53"/>
        <v>0.1</v>
      </c>
      <c r="CY61" s="4">
        <f t="shared" si="53"/>
        <v>0.1</v>
      </c>
      <c r="CZ61" s="4">
        <f t="shared" si="53"/>
        <v>0.1</v>
      </c>
      <c r="DA61" s="4">
        <f t="shared" si="53"/>
        <v>0.1</v>
      </c>
      <c r="DB61" s="4">
        <f t="shared" si="53"/>
        <v>0.1</v>
      </c>
      <c r="DC61" s="4">
        <f t="shared" si="53"/>
        <v>0.1</v>
      </c>
      <c r="DD61" s="4">
        <f t="shared" si="53"/>
        <v>0.1</v>
      </c>
      <c r="DE61" s="4">
        <f t="shared" si="53"/>
        <v>0.1</v>
      </c>
    </row>
    <row r="62" spans="1:109">
      <c r="E62" s="4">
        <f ca="1">IF(F71&lt;1,F71*0.1,IF(F71&lt;2,0.1+(F71-1)*0.4,0.5+(F71-2)*0.5))*(1+AVERAGE(E48:E52))</f>
        <v>0.15000000000000002</v>
      </c>
      <c r="H62" s="2"/>
      <c r="I62" s="2" t="s">
        <v>38</v>
      </c>
      <c r="J62" s="1">
        <v>1</v>
      </c>
      <c r="K62" s="4">
        <f>IF(K71&gt;0.42,"100"%,IF(K71&gt;0.2,50%,10%))</f>
        <v>1</v>
      </c>
      <c r="L62" s="4">
        <f t="shared" ref="L62:Q62" si="54">IF(L71&gt;0.42,"100"%,IF(L71&gt;0.2,50%,10%))</f>
        <v>1</v>
      </c>
      <c r="M62" s="4">
        <f t="shared" si="54"/>
        <v>1</v>
      </c>
      <c r="N62" s="4">
        <f t="shared" si="54"/>
        <v>1</v>
      </c>
      <c r="O62" s="4">
        <f t="shared" si="54"/>
        <v>1</v>
      </c>
      <c r="P62" s="4">
        <f t="shared" si="54"/>
        <v>0.5</v>
      </c>
      <c r="Q62" s="4">
        <f t="shared" si="54"/>
        <v>0.5</v>
      </c>
      <c r="R62" s="4">
        <f t="shared" ref="R62:AC62" si="55">IF(R71&gt;0.42,"100"%,IF(R71&gt;0.2,50%,10%))</f>
        <v>0.5</v>
      </c>
      <c r="S62" s="4">
        <f t="shared" si="55"/>
        <v>0.5</v>
      </c>
      <c r="T62" s="4">
        <f t="shared" si="55"/>
        <v>0.1</v>
      </c>
      <c r="U62" s="4">
        <f t="shared" si="55"/>
        <v>0.1</v>
      </c>
      <c r="V62" s="4">
        <f t="shared" si="55"/>
        <v>0.1</v>
      </c>
      <c r="W62" s="4">
        <f t="shared" si="55"/>
        <v>0.1</v>
      </c>
      <c r="X62" s="4">
        <f t="shared" si="55"/>
        <v>0.1</v>
      </c>
      <c r="Y62" s="4">
        <f t="shared" si="55"/>
        <v>0.1</v>
      </c>
      <c r="Z62" s="4">
        <f t="shared" si="55"/>
        <v>0.1</v>
      </c>
      <c r="AA62" s="4">
        <f t="shared" si="55"/>
        <v>0.1</v>
      </c>
      <c r="AB62" s="4">
        <f t="shared" si="55"/>
        <v>0.1</v>
      </c>
      <c r="AC62" s="4">
        <f t="shared" si="55"/>
        <v>0.1</v>
      </c>
      <c r="AD62" s="4">
        <f t="shared" ref="AD62:BG62" si="56">IF(AD71&gt;0.42,"100"%,IF(AD71&gt;0.2,50%,10%))</f>
        <v>0.1</v>
      </c>
      <c r="AE62" s="4">
        <f t="shared" si="56"/>
        <v>0.1</v>
      </c>
      <c r="AF62" s="4">
        <f t="shared" si="56"/>
        <v>0.1</v>
      </c>
      <c r="AG62" s="4">
        <f t="shared" si="56"/>
        <v>0.1</v>
      </c>
      <c r="AH62" s="4">
        <f t="shared" si="56"/>
        <v>0.1</v>
      </c>
      <c r="AI62" s="4">
        <f t="shared" si="56"/>
        <v>0.1</v>
      </c>
      <c r="AJ62" s="4">
        <f t="shared" si="56"/>
        <v>0.1</v>
      </c>
      <c r="AK62" s="4">
        <f t="shared" si="56"/>
        <v>0.1</v>
      </c>
      <c r="AL62" s="4">
        <f t="shared" si="56"/>
        <v>0.1</v>
      </c>
      <c r="AM62" s="4">
        <f t="shared" si="56"/>
        <v>0.1</v>
      </c>
      <c r="AN62" s="4">
        <f t="shared" si="56"/>
        <v>0.1</v>
      </c>
      <c r="AO62" s="4">
        <f t="shared" si="56"/>
        <v>0.1</v>
      </c>
      <c r="AP62" s="4">
        <f t="shared" si="56"/>
        <v>0.1</v>
      </c>
      <c r="AQ62" s="4">
        <f t="shared" si="56"/>
        <v>0.1</v>
      </c>
      <c r="AR62" s="4">
        <f t="shared" si="56"/>
        <v>0.1</v>
      </c>
      <c r="AS62" s="4">
        <f t="shared" si="56"/>
        <v>0.1</v>
      </c>
      <c r="AT62" s="4">
        <f t="shared" si="56"/>
        <v>0.1</v>
      </c>
      <c r="AU62" s="4">
        <f t="shared" si="56"/>
        <v>0.1</v>
      </c>
      <c r="AV62" s="4">
        <f t="shared" si="56"/>
        <v>0.1</v>
      </c>
      <c r="AW62" s="4">
        <f t="shared" si="56"/>
        <v>0.1</v>
      </c>
      <c r="AX62" s="4">
        <f t="shared" si="56"/>
        <v>0.1</v>
      </c>
      <c r="AY62" s="4">
        <f t="shared" si="56"/>
        <v>0.1</v>
      </c>
      <c r="AZ62" s="4">
        <f t="shared" si="56"/>
        <v>0.1</v>
      </c>
      <c r="BA62" s="4">
        <f t="shared" si="56"/>
        <v>0.1</v>
      </c>
      <c r="BB62" s="4">
        <f t="shared" si="56"/>
        <v>0.1</v>
      </c>
      <c r="BC62" s="4">
        <f t="shared" si="56"/>
        <v>0.1</v>
      </c>
      <c r="BD62" s="4">
        <f t="shared" si="56"/>
        <v>0.1</v>
      </c>
      <c r="BE62" s="4">
        <f t="shared" si="56"/>
        <v>0.1</v>
      </c>
      <c r="BF62" s="4">
        <f t="shared" si="56"/>
        <v>0.1</v>
      </c>
      <c r="BG62" s="4">
        <f t="shared" si="56"/>
        <v>0.1</v>
      </c>
      <c r="BH62" s="4">
        <f t="shared" ref="BH62:DE62" si="57">IF(BH71&gt;0.42,"100"%,IF(BH71&gt;0.2,50%,10%))</f>
        <v>0.1</v>
      </c>
      <c r="BI62" s="4">
        <f t="shared" si="57"/>
        <v>0.1</v>
      </c>
      <c r="BJ62" s="4">
        <f t="shared" si="57"/>
        <v>0.1</v>
      </c>
      <c r="BK62" s="4">
        <f t="shared" si="57"/>
        <v>0.1</v>
      </c>
      <c r="BL62" s="4">
        <f t="shared" si="57"/>
        <v>0.1</v>
      </c>
      <c r="BM62" s="4">
        <f t="shared" si="57"/>
        <v>0.1</v>
      </c>
      <c r="BN62" s="4">
        <f t="shared" si="57"/>
        <v>0.1</v>
      </c>
      <c r="BO62" s="4">
        <f t="shared" si="57"/>
        <v>0.1</v>
      </c>
      <c r="BP62" s="4">
        <f t="shared" si="57"/>
        <v>0.1</v>
      </c>
      <c r="BQ62" s="4">
        <f t="shared" si="57"/>
        <v>0.1</v>
      </c>
      <c r="BR62" s="4">
        <f t="shared" si="57"/>
        <v>0.1</v>
      </c>
      <c r="BS62" s="4">
        <f t="shared" si="57"/>
        <v>0.1</v>
      </c>
      <c r="BT62" s="4">
        <f t="shared" si="57"/>
        <v>0.1</v>
      </c>
      <c r="BU62" s="4">
        <f t="shared" si="57"/>
        <v>0.1</v>
      </c>
      <c r="BV62" s="4">
        <f t="shared" si="57"/>
        <v>0.1</v>
      </c>
      <c r="BW62" s="4">
        <f t="shared" si="57"/>
        <v>0.1</v>
      </c>
      <c r="BX62" s="4">
        <f t="shared" si="57"/>
        <v>0.1</v>
      </c>
      <c r="BY62" s="4">
        <f t="shared" si="57"/>
        <v>0.1</v>
      </c>
      <c r="BZ62" s="4">
        <f t="shared" si="57"/>
        <v>0.1</v>
      </c>
      <c r="CA62" s="4">
        <f t="shared" si="57"/>
        <v>0.1</v>
      </c>
      <c r="CB62" s="4">
        <f t="shared" si="57"/>
        <v>0.1</v>
      </c>
      <c r="CC62" s="4">
        <f t="shared" si="57"/>
        <v>0.1</v>
      </c>
      <c r="CD62" s="4">
        <f t="shared" si="57"/>
        <v>0.1</v>
      </c>
      <c r="CE62" s="4">
        <f t="shared" si="57"/>
        <v>0.1</v>
      </c>
      <c r="CF62" s="4">
        <f t="shared" si="57"/>
        <v>0.1</v>
      </c>
      <c r="CG62" s="4">
        <f t="shared" si="57"/>
        <v>0.1</v>
      </c>
      <c r="CH62" s="4">
        <f t="shared" si="57"/>
        <v>0.1</v>
      </c>
      <c r="CI62" s="4">
        <f t="shared" si="57"/>
        <v>0.1</v>
      </c>
      <c r="CJ62" s="4">
        <f t="shared" si="57"/>
        <v>0.1</v>
      </c>
      <c r="CK62" s="4">
        <f t="shared" si="57"/>
        <v>0.1</v>
      </c>
      <c r="CL62" s="4">
        <f t="shared" si="57"/>
        <v>0.1</v>
      </c>
      <c r="CM62" s="4">
        <f t="shared" si="57"/>
        <v>0.1</v>
      </c>
      <c r="CN62" s="4">
        <f t="shared" si="57"/>
        <v>0.1</v>
      </c>
      <c r="CO62" s="4">
        <f t="shared" si="57"/>
        <v>0.1</v>
      </c>
      <c r="CP62" s="4">
        <f t="shared" si="57"/>
        <v>0.1</v>
      </c>
      <c r="CQ62" s="4">
        <f t="shared" si="57"/>
        <v>0.1</v>
      </c>
      <c r="CR62" s="4">
        <f t="shared" si="57"/>
        <v>0.1</v>
      </c>
      <c r="CS62" s="4">
        <f t="shared" si="57"/>
        <v>0.1</v>
      </c>
      <c r="CT62" s="4">
        <f t="shared" si="57"/>
        <v>0.1</v>
      </c>
      <c r="CU62" s="4">
        <f t="shared" si="57"/>
        <v>0.1</v>
      </c>
      <c r="CV62" s="4">
        <f t="shared" si="57"/>
        <v>0.1</v>
      </c>
      <c r="CW62" s="4">
        <f t="shared" si="57"/>
        <v>0.1</v>
      </c>
      <c r="CX62" s="4">
        <f t="shared" si="57"/>
        <v>0.1</v>
      </c>
      <c r="CY62" s="4">
        <f t="shared" si="57"/>
        <v>0.1</v>
      </c>
      <c r="CZ62" s="4">
        <f t="shared" si="57"/>
        <v>0.1</v>
      </c>
      <c r="DA62" s="4">
        <f t="shared" si="57"/>
        <v>0.1</v>
      </c>
      <c r="DB62" s="4">
        <f t="shared" si="57"/>
        <v>0.1</v>
      </c>
      <c r="DC62" s="4">
        <f t="shared" si="57"/>
        <v>0.1</v>
      </c>
      <c r="DD62" s="4">
        <f t="shared" si="57"/>
        <v>0.1</v>
      </c>
      <c r="DE62" s="4">
        <f t="shared" si="57"/>
        <v>0.1</v>
      </c>
    </row>
    <row r="63" spans="1:109">
      <c r="H63" s="2"/>
      <c r="I63" t="s">
        <v>40</v>
      </c>
      <c r="J63" s="1">
        <v>1</v>
      </c>
      <c r="K63" s="4">
        <f>IF(K72&gt;0.42,"100"%,IF(K72&gt;0.2,50%,10%))</f>
        <v>1</v>
      </c>
      <c r="L63" s="4">
        <f t="shared" ref="L63:AC63" si="58">IF(L72&gt;0.42,"100"%,IF(L72&gt;0.2,50%,10%))</f>
        <v>1</v>
      </c>
      <c r="M63" s="4">
        <f t="shared" si="58"/>
        <v>0.5</v>
      </c>
      <c r="N63" s="4">
        <f t="shared" si="58"/>
        <v>0.5</v>
      </c>
      <c r="O63" s="4">
        <f t="shared" si="58"/>
        <v>0.5</v>
      </c>
      <c r="P63" s="4">
        <f t="shared" si="58"/>
        <v>0.1</v>
      </c>
      <c r="Q63" s="4">
        <f t="shared" si="58"/>
        <v>0.1</v>
      </c>
      <c r="R63" s="4">
        <f t="shared" si="58"/>
        <v>0.1</v>
      </c>
      <c r="S63" s="4">
        <f t="shared" si="58"/>
        <v>0.1</v>
      </c>
      <c r="T63" s="4">
        <f t="shared" si="58"/>
        <v>0.1</v>
      </c>
      <c r="U63" s="4">
        <f t="shared" si="58"/>
        <v>0.1</v>
      </c>
      <c r="V63" s="4">
        <f t="shared" si="58"/>
        <v>0.1</v>
      </c>
      <c r="W63" s="4">
        <f t="shared" si="58"/>
        <v>0.1</v>
      </c>
      <c r="X63" s="4">
        <f t="shared" si="58"/>
        <v>0.1</v>
      </c>
      <c r="Y63" s="4">
        <f t="shared" si="58"/>
        <v>0.1</v>
      </c>
      <c r="Z63" s="4">
        <f t="shared" si="58"/>
        <v>0.1</v>
      </c>
      <c r="AA63" s="4">
        <f t="shared" si="58"/>
        <v>0.1</v>
      </c>
      <c r="AB63" s="4">
        <f t="shared" si="58"/>
        <v>0.1</v>
      </c>
      <c r="AC63" s="4">
        <f t="shared" si="58"/>
        <v>0.1</v>
      </c>
      <c r="AD63" s="4">
        <f t="shared" ref="AD63:BG63" si="59">IF(AD72&gt;0.42,"100"%,IF(AD72&gt;0.2,50%,10%))</f>
        <v>0.1</v>
      </c>
      <c r="AE63" s="4">
        <f t="shared" si="59"/>
        <v>0.1</v>
      </c>
      <c r="AF63" s="4">
        <f t="shared" si="59"/>
        <v>0.1</v>
      </c>
      <c r="AG63" s="4">
        <f t="shared" si="59"/>
        <v>0.1</v>
      </c>
      <c r="AH63" s="4">
        <f t="shared" si="59"/>
        <v>0.1</v>
      </c>
      <c r="AI63" s="4">
        <f t="shared" si="59"/>
        <v>0.1</v>
      </c>
      <c r="AJ63" s="4">
        <f t="shared" si="59"/>
        <v>0.1</v>
      </c>
      <c r="AK63" s="4">
        <f t="shared" si="59"/>
        <v>0.1</v>
      </c>
      <c r="AL63" s="4">
        <f t="shared" si="59"/>
        <v>0.1</v>
      </c>
      <c r="AM63" s="4">
        <f t="shared" si="59"/>
        <v>0.1</v>
      </c>
      <c r="AN63" s="4">
        <f t="shared" si="59"/>
        <v>0.1</v>
      </c>
      <c r="AO63" s="4">
        <f t="shared" si="59"/>
        <v>0.1</v>
      </c>
      <c r="AP63" s="4">
        <f t="shared" si="59"/>
        <v>0.1</v>
      </c>
      <c r="AQ63" s="4">
        <f t="shared" si="59"/>
        <v>0.1</v>
      </c>
      <c r="AR63" s="4">
        <f t="shared" si="59"/>
        <v>0.1</v>
      </c>
      <c r="AS63" s="4">
        <f t="shared" si="59"/>
        <v>0.1</v>
      </c>
      <c r="AT63" s="4">
        <f t="shared" si="59"/>
        <v>0.1</v>
      </c>
      <c r="AU63" s="4">
        <f t="shared" si="59"/>
        <v>0.1</v>
      </c>
      <c r="AV63" s="4">
        <f t="shared" si="59"/>
        <v>0.1</v>
      </c>
      <c r="AW63" s="4">
        <f t="shared" si="59"/>
        <v>0.1</v>
      </c>
      <c r="AX63" s="4">
        <f t="shared" si="59"/>
        <v>0.1</v>
      </c>
      <c r="AY63" s="4">
        <f t="shared" si="59"/>
        <v>0.1</v>
      </c>
      <c r="AZ63" s="4">
        <f t="shared" si="59"/>
        <v>0.1</v>
      </c>
      <c r="BA63" s="4">
        <f t="shared" si="59"/>
        <v>0.1</v>
      </c>
      <c r="BB63" s="4">
        <f t="shared" si="59"/>
        <v>0.1</v>
      </c>
      <c r="BC63" s="4">
        <f t="shared" si="59"/>
        <v>0.1</v>
      </c>
      <c r="BD63" s="4">
        <f t="shared" si="59"/>
        <v>0.1</v>
      </c>
      <c r="BE63" s="4">
        <f t="shared" si="59"/>
        <v>0.1</v>
      </c>
      <c r="BF63" s="4">
        <f t="shared" si="59"/>
        <v>0.1</v>
      </c>
      <c r="BG63" s="4">
        <f t="shared" si="59"/>
        <v>0.1</v>
      </c>
      <c r="BH63" s="4">
        <f t="shared" ref="BH63:DE63" si="60">IF(BH72&gt;0.42,"100"%,IF(BH72&gt;0.2,50%,10%))</f>
        <v>0.1</v>
      </c>
      <c r="BI63" s="4">
        <f t="shared" si="60"/>
        <v>0.1</v>
      </c>
      <c r="BJ63" s="4">
        <f t="shared" si="60"/>
        <v>0.1</v>
      </c>
      <c r="BK63" s="4">
        <f t="shared" si="60"/>
        <v>0.1</v>
      </c>
      <c r="BL63" s="4">
        <f t="shared" si="60"/>
        <v>0.1</v>
      </c>
      <c r="BM63" s="4">
        <f t="shared" si="60"/>
        <v>0.1</v>
      </c>
      <c r="BN63" s="4">
        <f t="shared" si="60"/>
        <v>0.1</v>
      </c>
      <c r="BO63" s="4">
        <f t="shared" si="60"/>
        <v>0.1</v>
      </c>
      <c r="BP63" s="4">
        <f t="shared" si="60"/>
        <v>0.1</v>
      </c>
      <c r="BQ63" s="4">
        <f t="shared" si="60"/>
        <v>0.1</v>
      </c>
      <c r="BR63" s="4">
        <f t="shared" si="60"/>
        <v>0.1</v>
      </c>
      <c r="BS63" s="4">
        <f t="shared" si="60"/>
        <v>0.1</v>
      </c>
      <c r="BT63" s="4">
        <f t="shared" si="60"/>
        <v>0.1</v>
      </c>
      <c r="BU63" s="4">
        <f t="shared" si="60"/>
        <v>0.1</v>
      </c>
      <c r="BV63" s="4">
        <f t="shared" si="60"/>
        <v>0.1</v>
      </c>
      <c r="BW63" s="4">
        <f t="shared" si="60"/>
        <v>0.1</v>
      </c>
      <c r="BX63" s="4">
        <f t="shared" si="60"/>
        <v>0.1</v>
      </c>
      <c r="BY63" s="4">
        <f t="shared" si="60"/>
        <v>0.1</v>
      </c>
      <c r="BZ63" s="4">
        <f t="shared" si="60"/>
        <v>0.1</v>
      </c>
      <c r="CA63" s="4">
        <f t="shared" si="60"/>
        <v>0.1</v>
      </c>
      <c r="CB63" s="4">
        <f t="shared" si="60"/>
        <v>0.1</v>
      </c>
      <c r="CC63" s="4">
        <f t="shared" si="60"/>
        <v>0.1</v>
      </c>
      <c r="CD63" s="4">
        <f t="shared" si="60"/>
        <v>0.1</v>
      </c>
      <c r="CE63" s="4">
        <f t="shared" si="60"/>
        <v>0.1</v>
      </c>
      <c r="CF63" s="4">
        <f t="shared" si="60"/>
        <v>0.1</v>
      </c>
      <c r="CG63" s="4">
        <f t="shared" si="60"/>
        <v>0.1</v>
      </c>
      <c r="CH63" s="4">
        <f t="shared" si="60"/>
        <v>0.1</v>
      </c>
      <c r="CI63" s="4">
        <f t="shared" si="60"/>
        <v>0.1</v>
      </c>
      <c r="CJ63" s="4">
        <f t="shared" si="60"/>
        <v>0.1</v>
      </c>
      <c r="CK63" s="4">
        <f t="shared" si="60"/>
        <v>0.1</v>
      </c>
      <c r="CL63" s="4">
        <f t="shared" si="60"/>
        <v>0.1</v>
      </c>
      <c r="CM63" s="4">
        <f t="shared" si="60"/>
        <v>0.1</v>
      </c>
      <c r="CN63" s="4">
        <f t="shared" si="60"/>
        <v>0.1</v>
      </c>
      <c r="CO63" s="4">
        <f t="shared" si="60"/>
        <v>0.1</v>
      </c>
      <c r="CP63" s="4">
        <f t="shared" si="60"/>
        <v>0.1</v>
      </c>
      <c r="CQ63" s="4">
        <f t="shared" si="60"/>
        <v>0.1</v>
      </c>
      <c r="CR63" s="4">
        <f t="shared" si="60"/>
        <v>0.1</v>
      </c>
      <c r="CS63" s="4">
        <f t="shared" si="60"/>
        <v>0.1</v>
      </c>
      <c r="CT63" s="4">
        <f t="shared" si="60"/>
        <v>0.1</v>
      </c>
      <c r="CU63" s="4">
        <f t="shared" si="60"/>
        <v>0.1</v>
      </c>
      <c r="CV63" s="4">
        <f t="shared" si="60"/>
        <v>0.1</v>
      </c>
      <c r="CW63" s="4">
        <f t="shared" si="60"/>
        <v>0.1</v>
      </c>
      <c r="CX63" s="4">
        <f t="shared" si="60"/>
        <v>0.1</v>
      </c>
      <c r="CY63" s="4">
        <f t="shared" si="60"/>
        <v>0.1</v>
      </c>
      <c r="CZ63" s="4">
        <f t="shared" si="60"/>
        <v>0.1</v>
      </c>
      <c r="DA63" s="4">
        <f t="shared" si="60"/>
        <v>0.1</v>
      </c>
      <c r="DB63" s="4">
        <f t="shared" si="60"/>
        <v>0.1</v>
      </c>
      <c r="DC63" s="4">
        <f t="shared" si="60"/>
        <v>0.1</v>
      </c>
      <c r="DD63" s="4">
        <f t="shared" si="60"/>
        <v>0.1</v>
      </c>
      <c r="DE63" s="4">
        <f t="shared" si="60"/>
        <v>0.1</v>
      </c>
    </row>
    <row r="64" spans="1:109">
      <c r="E64" t="s">
        <v>23</v>
      </c>
      <c r="F64" t="s">
        <v>45</v>
      </c>
      <c r="G64" t="s">
        <v>44</v>
      </c>
      <c r="H64" s="2" t="s">
        <v>42</v>
      </c>
      <c r="J64" s="1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</row>
    <row r="65" spans="1:109">
      <c r="E65" s="4">
        <f>IF(H65=0,0%,IF(F65&gt;0.5,INDEX(J65:DE65,0,G65+1),INDEX(J65:DE65,0,G65+1)*F65))</f>
        <v>0</v>
      </c>
      <c r="F65" s="6">
        <f>IF($H$65=0,0,SUMIF(V81:X120,"Simple Black",$X$81:$X$120)/$H$65)</f>
        <v>0</v>
      </c>
      <c r="G65" s="6">
        <f>IF($H$65=0,0,SUMIF($V$81:$W$120,"Simple Black",$W$81:$W$120)/$H$65)</f>
        <v>0</v>
      </c>
      <c r="H65">
        <f>COUNTIF(V81:V120,"Simple Black")</f>
        <v>0</v>
      </c>
      <c r="I65" t="s">
        <v>182</v>
      </c>
      <c r="J65" s="1">
        <f>J22</f>
        <v>0.41000000000000003</v>
      </c>
      <c r="K65" s="1">
        <f t="shared" ref="K65:BV65" si="61">K22</f>
        <v>0.20500000000000002</v>
      </c>
      <c r="L65" s="1">
        <f t="shared" si="61"/>
        <v>4.1000000000000009E-2</v>
      </c>
      <c r="M65" s="1">
        <f t="shared" si="61"/>
        <v>4.1000000000000009E-2</v>
      </c>
      <c r="N65" s="1">
        <f t="shared" si="61"/>
        <v>4.1000000000000009E-2</v>
      </c>
      <c r="O65" s="1">
        <f t="shared" si="61"/>
        <v>4.1000000000000009E-2</v>
      </c>
      <c r="P65" s="1">
        <f t="shared" si="61"/>
        <v>4.1000000000000009E-2</v>
      </c>
      <c r="Q65" s="1">
        <f t="shared" si="61"/>
        <v>4.1000000000000009E-2</v>
      </c>
      <c r="R65" s="1">
        <f t="shared" si="61"/>
        <v>4.1000000000000009E-2</v>
      </c>
      <c r="S65" s="1">
        <f t="shared" si="61"/>
        <v>4.1000000000000009E-2</v>
      </c>
      <c r="T65" s="1">
        <f t="shared" si="61"/>
        <v>4.1000000000000009E-2</v>
      </c>
      <c r="U65" s="1">
        <f t="shared" si="61"/>
        <v>4.1000000000000009E-2</v>
      </c>
      <c r="V65" s="1">
        <f t="shared" si="61"/>
        <v>4.1000000000000009E-2</v>
      </c>
      <c r="W65" s="1">
        <f t="shared" si="61"/>
        <v>4.1000000000000009E-2</v>
      </c>
      <c r="X65" s="1">
        <f t="shared" si="61"/>
        <v>4.1000000000000009E-2</v>
      </c>
      <c r="Y65" s="1">
        <f t="shared" si="61"/>
        <v>4.1000000000000009E-2</v>
      </c>
      <c r="Z65" s="1">
        <f t="shared" si="61"/>
        <v>4.1000000000000009E-2</v>
      </c>
      <c r="AA65" s="1">
        <f t="shared" si="61"/>
        <v>4.1000000000000009E-2</v>
      </c>
      <c r="AB65" s="1">
        <f t="shared" si="61"/>
        <v>4.1000000000000009E-2</v>
      </c>
      <c r="AC65" s="1">
        <f t="shared" si="61"/>
        <v>4.1000000000000009E-2</v>
      </c>
      <c r="AD65" s="1">
        <f t="shared" si="61"/>
        <v>4.1000000000000009E-2</v>
      </c>
      <c r="AE65" s="1">
        <f t="shared" si="61"/>
        <v>4.1000000000000009E-2</v>
      </c>
      <c r="AF65" s="1">
        <f t="shared" si="61"/>
        <v>4.1000000000000009E-2</v>
      </c>
      <c r="AG65" s="1">
        <f t="shared" si="61"/>
        <v>4.1000000000000009E-2</v>
      </c>
      <c r="AH65" s="1">
        <f t="shared" si="61"/>
        <v>4.1000000000000009E-2</v>
      </c>
      <c r="AI65" s="1">
        <f t="shared" si="61"/>
        <v>4.1000000000000009E-2</v>
      </c>
      <c r="AJ65" s="1">
        <f t="shared" si="61"/>
        <v>4.1000000000000009E-2</v>
      </c>
      <c r="AK65" s="1">
        <f t="shared" si="61"/>
        <v>4.1000000000000009E-2</v>
      </c>
      <c r="AL65" s="1">
        <f t="shared" si="61"/>
        <v>4.1000000000000009E-2</v>
      </c>
      <c r="AM65" s="1">
        <f t="shared" si="61"/>
        <v>4.1000000000000009E-2</v>
      </c>
      <c r="AN65" s="1">
        <f t="shared" si="61"/>
        <v>4.1000000000000009E-2</v>
      </c>
      <c r="AO65" s="1">
        <f t="shared" si="61"/>
        <v>4.1000000000000009E-2</v>
      </c>
      <c r="AP65" s="1">
        <f t="shared" si="61"/>
        <v>4.1000000000000009E-2</v>
      </c>
      <c r="AQ65" s="1">
        <f t="shared" si="61"/>
        <v>4.1000000000000009E-2</v>
      </c>
      <c r="AR65" s="1">
        <f t="shared" si="61"/>
        <v>4.1000000000000009E-2</v>
      </c>
      <c r="AS65" s="1">
        <f t="shared" si="61"/>
        <v>4.1000000000000009E-2</v>
      </c>
      <c r="AT65" s="1">
        <f t="shared" si="61"/>
        <v>4.1000000000000009E-2</v>
      </c>
      <c r="AU65" s="1">
        <f t="shared" si="61"/>
        <v>4.1000000000000009E-2</v>
      </c>
      <c r="AV65" s="1">
        <f t="shared" si="61"/>
        <v>4.1000000000000009E-2</v>
      </c>
      <c r="AW65" s="1">
        <f t="shared" si="61"/>
        <v>4.1000000000000009E-2</v>
      </c>
      <c r="AX65" s="1">
        <f t="shared" si="61"/>
        <v>4.1000000000000009E-2</v>
      </c>
      <c r="AY65" s="1">
        <f t="shared" si="61"/>
        <v>4.1000000000000009E-2</v>
      </c>
      <c r="AZ65" s="1">
        <f t="shared" si="61"/>
        <v>4.1000000000000009E-2</v>
      </c>
      <c r="BA65" s="1">
        <f t="shared" si="61"/>
        <v>4.1000000000000009E-2</v>
      </c>
      <c r="BB65" s="1">
        <f t="shared" si="61"/>
        <v>4.1000000000000009E-2</v>
      </c>
      <c r="BC65" s="1">
        <f t="shared" si="61"/>
        <v>4.1000000000000009E-2</v>
      </c>
      <c r="BD65" s="1">
        <f t="shared" si="61"/>
        <v>4.1000000000000009E-2</v>
      </c>
      <c r="BE65" s="1">
        <f t="shared" si="61"/>
        <v>4.1000000000000009E-2</v>
      </c>
      <c r="BF65" s="1">
        <f t="shared" si="61"/>
        <v>4.1000000000000009E-2</v>
      </c>
      <c r="BG65" s="1">
        <f t="shared" si="61"/>
        <v>4.1000000000000009E-2</v>
      </c>
      <c r="BH65" s="1">
        <f t="shared" si="61"/>
        <v>4.1000000000000009E-2</v>
      </c>
      <c r="BI65" s="1">
        <f t="shared" si="61"/>
        <v>4.1000000000000009E-2</v>
      </c>
      <c r="BJ65" s="1">
        <f t="shared" si="61"/>
        <v>4.1000000000000009E-2</v>
      </c>
      <c r="BK65" s="1">
        <f t="shared" si="61"/>
        <v>4.1000000000000009E-2</v>
      </c>
      <c r="BL65" s="1">
        <f t="shared" si="61"/>
        <v>4.1000000000000009E-2</v>
      </c>
      <c r="BM65" s="1">
        <f t="shared" si="61"/>
        <v>4.1000000000000009E-2</v>
      </c>
      <c r="BN65" s="1">
        <f t="shared" si="61"/>
        <v>4.1000000000000009E-2</v>
      </c>
      <c r="BO65" s="1">
        <f t="shared" si="61"/>
        <v>4.1000000000000009E-2</v>
      </c>
      <c r="BP65" s="1">
        <f t="shared" si="61"/>
        <v>4.1000000000000009E-2</v>
      </c>
      <c r="BQ65" s="1">
        <f t="shared" si="61"/>
        <v>4.1000000000000009E-2</v>
      </c>
      <c r="BR65" s="1">
        <f t="shared" si="61"/>
        <v>4.1000000000000009E-2</v>
      </c>
      <c r="BS65" s="1">
        <f t="shared" si="61"/>
        <v>4.1000000000000009E-2</v>
      </c>
      <c r="BT65" s="1">
        <f t="shared" si="61"/>
        <v>4.1000000000000009E-2</v>
      </c>
      <c r="BU65" s="1">
        <f t="shared" si="61"/>
        <v>4.1000000000000009E-2</v>
      </c>
      <c r="BV65" s="1">
        <f t="shared" si="61"/>
        <v>4.1000000000000009E-2</v>
      </c>
      <c r="BW65" s="1">
        <f t="shared" ref="BW65:DE65" si="62">BW22</f>
        <v>4.1000000000000009E-2</v>
      </c>
      <c r="BX65" s="1">
        <f t="shared" si="62"/>
        <v>4.1000000000000009E-2</v>
      </c>
      <c r="BY65" s="1">
        <f t="shared" si="62"/>
        <v>4.1000000000000009E-2</v>
      </c>
      <c r="BZ65" s="1">
        <f t="shared" si="62"/>
        <v>4.1000000000000009E-2</v>
      </c>
      <c r="CA65" s="1">
        <f t="shared" si="62"/>
        <v>4.1000000000000009E-2</v>
      </c>
      <c r="CB65" s="1">
        <f t="shared" si="62"/>
        <v>4.1000000000000009E-2</v>
      </c>
      <c r="CC65" s="1">
        <f t="shared" si="62"/>
        <v>4.1000000000000009E-2</v>
      </c>
      <c r="CD65" s="1">
        <f t="shared" si="62"/>
        <v>4.1000000000000009E-2</v>
      </c>
      <c r="CE65" s="1">
        <f t="shared" si="62"/>
        <v>4.1000000000000009E-2</v>
      </c>
      <c r="CF65" s="1">
        <f t="shared" si="62"/>
        <v>4.1000000000000009E-2</v>
      </c>
      <c r="CG65" s="1">
        <f t="shared" si="62"/>
        <v>4.1000000000000009E-2</v>
      </c>
      <c r="CH65" s="1">
        <f t="shared" si="62"/>
        <v>4.1000000000000009E-2</v>
      </c>
      <c r="CI65" s="1">
        <f t="shared" si="62"/>
        <v>4.1000000000000009E-2</v>
      </c>
      <c r="CJ65" s="1">
        <f t="shared" si="62"/>
        <v>4.1000000000000009E-2</v>
      </c>
      <c r="CK65" s="1">
        <f t="shared" si="62"/>
        <v>4.1000000000000009E-2</v>
      </c>
      <c r="CL65" s="1">
        <f t="shared" si="62"/>
        <v>4.1000000000000009E-2</v>
      </c>
      <c r="CM65" s="1">
        <f t="shared" si="62"/>
        <v>4.1000000000000009E-2</v>
      </c>
      <c r="CN65" s="1">
        <f t="shared" si="62"/>
        <v>4.1000000000000009E-2</v>
      </c>
      <c r="CO65" s="1">
        <f t="shared" si="62"/>
        <v>4.1000000000000009E-2</v>
      </c>
      <c r="CP65" s="1">
        <f t="shared" si="62"/>
        <v>4.1000000000000009E-2</v>
      </c>
      <c r="CQ65" s="1">
        <f t="shared" si="62"/>
        <v>4.1000000000000009E-2</v>
      </c>
      <c r="CR65" s="1">
        <f t="shared" si="62"/>
        <v>4.1000000000000009E-2</v>
      </c>
      <c r="CS65" s="1">
        <f t="shared" si="62"/>
        <v>4.1000000000000009E-2</v>
      </c>
      <c r="CT65" s="1">
        <f t="shared" si="62"/>
        <v>4.1000000000000009E-2</v>
      </c>
      <c r="CU65" s="1">
        <f t="shared" si="62"/>
        <v>4.1000000000000009E-2</v>
      </c>
      <c r="CV65" s="1">
        <f t="shared" si="62"/>
        <v>4.1000000000000009E-2</v>
      </c>
      <c r="CW65" s="1">
        <f t="shared" si="62"/>
        <v>4.1000000000000009E-2</v>
      </c>
      <c r="CX65" s="1">
        <f t="shared" si="62"/>
        <v>4.1000000000000009E-2</v>
      </c>
      <c r="CY65" s="1">
        <f t="shared" si="62"/>
        <v>4.1000000000000009E-2</v>
      </c>
      <c r="CZ65" s="1">
        <f t="shared" si="62"/>
        <v>4.1000000000000009E-2</v>
      </c>
      <c r="DA65" s="1">
        <f t="shared" si="62"/>
        <v>4.1000000000000009E-2</v>
      </c>
      <c r="DB65" s="1">
        <f t="shared" si="62"/>
        <v>4.1000000000000009E-2</v>
      </c>
      <c r="DC65" s="1">
        <f t="shared" si="62"/>
        <v>4.1000000000000009E-2</v>
      </c>
      <c r="DD65" s="1">
        <f t="shared" si="62"/>
        <v>4.1000000000000009E-2</v>
      </c>
      <c r="DE65" s="1">
        <f t="shared" si="62"/>
        <v>4.1000000000000009E-2</v>
      </c>
    </row>
    <row r="66" spans="1:109">
      <c r="E66" s="4">
        <f t="shared" ref="E66:E71" si="63">IF(H66=0,0%,IF(F66&gt;0.5,INDEX(J66:DE66,0,G66+1),INDEX(J66:DE66,0,G66+1)*F66))</f>
        <v>0</v>
      </c>
      <c r="F66" s="6">
        <f>IF($H$66=0,0,SUMIF(V81:X120,"Nimble Foot",$X$81:$X$120)/$H$66)</f>
        <v>0</v>
      </c>
      <c r="G66" s="6">
        <f>IF($H$66=0,0,SUMIF($V$81:$W$120,"Nimble Foot",$W$81:$W$120)/$H$66)</f>
        <v>0</v>
      </c>
      <c r="H66">
        <f>COUNTIF(V81:V120,"Nimble Foot")</f>
        <v>0</v>
      </c>
      <c r="I66" s="2" t="s">
        <v>34</v>
      </c>
      <c r="J66" s="1">
        <f>AVERAGE(J23:J27)</f>
        <v>0.41000000000000003</v>
      </c>
      <c r="K66" s="1">
        <f t="shared" ref="K66:AC66" si="64">AVERAGE(K23:K27)</f>
        <v>0.41000000000000003</v>
      </c>
      <c r="L66" s="1">
        <f t="shared" si="64"/>
        <v>0.28700000000000003</v>
      </c>
      <c r="M66" s="1">
        <f t="shared" si="64"/>
        <v>0.17220000000000005</v>
      </c>
      <c r="N66" s="1">
        <f t="shared" si="64"/>
        <v>0.13940000000000002</v>
      </c>
      <c r="O66" s="1">
        <f t="shared" si="64"/>
        <v>0.10660000000000003</v>
      </c>
      <c r="P66" s="1">
        <f t="shared" si="64"/>
        <v>7.3800000000000004E-2</v>
      </c>
      <c r="Q66" s="1">
        <f t="shared" si="64"/>
        <v>4.1000000000000009E-2</v>
      </c>
      <c r="R66" s="1">
        <f t="shared" si="64"/>
        <v>4.1000000000000009E-2</v>
      </c>
      <c r="S66" s="1">
        <f t="shared" si="64"/>
        <v>4.1000000000000009E-2</v>
      </c>
      <c r="T66" s="1">
        <f t="shared" si="64"/>
        <v>4.1000000000000009E-2</v>
      </c>
      <c r="U66" s="1">
        <f t="shared" si="64"/>
        <v>4.1000000000000009E-2</v>
      </c>
      <c r="V66" s="1">
        <f t="shared" si="64"/>
        <v>4.1000000000000009E-2</v>
      </c>
      <c r="W66" s="1">
        <f t="shared" si="64"/>
        <v>4.1000000000000009E-2</v>
      </c>
      <c r="X66" s="1">
        <f t="shared" si="64"/>
        <v>4.1000000000000009E-2</v>
      </c>
      <c r="Y66" s="1">
        <f t="shared" si="64"/>
        <v>4.1000000000000009E-2</v>
      </c>
      <c r="Z66" s="1">
        <f t="shared" si="64"/>
        <v>4.1000000000000009E-2</v>
      </c>
      <c r="AA66" s="1">
        <f t="shared" si="64"/>
        <v>4.1000000000000009E-2</v>
      </c>
      <c r="AB66" s="1">
        <f t="shared" si="64"/>
        <v>4.1000000000000009E-2</v>
      </c>
      <c r="AC66" s="1">
        <f t="shared" si="64"/>
        <v>4.1000000000000009E-2</v>
      </c>
      <c r="AD66" s="1">
        <f t="shared" ref="AD66:BG66" si="65">AVERAGE(AD23:AD27)</f>
        <v>4.1000000000000009E-2</v>
      </c>
      <c r="AE66" s="1">
        <f t="shared" si="65"/>
        <v>4.1000000000000009E-2</v>
      </c>
      <c r="AF66" s="1">
        <f t="shared" si="65"/>
        <v>4.1000000000000009E-2</v>
      </c>
      <c r="AG66" s="1">
        <f t="shared" si="65"/>
        <v>4.1000000000000009E-2</v>
      </c>
      <c r="AH66" s="1">
        <f t="shared" si="65"/>
        <v>4.1000000000000009E-2</v>
      </c>
      <c r="AI66" s="1">
        <f t="shared" si="65"/>
        <v>4.1000000000000009E-2</v>
      </c>
      <c r="AJ66" s="1">
        <f t="shared" si="65"/>
        <v>4.1000000000000009E-2</v>
      </c>
      <c r="AK66" s="1">
        <f t="shared" si="65"/>
        <v>4.1000000000000009E-2</v>
      </c>
      <c r="AL66" s="1">
        <f t="shared" si="65"/>
        <v>4.1000000000000009E-2</v>
      </c>
      <c r="AM66" s="1">
        <f t="shared" si="65"/>
        <v>4.1000000000000009E-2</v>
      </c>
      <c r="AN66" s="1">
        <f t="shared" si="65"/>
        <v>4.1000000000000009E-2</v>
      </c>
      <c r="AO66" s="1">
        <f t="shared" si="65"/>
        <v>4.1000000000000009E-2</v>
      </c>
      <c r="AP66" s="1">
        <f t="shared" si="65"/>
        <v>4.1000000000000009E-2</v>
      </c>
      <c r="AQ66" s="1">
        <f t="shared" si="65"/>
        <v>4.1000000000000009E-2</v>
      </c>
      <c r="AR66" s="1">
        <f t="shared" si="65"/>
        <v>4.1000000000000009E-2</v>
      </c>
      <c r="AS66" s="1">
        <f t="shared" si="65"/>
        <v>4.1000000000000009E-2</v>
      </c>
      <c r="AT66" s="1">
        <f t="shared" si="65"/>
        <v>4.1000000000000009E-2</v>
      </c>
      <c r="AU66" s="1">
        <f t="shared" si="65"/>
        <v>4.1000000000000009E-2</v>
      </c>
      <c r="AV66" s="1">
        <f t="shared" si="65"/>
        <v>4.1000000000000009E-2</v>
      </c>
      <c r="AW66" s="1">
        <f t="shared" si="65"/>
        <v>4.1000000000000009E-2</v>
      </c>
      <c r="AX66" s="1">
        <f t="shared" si="65"/>
        <v>4.1000000000000009E-2</v>
      </c>
      <c r="AY66" s="1">
        <f t="shared" si="65"/>
        <v>4.1000000000000009E-2</v>
      </c>
      <c r="AZ66" s="1">
        <f t="shared" si="65"/>
        <v>4.1000000000000009E-2</v>
      </c>
      <c r="BA66" s="1">
        <f t="shared" si="65"/>
        <v>4.1000000000000009E-2</v>
      </c>
      <c r="BB66" s="1">
        <f t="shared" si="65"/>
        <v>4.1000000000000009E-2</v>
      </c>
      <c r="BC66" s="1">
        <f t="shared" si="65"/>
        <v>4.1000000000000009E-2</v>
      </c>
      <c r="BD66" s="1">
        <f t="shared" si="65"/>
        <v>4.1000000000000009E-2</v>
      </c>
      <c r="BE66" s="1">
        <f t="shared" si="65"/>
        <v>4.1000000000000009E-2</v>
      </c>
      <c r="BF66" s="1">
        <f t="shared" si="65"/>
        <v>4.1000000000000009E-2</v>
      </c>
      <c r="BG66" s="1">
        <f t="shared" si="65"/>
        <v>4.1000000000000009E-2</v>
      </c>
      <c r="BH66" s="1">
        <f t="shared" ref="BH66:DE66" si="66">AVERAGE(BH23:BH27)</f>
        <v>4.1000000000000009E-2</v>
      </c>
      <c r="BI66" s="1">
        <f t="shared" si="66"/>
        <v>4.1000000000000009E-2</v>
      </c>
      <c r="BJ66" s="1">
        <f t="shared" si="66"/>
        <v>4.1000000000000009E-2</v>
      </c>
      <c r="BK66" s="1">
        <f t="shared" si="66"/>
        <v>4.1000000000000009E-2</v>
      </c>
      <c r="BL66" s="1">
        <f t="shared" si="66"/>
        <v>4.1000000000000009E-2</v>
      </c>
      <c r="BM66" s="1">
        <f t="shared" si="66"/>
        <v>4.1000000000000009E-2</v>
      </c>
      <c r="BN66" s="1">
        <f t="shared" si="66"/>
        <v>4.1000000000000009E-2</v>
      </c>
      <c r="BO66" s="1">
        <f t="shared" si="66"/>
        <v>4.1000000000000009E-2</v>
      </c>
      <c r="BP66" s="1">
        <f t="shared" si="66"/>
        <v>4.1000000000000009E-2</v>
      </c>
      <c r="BQ66" s="1">
        <f t="shared" si="66"/>
        <v>4.1000000000000009E-2</v>
      </c>
      <c r="BR66" s="1">
        <f t="shared" si="66"/>
        <v>4.1000000000000009E-2</v>
      </c>
      <c r="BS66" s="1">
        <f t="shared" si="66"/>
        <v>4.1000000000000009E-2</v>
      </c>
      <c r="BT66" s="1">
        <f t="shared" si="66"/>
        <v>4.1000000000000009E-2</v>
      </c>
      <c r="BU66" s="1">
        <f t="shared" si="66"/>
        <v>4.1000000000000009E-2</v>
      </c>
      <c r="BV66" s="1">
        <f t="shared" si="66"/>
        <v>4.1000000000000009E-2</v>
      </c>
      <c r="BW66" s="1">
        <f t="shared" si="66"/>
        <v>4.1000000000000009E-2</v>
      </c>
      <c r="BX66" s="1">
        <f t="shared" si="66"/>
        <v>4.1000000000000009E-2</v>
      </c>
      <c r="BY66" s="1">
        <f t="shared" si="66"/>
        <v>4.1000000000000009E-2</v>
      </c>
      <c r="BZ66" s="1">
        <f t="shared" si="66"/>
        <v>4.1000000000000009E-2</v>
      </c>
      <c r="CA66" s="1">
        <f t="shared" si="66"/>
        <v>4.1000000000000009E-2</v>
      </c>
      <c r="CB66" s="1">
        <f t="shared" si="66"/>
        <v>4.1000000000000009E-2</v>
      </c>
      <c r="CC66" s="1">
        <f t="shared" si="66"/>
        <v>4.1000000000000009E-2</v>
      </c>
      <c r="CD66" s="1">
        <f t="shared" si="66"/>
        <v>4.1000000000000009E-2</v>
      </c>
      <c r="CE66" s="1">
        <f t="shared" si="66"/>
        <v>4.1000000000000009E-2</v>
      </c>
      <c r="CF66" s="1">
        <f t="shared" si="66"/>
        <v>4.1000000000000009E-2</v>
      </c>
      <c r="CG66" s="1">
        <f t="shared" si="66"/>
        <v>4.1000000000000009E-2</v>
      </c>
      <c r="CH66" s="1">
        <f t="shared" si="66"/>
        <v>4.1000000000000009E-2</v>
      </c>
      <c r="CI66" s="1">
        <f t="shared" si="66"/>
        <v>4.1000000000000009E-2</v>
      </c>
      <c r="CJ66" s="1">
        <f t="shared" si="66"/>
        <v>4.1000000000000009E-2</v>
      </c>
      <c r="CK66" s="1">
        <f t="shared" si="66"/>
        <v>4.1000000000000009E-2</v>
      </c>
      <c r="CL66" s="1">
        <f t="shared" si="66"/>
        <v>4.1000000000000009E-2</v>
      </c>
      <c r="CM66" s="1">
        <f t="shared" si="66"/>
        <v>4.1000000000000009E-2</v>
      </c>
      <c r="CN66" s="1">
        <f t="shared" si="66"/>
        <v>4.1000000000000009E-2</v>
      </c>
      <c r="CO66" s="1">
        <f t="shared" si="66"/>
        <v>4.1000000000000009E-2</v>
      </c>
      <c r="CP66" s="1">
        <f t="shared" si="66"/>
        <v>4.1000000000000009E-2</v>
      </c>
      <c r="CQ66" s="1">
        <f t="shared" si="66"/>
        <v>4.1000000000000009E-2</v>
      </c>
      <c r="CR66" s="1">
        <f t="shared" si="66"/>
        <v>4.1000000000000009E-2</v>
      </c>
      <c r="CS66" s="1">
        <f t="shared" si="66"/>
        <v>4.1000000000000009E-2</v>
      </c>
      <c r="CT66" s="1">
        <f t="shared" si="66"/>
        <v>4.1000000000000009E-2</v>
      </c>
      <c r="CU66" s="1">
        <f t="shared" si="66"/>
        <v>4.1000000000000009E-2</v>
      </c>
      <c r="CV66" s="1">
        <f t="shared" si="66"/>
        <v>4.1000000000000009E-2</v>
      </c>
      <c r="CW66" s="1">
        <f t="shared" si="66"/>
        <v>4.1000000000000009E-2</v>
      </c>
      <c r="CX66" s="1">
        <f t="shared" si="66"/>
        <v>4.1000000000000009E-2</v>
      </c>
      <c r="CY66" s="1">
        <f t="shared" si="66"/>
        <v>4.1000000000000009E-2</v>
      </c>
      <c r="CZ66" s="1">
        <f t="shared" si="66"/>
        <v>4.1000000000000009E-2</v>
      </c>
      <c r="DA66" s="1">
        <f t="shared" si="66"/>
        <v>4.1000000000000009E-2</v>
      </c>
      <c r="DB66" s="1">
        <f t="shared" si="66"/>
        <v>4.1000000000000009E-2</v>
      </c>
      <c r="DC66" s="1">
        <f t="shared" si="66"/>
        <v>4.1000000000000009E-2</v>
      </c>
      <c r="DD66" s="1">
        <f t="shared" si="66"/>
        <v>4.1000000000000009E-2</v>
      </c>
      <c r="DE66" s="1">
        <f t="shared" si="66"/>
        <v>4.1000000000000009E-2</v>
      </c>
    </row>
    <row r="67" spans="1:109">
      <c r="E67" s="4">
        <f t="shared" ca="1" si="63"/>
        <v>4.1000000000000009E-2</v>
      </c>
      <c r="F67" s="6">
        <f ca="1">IF($H$67=0,0,SUMIF($V$81:$X$120,"Golden Blaze",$X$81:$X$120)/$H$67)</f>
        <v>1</v>
      </c>
      <c r="G67" s="6">
        <f ca="1">IF($H$67=0,0,SUMIF($V$81:$W$120,"Golden Blaze",$W$81:$W$120)/$H$67)</f>
        <v>17.142857142857142</v>
      </c>
      <c r="H67">
        <f>COUNTIF($V$81:$V$120,"Golden Blaze")</f>
        <v>7</v>
      </c>
      <c r="I67" s="2" t="s">
        <v>35</v>
      </c>
      <c r="J67" s="1">
        <f>AVERAGE(J28:J32)</f>
        <v>0.41000000000000003</v>
      </c>
      <c r="K67" s="1">
        <f t="shared" ref="K67:AC67" si="67">AVERAGE(K28:K32)</f>
        <v>0.41000000000000003</v>
      </c>
      <c r="L67" s="1">
        <f t="shared" si="67"/>
        <v>0.36900000000000005</v>
      </c>
      <c r="M67" s="1">
        <f t="shared" si="67"/>
        <v>0.246</v>
      </c>
      <c r="N67" s="1">
        <f t="shared" si="67"/>
        <v>0.17220000000000005</v>
      </c>
      <c r="O67" s="1">
        <f t="shared" si="67"/>
        <v>0.13940000000000002</v>
      </c>
      <c r="P67" s="1">
        <f t="shared" si="67"/>
        <v>0.10660000000000003</v>
      </c>
      <c r="Q67" s="1">
        <f t="shared" si="67"/>
        <v>7.3800000000000004E-2</v>
      </c>
      <c r="R67" s="1">
        <f t="shared" si="67"/>
        <v>4.1000000000000009E-2</v>
      </c>
      <c r="S67" s="1">
        <f t="shared" si="67"/>
        <v>4.1000000000000009E-2</v>
      </c>
      <c r="T67" s="1">
        <f t="shared" si="67"/>
        <v>4.1000000000000009E-2</v>
      </c>
      <c r="U67" s="1">
        <f t="shared" si="67"/>
        <v>4.1000000000000009E-2</v>
      </c>
      <c r="V67" s="1">
        <f t="shared" si="67"/>
        <v>4.1000000000000009E-2</v>
      </c>
      <c r="W67" s="1">
        <f t="shared" si="67"/>
        <v>4.1000000000000009E-2</v>
      </c>
      <c r="X67" s="1">
        <f t="shared" si="67"/>
        <v>4.1000000000000009E-2</v>
      </c>
      <c r="Y67" s="1">
        <f t="shared" si="67"/>
        <v>4.1000000000000009E-2</v>
      </c>
      <c r="Z67" s="1">
        <f t="shared" si="67"/>
        <v>4.1000000000000009E-2</v>
      </c>
      <c r="AA67" s="1">
        <f t="shared" si="67"/>
        <v>4.1000000000000009E-2</v>
      </c>
      <c r="AB67" s="1">
        <f t="shared" si="67"/>
        <v>4.1000000000000009E-2</v>
      </c>
      <c r="AC67" s="1">
        <f t="shared" si="67"/>
        <v>4.1000000000000009E-2</v>
      </c>
      <c r="AD67" s="1">
        <f t="shared" ref="AD67:BG67" si="68">AVERAGE(AD28:AD32)</f>
        <v>4.1000000000000009E-2</v>
      </c>
      <c r="AE67" s="1">
        <f t="shared" si="68"/>
        <v>4.1000000000000009E-2</v>
      </c>
      <c r="AF67" s="1">
        <f t="shared" si="68"/>
        <v>4.1000000000000009E-2</v>
      </c>
      <c r="AG67" s="1">
        <f t="shared" si="68"/>
        <v>4.1000000000000009E-2</v>
      </c>
      <c r="AH67" s="1">
        <f t="shared" si="68"/>
        <v>4.1000000000000009E-2</v>
      </c>
      <c r="AI67" s="1">
        <f t="shared" si="68"/>
        <v>4.1000000000000009E-2</v>
      </c>
      <c r="AJ67" s="1">
        <f t="shared" si="68"/>
        <v>4.1000000000000009E-2</v>
      </c>
      <c r="AK67" s="1">
        <f t="shared" si="68"/>
        <v>4.1000000000000009E-2</v>
      </c>
      <c r="AL67" s="1">
        <f t="shared" si="68"/>
        <v>4.1000000000000009E-2</v>
      </c>
      <c r="AM67" s="1">
        <f t="shared" si="68"/>
        <v>4.1000000000000009E-2</v>
      </c>
      <c r="AN67" s="1">
        <f t="shared" si="68"/>
        <v>4.1000000000000009E-2</v>
      </c>
      <c r="AO67" s="1">
        <f t="shared" si="68"/>
        <v>4.1000000000000009E-2</v>
      </c>
      <c r="AP67" s="1">
        <f t="shared" si="68"/>
        <v>4.1000000000000009E-2</v>
      </c>
      <c r="AQ67" s="1">
        <f t="shared" si="68"/>
        <v>4.1000000000000009E-2</v>
      </c>
      <c r="AR67" s="1">
        <f t="shared" si="68"/>
        <v>4.1000000000000009E-2</v>
      </c>
      <c r="AS67" s="1">
        <f t="shared" si="68"/>
        <v>4.1000000000000009E-2</v>
      </c>
      <c r="AT67" s="1">
        <f t="shared" si="68"/>
        <v>4.1000000000000009E-2</v>
      </c>
      <c r="AU67" s="1">
        <f t="shared" si="68"/>
        <v>4.1000000000000009E-2</v>
      </c>
      <c r="AV67" s="1">
        <f t="shared" si="68"/>
        <v>4.1000000000000009E-2</v>
      </c>
      <c r="AW67" s="1">
        <f t="shared" si="68"/>
        <v>4.1000000000000009E-2</v>
      </c>
      <c r="AX67" s="1">
        <f t="shared" si="68"/>
        <v>4.1000000000000009E-2</v>
      </c>
      <c r="AY67" s="1">
        <f t="shared" si="68"/>
        <v>4.1000000000000009E-2</v>
      </c>
      <c r="AZ67" s="1">
        <f t="shared" si="68"/>
        <v>4.1000000000000009E-2</v>
      </c>
      <c r="BA67" s="1">
        <f t="shared" si="68"/>
        <v>4.1000000000000009E-2</v>
      </c>
      <c r="BB67" s="1">
        <f t="shared" si="68"/>
        <v>4.1000000000000009E-2</v>
      </c>
      <c r="BC67" s="1">
        <f t="shared" si="68"/>
        <v>4.1000000000000009E-2</v>
      </c>
      <c r="BD67" s="1">
        <f t="shared" si="68"/>
        <v>4.1000000000000009E-2</v>
      </c>
      <c r="BE67" s="1">
        <f t="shared" si="68"/>
        <v>4.1000000000000009E-2</v>
      </c>
      <c r="BF67" s="1">
        <f t="shared" si="68"/>
        <v>4.1000000000000009E-2</v>
      </c>
      <c r="BG67" s="1">
        <f t="shared" si="68"/>
        <v>4.1000000000000009E-2</v>
      </c>
      <c r="BH67" s="1">
        <f t="shared" ref="BH67:DE67" si="69">AVERAGE(BH28:BH32)</f>
        <v>4.1000000000000009E-2</v>
      </c>
      <c r="BI67" s="1">
        <f t="shared" si="69"/>
        <v>4.1000000000000009E-2</v>
      </c>
      <c r="BJ67" s="1">
        <f t="shared" si="69"/>
        <v>4.1000000000000009E-2</v>
      </c>
      <c r="BK67" s="1">
        <f t="shared" si="69"/>
        <v>4.1000000000000009E-2</v>
      </c>
      <c r="BL67" s="1">
        <f t="shared" si="69"/>
        <v>4.1000000000000009E-2</v>
      </c>
      <c r="BM67" s="1">
        <f t="shared" si="69"/>
        <v>4.1000000000000009E-2</v>
      </c>
      <c r="BN67" s="1">
        <f t="shared" si="69"/>
        <v>4.1000000000000009E-2</v>
      </c>
      <c r="BO67" s="1">
        <f t="shared" si="69"/>
        <v>4.1000000000000009E-2</v>
      </c>
      <c r="BP67" s="1">
        <f t="shared" si="69"/>
        <v>4.1000000000000009E-2</v>
      </c>
      <c r="BQ67" s="1">
        <f t="shared" si="69"/>
        <v>4.1000000000000009E-2</v>
      </c>
      <c r="BR67" s="1">
        <f t="shared" si="69"/>
        <v>4.1000000000000009E-2</v>
      </c>
      <c r="BS67" s="1">
        <f t="shared" si="69"/>
        <v>4.1000000000000009E-2</v>
      </c>
      <c r="BT67" s="1">
        <f t="shared" si="69"/>
        <v>4.1000000000000009E-2</v>
      </c>
      <c r="BU67" s="1">
        <f t="shared" si="69"/>
        <v>4.1000000000000009E-2</v>
      </c>
      <c r="BV67" s="1">
        <f t="shared" si="69"/>
        <v>4.1000000000000009E-2</v>
      </c>
      <c r="BW67" s="1">
        <f t="shared" si="69"/>
        <v>4.1000000000000009E-2</v>
      </c>
      <c r="BX67" s="1">
        <f t="shared" si="69"/>
        <v>4.1000000000000009E-2</v>
      </c>
      <c r="BY67" s="1">
        <f t="shared" si="69"/>
        <v>4.1000000000000009E-2</v>
      </c>
      <c r="BZ67" s="1">
        <f t="shared" si="69"/>
        <v>4.1000000000000009E-2</v>
      </c>
      <c r="CA67" s="1">
        <f t="shared" si="69"/>
        <v>4.1000000000000009E-2</v>
      </c>
      <c r="CB67" s="1">
        <f t="shared" si="69"/>
        <v>4.1000000000000009E-2</v>
      </c>
      <c r="CC67" s="1">
        <f t="shared" si="69"/>
        <v>4.1000000000000009E-2</v>
      </c>
      <c r="CD67" s="1">
        <f t="shared" si="69"/>
        <v>4.1000000000000009E-2</v>
      </c>
      <c r="CE67" s="1">
        <f t="shared" si="69"/>
        <v>4.1000000000000009E-2</v>
      </c>
      <c r="CF67" s="1">
        <f t="shared" si="69"/>
        <v>4.1000000000000009E-2</v>
      </c>
      <c r="CG67" s="1">
        <f t="shared" si="69"/>
        <v>4.1000000000000009E-2</v>
      </c>
      <c r="CH67" s="1">
        <f t="shared" si="69"/>
        <v>4.1000000000000009E-2</v>
      </c>
      <c r="CI67" s="1">
        <f t="shared" si="69"/>
        <v>4.1000000000000009E-2</v>
      </c>
      <c r="CJ67" s="1">
        <f t="shared" si="69"/>
        <v>4.1000000000000009E-2</v>
      </c>
      <c r="CK67" s="1">
        <f t="shared" si="69"/>
        <v>4.1000000000000009E-2</v>
      </c>
      <c r="CL67" s="1">
        <f t="shared" si="69"/>
        <v>4.1000000000000009E-2</v>
      </c>
      <c r="CM67" s="1">
        <f t="shared" si="69"/>
        <v>4.1000000000000009E-2</v>
      </c>
      <c r="CN67" s="1">
        <f t="shared" si="69"/>
        <v>4.1000000000000009E-2</v>
      </c>
      <c r="CO67" s="1">
        <f t="shared" si="69"/>
        <v>4.1000000000000009E-2</v>
      </c>
      <c r="CP67" s="1">
        <f t="shared" si="69"/>
        <v>4.1000000000000009E-2</v>
      </c>
      <c r="CQ67" s="1">
        <f t="shared" si="69"/>
        <v>4.1000000000000009E-2</v>
      </c>
      <c r="CR67" s="1">
        <f t="shared" si="69"/>
        <v>4.1000000000000009E-2</v>
      </c>
      <c r="CS67" s="1">
        <f t="shared" si="69"/>
        <v>4.1000000000000009E-2</v>
      </c>
      <c r="CT67" s="1">
        <f t="shared" si="69"/>
        <v>4.1000000000000009E-2</v>
      </c>
      <c r="CU67" s="1">
        <f t="shared" si="69"/>
        <v>4.1000000000000009E-2</v>
      </c>
      <c r="CV67" s="1">
        <f t="shared" si="69"/>
        <v>4.1000000000000009E-2</v>
      </c>
      <c r="CW67" s="1">
        <f t="shared" si="69"/>
        <v>4.1000000000000009E-2</v>
      </c>
      <c r="CX67" s="1">
        <f t="shared" si="69"/>
        <v>4.1000000000000009E-2</v>
      </c>
      <c r="CY67" s="1">
        <f t="shared" si="69"/>
        <v>4.1000000000000009E-2</v>
      </c>
      <c r="CZ67" s="1">
        <f t="shared" si="69"/>
        <v>4.1000000000000009E-2</v>
      </c>
      <c r="DA67" s="1">
        <f t="shared" si="69"/>
        <v>4.1000000000000009E-2</v>
      </c>
      <c r="DB67" s="1">
        <f t="shared" si="69"/>
        <v>4.1000000000000009E-2</v>
      </c>
      <c r="DC67" s="1">
        <f t="shared" si="69"/>
        <v>4.1000000000000009E-2</v>
      </c>
      <c r="DD67" s="1">
        <f t="shared" si="69"/>
        <v>4.1000000000000009E-2</v>
      </c>
      <c r="DE67" s="1">
        <f t="shared" si="69"/>
        <v>4.1000000000000009E-2</v>
      </c>
    </row>
    <row r="68" spans="1:109">
      <c r="E68" s="4">
        <f t="shared" ca="1" si="63"/>
        <v>5.6000000000000008E-2</v>
      </c>
      <c r="F68" s="6">
        <f ca="1">IF($H$68=0,0,SUMIF($V$81:$X$120,"Lucky Face",$X$81:$X$120)/$H$68)</f>
        <v>0.84615384615384615</v>
      </c>
      <c r="G68" s="6">
        <f ca="1">IF($H$68=0,0,SUMIF($V$81:$W$120,"Lucky Face",$W$81:$W$120)/$H$68)</f>
        <v>13.461538461538462</v>
      </c>
      <c r="H68">
        <f>COUNTIF($V$81:$V$120,"Lucky Face")</f>
        <v>13</v>
      </c>
      <c r="I68" s="2" t="s">
        <v>36</v>
      </c>
      <c r="J68" s="1">
        <f>AVERAGE(J33:J37)</f>
        <v>0.56000000000000005</v>
      </c>
      <c r="K68" s="1">
        <f t="shared" ref="K68:AC68" si="70">AVERAGE(K33:K37)</f>
        <v>0.56000000000000005</v>
      </c>
      <c r="L68" s="1">
        <f t="shared" si="70"/>
        <v>0.51400000000000001</v>
      </c>
      <c r="M68" s="1">
        <f t="shared" si="70"/>
        <v>0.34599999999999997</v>
      </c>
      <c r="N68" s="1">
        <f t="shared" si="70"/>
        <v>0.24320000000000003</v>
      </c>
      <c r="O68" s="1">
        <f t="shared" si="70"/>
        <v>0.2024</v>
      </c>
      <c r="P68" s="1">
        <f t="shared" si="70"/>
        <v>0.15760000000000002</v>
      </c>
      <c r="Q68" s="1">
        <f t="shared" si="70"/>
        <v>0.10880000000000001</v>
      </c>
      <c r="R68" s="1">
        <f t="shared" si="70"/>
        <v>5.6000000000000008E-2</v>
      </c>
      <c r="S68" s="1">
        <f t="shared" si="70"/>
        <v>5.6000000000000008E-2</v>
      </c>
      <c r="T68" s="1">
        <f t="shared" si="70"/>
        <v>5.6000000000000008E-2</v>
      </c>
      <c r="U68" s="1">
        <f t="shared" si="70"/>
        <v>5.6000000000000008E-2</v>
      </c>
      <c r="V68" s="1">
        <f t="shared" si="70"/>
        <v>5.6000000000000008E-2</v>
      </c>
      <c r="W68" s="1">
        <f t="shared" si="70"/>
        <v>5.6000000000000008E-2</v>
      </c>
      <c r="X68" s="1">
        <f t="shared" si="70"/>
        <v>5.6000000000000008E-2</v>
      </c>
      <c r="Y68" s="1">
        <f t="shared" si="70"/>
        <v>5.6000000000000008E-2</v>
      </c>
      <c r="Z68" s="1">
        <f t="shared" si="70"/>
        <v>5.6000000000000008E-2</v>
      </c>
      <c r="AA68" s="1">
        <f t="shared" si="70"/>
        <v>5.6000000000000008E-2</v>
      </c>
      <c r="AB68" s="1">
        <f t="shared" si="70"/>
        <v>5.6000000000000008E-2</v>
      </c>
      <c r="AC68" s="1">
        <f t="shared" si="70"/>
        <v>5.6000000000000008E-2</v>
      </c>
      <c r="AD68" s="1">
        <f t="shared" ref="AD68:BG68" si="71">AVERAGE(AD33:AD37)</f>
        <v>5.6000000000000008E-2</v>
      </c>
      <c r="AE68" s="1">
        <f t="shared" si="71"/>
        <v>5.6000000000000008E-2</v>
      </c>
      <c r="AF68" s="1">
        <f t="shared" si="71"/>
        <v>5.6000000000000008E-2</v>
      </c>
      <c r="AG68" s="1">
        <f t="shared" si="71"/>
        <v>5.6000000000000008E-2</v>
      </c>
      <c r="AH68" s="1">
        <f t="shared" si="71"/>
        <v>5.6000000000000008E-2</v>
      </c>
      <c r="AI68" s="1">
        <f t="shared" si="71"/>
        <v>5.6000000000000008E-2</v>
      </c>
      <c r="AJ68" s="1">
        <f t="shared" si="71"/>
        <v>5.6000000000000008E-2</v>
      </c>
      <c r="AK68" s="1">
        <f t="shared" si="71"/>
        <v>5.6000000000000008E-2</v>
      </c>
      <c r="AL68" s="1">
        <f t="shared" si="71"/>
        <v>5.6000000000000008E-2</v>
      </c>
      <c r="AM68" s="1">
        <f t="shared" si="71"/>
        <v>5.6000000000000008E-2</v>
      </c>
      <c r="AN68" s="1">
        <f t="shared" si="71"/>
        <v>5.6000000000000008E-2</v>
      </c>
      <c r="AO68" s="1">
        <f t="shared" si="71"/>
        <v>5.6000000000000008E-2</v>
      </c>
      <c r="AP68" s="1">
        <f t="shared" si="71"/>
        <v>5.6000000000000008E-2</v>
      </c>
      <c r="AQ68" s="1">
        <f t="shared" si="71"/>
        <v>5.6000000000000008E-2</v>
      </c>
      <c r="AR68" s="1">
        <f t="shared" si="71"/>
        <v>5.6000000000000008E-2</v>
      </c>
      <c r="AS68" s="1">
        <f t="shared" si="71"/>
        <v>5.6000000000000008E-2</v>
      </c>
      <c r="AT68" s="1">
        <f t="shared" si="71"/>
        <v>5.6000000000000008E-2</v>
      </c>
      <c r="AU68" s="1">
        <f t="shared" si="71"/>
        <v>5.6000000000000008E-2</v>
      </c>
      <c r="AV68" s="1">
        <f t="shared" si="71"/>
        <v>5.6000000000000008E-2</v>
      </c>
      <c r="AW68" s="1">
        <f t="shared" si="71"/>
        <v>5.6000000000000008E-2</v>
      </c>
      <c r="AX68" s="1">
        <f t="shared" si="71"/>
        <v>5.6000000000000008E-2</v>
      </c>
      <c r="AY68" s="1">
        <f t="shared" si="71"/>
        <v>5.6000000000000008E-2</v>
      </c>
      <c r="AZ68" s="1">
        <f t="shared" si="71"/>
        <v>5.6000000000000008E-2</v>
      </c>
      <c r="BA68" s="1">
        <f t="shared" si="71"/>
        <v>5.6000000000000008E-2</v>
      </c>
      <c r="BB68" s="1">
        <f t="shared" si="71"/>
        <v>5.6000000000000008E-2</v>
      </c>
      <c r="BC68" s="1">
        <f t="shared" si="71"/>
        <v>5.6000000000000008E-2</v>
      </c>
      <c r="BD68" s="1">
        <f t="shared" si="71"/>
        <v>5.6000000000000008E-2</v>
      </c>
      <c r="BE68" s="1">
        <f t="shared" si="71"/>
        <v>5.6000000000000008E-2</v>
      </c>
      <c r="BF68" s="1">
        <f t="shared" si="71"/>
        <v>5.6000000000000008E-2</v>
      </c>
      <c r="BG68" s="1">
        <f t="shared" si="71"/>
        <v>5.6000000000000008E-2</v>
      </c>
      <c r="BH68" s="1">
        <f t="shared" ref="BH68:DE68" si="72">AVERAGE(BH33:BH37)</f>
        <v>5.6000000000000008E-2</v>
      </c>
      <c r="BI68" s="1">
        <f t="shared" si="72"/>
        <v>5.6000000000000008E-2</v>
      </c>
      <c r="BJ68" s="1">
        <f t="shared" si="72"/>
        <v>5.6000000000000008E-2</v>
      </c>
      <c r="BK68" s="1">
        <f t="shared" si="72"/>
        <v>5.6000000000000008E-2</v>
      </c>
      <c r="BL68" s="1">
        <f t="shared" si="72"/>
        <v>5.6000000000000008E-2</v>
      </c>
      <c r="BM68" s="1">
        <f t="shared" si="72"/>
        <v>5.6000000000000008E-2</v>
      </c>
      <c r="BN68" s="1">
        <f t="shared" si="72"/>
        <v>5.6000000000000008E-2</v>
      </c>
      <c r="BO68" s="1">
        <f t="shared" si="72"/>
        <v>5.6000000000000008E-2</v>
      </c>
      <c r="BP68" s="1">
        <f t="shared" si="72"/>
        <v>5.6000000000000008E-2</v>
      </c>
      <c r="BQ68" s="1">
        <f t="shared" si="72"/>
        <v>5.6000000000000008E-2</v>
      </c>
      <c r="BR68" s="1">
        <f t="shared" si="72"/>
        <v>5.6000000000000008E-2</v>
      </c>
      <c r="BS68" s="1">
        <f t="shared" si="72"/>
        <v>5.6000000000000008E-2</v>
      </c>
      <c r="BT68" s="1">
        <f t="shared" si="72"/>
        <v>5.6000000000000008E-2</v>
      </c>
      <c r="BU68" s="1">
        <f t="shared" si="72"/>
        <v>5.6000000000000008E-2</v>
      </c>
      <c r="BV68" s="1">
        <f t="shared" si="72"/>
        <v>5.6000000000000008E-2</v>
      </c>
      <c r="BW68" s="1">
        <f t="shared" si="72"/>
        <v>5.6000000000000008E-2</v>
      </c>
      <c r="BX68" s="1">
        <f t="shared" si="72"/>
        <v>5.6000000000000008E-2</v>
      </c>
      <c r="BY68" s="1">
        <f t="shared" si="72"/>
        <v>5.6000000000000008E-2</v>
      </c>
      <c r="BZ68" s="1">
        <f t="shared" si="72"/>
        <v>5.6000000000000008E-2</v>
      </c>
      <c r="CA68" s="1">
        <f t="shared" si="72"/>
        <v>5.6000000000000008E-2</v>
      </c>
      <c r="CB68" s="1">
        <f t="shared" si="72"/>
        <v>5.6000000000000008E-2</v>
      </c>
      <c r="CC68" s="1">
        <f t="shared" si="72"/>
        <v>5.6000000000000008E-2</v>
      </c>
      <c r="CD68" s="1">
        <f t="shared" si="72"/>
        <v>5.6000000000000008E-2</v>
      </c>
      <c r="CE68" s="1">
        <f t="shared" si="72"/>
        <v>5.6000000000000008E-2</v>
      </c>
      <c r="CF68" s="1">
        <f t="shared" si="72"/>
        <v>5.6000000000000008E-2</v>
      </c>
      <c r="CG68" s="1">
        <f t="shared" si="72"/>
        <v>5.6000000000000008E-2</v>
      </c>
      <c r="CH68" s="1">
        <f t="shared" si="72"/>
        <v>5.6000000000000008E-2</v>
      </c>
      <c r="CI68" s="1">
        <f t="shared" si="72"/>
        <v>5.6000000000000008E-2</v>
      </c>
      <c r="CJ68" s="1">
        <f t="shared" si="72"/>
        <v>5.6000000000000008E-2</v>
      </c>
      <c r="CK68" s="1">
        <f t="shared" si="72"/>
        <v>5.6000000000000008E-2</v>
      </c>
      <c r="CL68" s="1">
        <f t="shared" si="72"/>
        <v>5.6000000000000008E-2</v>
      </c>
      <c r="CM68" s="1">
        <f t="shared" si="72"/>
        <v>5.6000000000000008E-2</v>
      </c>
      <c r="CN68" s="1">
        <f t="shared" si="72"/>
        <v>5.6000000000000008E-2</v>
      </c>
      <c r="CO68" s="1">
        <f t="shared" si="72"/>
        <v>5.6000000000000008E-2</v>
      </c>
      <c r="CP68" s="1">
        <f t="shared" si="72"/>
        <v>5.6000000000000008E-2</v>
      </c>
      <c r="CQ68" s="1">
        <f t="shared" si="72"/>
        <v>5.6000000000000008E-2</v>
      </c>
      <c r="CR68" s="1">
        <f t="shared" si="72"/>
        <v>5.6000000000000008E-2</v>
      </c>
      <c r="CS68" s="1">
        <f t="shared" si="72"/>
        <v>5.6000000000000008E-2</v>
      </c>
      <c r="CT68" s="1">
        <f t="shared" si="72"/>
        <v>5.6000000000000008E-2</v>
      </c>
      <c r="CU68" s="1">
        <f t="shared" si="72"/>
        <v>5.6000000000000008E-2</v>
      </c>
      <c r="CV68" s="1">
        <f t="shared" si="72"/>
        <v>5.6000000000000008E-2</v>
      </c>
      <c r="CW68" s="1">
        <f t="shared" si="72"/>
        <v>5.6000000000000008E-2</v>
      </c>
      <c r="CX68" s="1">
        <f t="shared" si="72"/>
        <v>5.6000000000000008E-2</v>
      </c>
      <c r="CY68" s="1">
        <f t="shared" si="72"/>
        <v>5.6000000000000008E-2</v>
      </c>
      <c r="CZ68" s="1">
        <f t="shared" si="72"/>
        <v>5.6000000000000008E-2</v>
      </c>
      <c r="DA68" s="1">
        <f t="shared" si="72"/>
        <v>5.6000000000000008E-2</v>
      </c>
      <c r="DB68" s="1">
        <f t="shared" si="72"/>
        <v>5.6000000000000008E-2</v>
      </c>
      <c r="DC68" s="1">
        <f t="shared" si="72"/>
        <v>5.6000000000000008E-2</v>
      </c>
      <c r="DD68" s="1">
        <f t="shared" si="72"/>
        <v>5.6000000000000008E-2</v>
      </c>
      <c r="DE68" s="1">
        <f t="shared" si="72"/>
        <v>5.6000000000000008E-2</v>
      </c>
    </row>
    <row r="69" spans="1:109">
      <c r="E69" s="4">
        <f t="shared" si="63"/>
        <v>0</v>
      </c>
      <c r="F69" s="6">
        <f>IF($H$69=0,0,SUMIF($V$81:$X$120,"Wise Eye",$X$81:$X$120)/$H$69)</f>
        <v>0</v>
      </c>
      <c r="G69" s="6">
        <f>IF($H$69=0,0,SUMIF($V$81:$W$120,"Wise Eye",$W$81:$W$120)/$H$69)</f>
        <v>0</v>
      </c>
      <c r="H69">
        <f>COUNTIF($V$81:$V$120,"Wise Eye")</f>
        <v>0</v>
      </c>
      <c r="I69" s="2" t="s">
        <v>37</v>
      </c>
      <c r="J69" s="1">
        <f>AVERAGE(J38:J42)</f>
        <v>0.51</v>
      </c>
      <c r="K69" s="1">
        <f t="shared" ref="K69:AC69" si="73">AVERAGE(K38:K42)</f>
        <v>0.51</v>
      </c>
      <c r="L69" s="1">
        <f t="shared" si="73"/>
        <v>0.51</v>
      </c>
      <c r="M69" s="1">
        <f t="shared" si="73"/>
        <v>0.36450000000000005</v>
      </c>
      <c r="N69" s="1">
        <f t="shared" si="73"/>
        <v>0.255</v>
      </c>
      <c r="O69" s="1">
        <f t="shared" si="73"/>
        <v>0.21820000000000001</v>
      </c>
      <c r="P69" s="1">
        <f t="shared" si="73"/>
        <v>0.1794</v>
      </c>
      <c r="Q69" s="1">
        <f t="shared" si="73"/>
        <v>0.1386</v>
      </c>
      <c r="R69" s="1">
        <f t="shared" si="73"/>
        <v>9.580000000000001E-2</v>
      </c>
      <c r="S69" s="1">
        <f t="shared" si="73"/>
        <v>5.1000000000000004E-2</v>
      </c>
      <c r="T69" s="1">
        <f t="shared" si="73"/>
        <v>5.1000000000000004E-2</v>
      </c>
      <c r="U69" s="1">
        <f t="shared" si="73"/>
        <v>5.1000000000000004E-2</v>
      </c>
      <c r="V69" s="1">
        <f t="shared" si="73"/>
        <v>5.1000000000000004E-2</v>
      </c>
      <c r="W69" s="1">
        <f t="shared" si="73"/>
        <v>5.1000000000000004E-2</v>
      </c>
      <c r="X69" s="1">
        <f t="shared" si="73"/>
        <v>5.1000000000000004E-2</v>
      </c>
      <c r="Y69" s="1">
        <f t="shared" si="73"/>
        <v>5.1000000000000004E-2</v>
      </c>
      <c r="Z69" s="1">
        <f t="shared" si="73"/>
        <v>5.1000000000000004E-2</v>
      </c>
      <c r="AA69" s="1">
        <f t="shared" si="73"/>
        <v>5.1000000000000004E-2</v>
      </c>
      <c r="AB69" s="1">
        <f t="shared" si="73"/>
        <v>5.1000000000000004E-2</v>
      </c>
      <c r="AC69" s="1">
        <f t="shared" si="73"/>
        <v>5.1000000000000004E-2</v>
      </c>
      <c r="AD69" s="1">
        <f t="shared" ref="AD69:BG69" si="74">AVERAGE(AD38:AD42)</f>
        <v>5.1000000000000004E-2</v>
      </c>
      <c r="AE69" s="1">
        <f t="shared" si="74"/>
        <v>5.1000000000000004E-2</v>
      </c>
      <c r="AF69" s="1">
        <f t="shared" si="74"/>
        <v>5.1000000000000004E-2</v>
      </c>
      <c r="AG69" s="1">
        <f t="shared" si="74"/>
        <v>5.1000000000000004E-2</v>
      </c>
      <c r="AH69" s="1">
        <f t="shared" si="74"/>
        <v>5.1000000000000004E-2</v>
      </c>
      <c r="AI69" s="1">
        <f t="shared" si="74"/>
        <v>5.1000000000000004E-2</v>
      </c>
      <c r="AJ69" s="1">
        <f t="shared" si="74"/>
        <v>5.1000000000000004E-2</v>
      </c>
      <c r="AK69" s="1">
        <f t="shared" si="74"/>
        <v>5.1000000000000004E-2</v>
      </c>
      <c r="AL69" s="1">
        <f t="shared" si="74"/>
        <v>5.1000000000000004E-2</v>
      </c>
      <c r="AM69" s="1">
        <f t="shared" si="74"/>
        <v>5.1000000000000004E-2</v>
      </c>
      <c r="AN69" s="1">
        <f t="shared" si="74"/>
        <v>5.1000000000000004E-2</v>
      </c>
      <c r="AO69" s="1">
        <f t="shared" si="74"/>
        <v>5.1000000000000004E-2</v>
      </c>
      <c r="AP69" s="1">
        <f t="shared" si="74"/>
        <v>5.1000000000000004E-2</v>
      </c>
      <c r="AQ69" s="1">
        <f t="shared" si="74"/>
        <v>5.1000000000000004E-2</v>
      </c>
      <c r="AR69" s="1">
        <f t="shared" si="74"/>
        <v>5.1000000000000004E-2</v>
      </c>
      <c r="AS69" s="1">
        <f t="shared" si="74"/>
        <v>5.1000000000000004E-2</v>
      </c>
      <c r="AT69" s="1">
        <f t="shared" si="74"/>
        <v>5.1000000000000004E-2</v>
      </c>
      <c r="AU69" s="1">
        <f t="shared" si="74"/>
        <v>5.1000000000000004E-2</v>
      </c>
      <c r="AV69" s="1">
        <f t="shared" si="74"/>
        <v>5.1000000000000004E-2</v>
      </c>
      <c r="AW69" s="1">
        <f t="shared" si="74"/>
        <v>5.1000000000000004E-2</v>
      </c>
      <c r="AX69" s="1">
        <f t="shared" si="74"/>
        <v>5.1000000000000004E-2</v>
      </c>
      <c r="AY69" s="1">
        <f t="shared" si="74"/>
        <v>5.1000000000000004E-2</v>
      </c>
      <c r="AZ69" s="1">
        <f t="shared" si="74"/>
        <v>5.1000000000000004E-2</v>
      </c>
      <c r="BA69" s="1">
        <f t="shared" si="74"/>
        <v>5.1000000000000004E-2</v>
      </c>
      <c r="BB69" s="1">
        <f t="shared" si="74"/>
        <v>5.1000000000000004E-2</v>
      </c>
      <c r="BC69" s="1">
        <f t="shared" si="74"/>
        <v>5.1000000000000004E-2</v>
      </c>
      <c r="BD69" s="1">
        <f t="shared" si="74"/>
        <v>5.1000000000000004E-2</v>
      </c>
      <c r="BE69" s="1">
        <f t="shared" si="74"/>
        <v>5.1000000000000004E-2</v>
      </c>
      <c r="BF69" s="1">
        <f t="shared" si="74"/>
        <v>5.1000000000000004E-2</v>
      </c>
      <c r="BG69" s="1">
        <f t="shared" si="74"/>
        <v>5.1000000000000004E-2</v>
      </c>
      <c r="BH69" s="1">
        <f t="shared" ref="BH69:DE69" si="75">AVERAGE(BH38:BH42)</f>
        <v>5.1000000000000004E-2</v>
      </c>
      <c r="BI69" s="1">
        <f t="shared" si="75"/>
        <v>5.1000000000000004E-2</v>
      </c>
      <c r="BJ69" s="1">
        <f t="shared" si="75"/>
        <v>5.1000000000000004E-2</v>
      </c>
      <c r="BK69" s="1">
        <f t="shared" si="75"/>
        <v>5.1000000000000004E-2</v>
      </c>
      <c r="BL69" s="1">
        <f t="shared" si="75"/>
        <v>5.1000000000000004E-2</v>
      </c>
      <c r="BM69" s="1">
        <f t="shared" si="75"/>
        <v>5.1000000000000004E-2</v>
      </c>
      <c r="BN69" s="1">
        <f t="shared" si="75"/>
        <v>5.1000000000000004E-2</v>
      </c>
      <c r="BO69" s="1">
        <f t="shared" si="75"/>
        <v>5.1000000000000004E-2</v>
      </c>
      <c r="BP69" s="1">
        <f t="shared" si="75"/>
        <v>5.1000000000000004E-2</v>
      </c>
      <c r="BQ69" s="1">
        <f t="shared" si="75"/>
        <v>5.1000000000000004E-2</v>
      </c>
      <c r="BR69" s="1">
        <f t="shared" si="75"/>
        <v>5.1000000000000004E-2</v>
      </c>
      <c r="BS69" s="1">
        <f t="shared" si="75"/>
        <v>5.1000000000000004E-2</v>
      </c>
      <c r="BT69" s="1">
        <f t="shared" si="75"/>
        <v>5.1000000000000004E-2</v>
      </c>
      <c r="BU69" s="1">
        <f t="shared" si="75"/>
        <v>5.1000000000000004E-2</v>
      </c>
      <c r="BV69" s="1">
        <f t="shared" si="75"/>
        <v>5.1000000000000004E-2</v>
      </c>
      <c r="BW69" s="1">
        <f t="shared" si="75"/>
        <v>5.1000000000000004E-2</v>
      </c>
      <c r="BX69" s="1">
        <f t="shared" si="75"/>
        <v>5.1000000000000004E-2</v>
      </c>
      <c r="BY69" s="1">
        <f t="shared" si="75"/>
        <v>5.1000000000000004E-2</v>
      </c>
      <c r="BZ69" s="1">
        <f t="shared" si="75"/>
        <v>5.1000000000000004E-2</v>
      </c>
      <c r="CA69" s="1">
        <f t="shared" si="75"/>
        <v>5.1000000000000004E-2</v>
      </c>
      <c r="CB69" s="1">
        <f t="shared" si="75"/>
        <v>5.1000000000000004E-2</v>
      </c>
      <c r="CC69" s="1">
        <f t="shared" si="75"/>
        <v>5.1000000000000004E-2</v>
      </c>
      <c r="CD69" s="1">
        <f t="shared" si="75"/>
        <v>5.1000000000000004E-2</v>
      </c>
      <c r="CE69" s="1">
        <f t="shared" si="75"/>
        <v>5.1000000000000004E-2</v>
      </c>
      <c r="CF69" s="1">
        <f t="shared" si="75"/>
        <v>5.1000000000000004E-2</v>
      </c>
      <c r="CG69" s="1">
        <f t="shared" si="75"/>
        <v>5.1000000000000004E-2</v>
      </c>
      <c r="CH69" s="1">
        <f t="shared" si="75"/>
        <v>5.1000000000000004E-2</v>
      </c>
      <c r="CI69" s="1">
        <f t="shared" si="75"/>
        <v>5.1000000000000004E-2</v>
      </c>
      <c r="CJ69" s="1">
        <f t="shared" si="75"/>
        <v>5.1000000000000004E-2</v>
      </c>
      <c r="CK69" s="1">
        <f t="shared" si="75"/>
        <v>5.1000000000000004E-2</v>
      </c>
      <c r="CL69" s="1">
        <f t="shared" si="75"/>
        <v>5.1000000000000004E-2</v>
      </c>
      <c r="CM69" s="1">
        <f t="shared" si="75"/>
        <v>5.1000000000000004E-2</v>
      </c>
      <c r="CN69" s="1">
        <f t="shared" si="75"/>
        <v>5.1000000000000004E-2</v>
      </c>
      <c r="CO69" s="1">
        <f t="shared" si="75"/>
        <v>5.1000000000000004E-2</v>
      </c>
      <c r="CP69" s="1">
        <f t="shared" si="75"/>
        <v>5.1000000000000004E-2</v>
      </c>
      <c r="CQ69" s="1">
        <f t="shared" si="75"/>
        <v>5.1000000000000004E-2</v>
      </c>
      <c r="CR69" s="1">
        <f t="shared" si="75"/>
        <v>5.1000000000000004E-2</v>
      </c>
      <c r="CS69" s="1">
        <f t="shared" si="75"/>
        <v>5.1000000000000004E-2</v>
      </c>
      <c r="CT69" s="1">
        <f t="shared" si="75"/>
        <v>5.1000000000000004E-2</v>
      </c>
      <c r="CU69" s="1">
        <f t="shared" si="75"/>
        <v>5.1000000000000004E-2</v>
      </c>
      <c r="CV69" s="1">
        <f t="shared" si="75"/>
        <v>5.1000000000000004E-2</v>
      </c>
      <c r="CW69" s="1">
        <f t="shared" si="75"/>
        <v>5.1000000000000004E-2</v>
      </c>
      <c r="CX69" s="1">
        <f t="shared" si="75"/>
        <v>5.1000000000000004E-2</v>
      </c>
      <c r="CY69" s="1">
        <f t="shared" si="75"/>
        <v>5.1000000000000004E-2</v>
      </c>
      <c r="CZ69" s="1">
        <f t="shared" si="75"/>
        <v>5.1000000000000004E-2</v>
      </c>
      <c r="DA69" s="1">
        <f t="shared" si="75"/>
        <v>5.1000000000000004E-2</v>
      </c>
      <c r="DB69" s="1">
        <f t="shared" si="75"/>
        <v>5.1000000000000004E-2</v>
      </c>
      <c r="DC69" s="1">
        <f t="shared" si="75"/>
        <v>5.1000000000000004E-2</v>
      </c>
      <c r="DD69" s="1">
        <f t="shared" si="75"/>
        <v>5.1000000000000004E-2</v>
      </c>
      <c r="DE69" s="1">
        <f t="shared" si="75"/>
        <v>5.1000000000000004E-2</v>
      </c>
    </row>
    <row r="70" spans="1:109">
      <c r="E70" s="4">
        <f t="shared" ca="1" si="63"/>
        <v>6.1000000000000013E-2</v>
      </c>
      <c r="F70" s="6">
        <f ca="1">IF($H$70=0,0,SUMIF($V$81:$X$120,"Purple Splash",$X$81:$X$120)/$H$70)</f>
        <v>0.75</v>
      </c>
      <c r="G70" s="6">
        <f ca="1">IF($H$70=0,0,SUMIF($V$81:$W$120,"Purple Splash",$W$81:$W$120)/$H$70)</f>
        <v>14.5</v>
      </c>
      <c r="H70">
        <f>COUNTIF($V$81:$V$120,"Purple Splash")</f>
        <v>4</v>
      </c>
      <c r="I70" s="2" t="s">
        <v>181</v>
      </c>
      <c r="J70" s="1">
        <f>AVERAGE(J43:J47)</f>
        <v>0.6100000000000001</v>
      </c>
      <c r="K70" s="1">
        <f t="shared" ref="K70:BV70" si="76">AVERAGE(K43:K47)</f>
        <v>0.6100000000000001</v>
      </c>
      <c r="L70" s="1">
        <f t="shared" si="76"/>
        <v>0.6100000000000001</v>
      </c>
      <c r="M70" s="1">
        <f t="shared" si="76"/>
        <v>0.503</v>
      </c>
      <c r="N70" s="1">
        <f t="shared" si="76"/>
        <v>0.37600000000000006</v>
      </c>
      <c r="O70" s="1">
        <f t="shared" si="76"/>
        <v>0.30500000000000005</v>
      </c>
      <c r="P70" s="1">
        <f t="shared" si="76"/>
        <v>0.26419999999999999</v>
      </c>
      <c r="Q70" s="1">
        <f t="shared" si="76"/>
        <v>0.21939999999999998</v>
      </c>
      <c r="R70" s="1">
        <f t="shared" si="76"/>
        <v>0.1706</v>
      </c>
      <c r="S70" s="1">
        <f t="shared" si="76"/>
        <v>0.11780000000000002</v>
      </c>
      <c r="T70" s="1">
        <f t="shared" si="76"/>
        <v>6.1000000000000013E-2</v>
      </c>
      <c r="U70" s="1">
        <f t="shared" si="76"/>
        <v>6.1000000000000013E-2</v>
      </c>
      <c r="V70" s="1">
        <f t="shared" si="76"/>
        <v>6.1000000000000013E-2</v>
      </c>
      <c r="W70" s="1">
        <f t="shared" si="76"/>
        <v>6.1000000000000013E-2</v>
      </c>
      <c r="X70" s="1">
        <f t="shared" si="76"/>
        <v>6.1000000000000013E-2</v>
      </c>
      <c r="Y70" s="1">
        <f t="shared" si="76"/>
        <v>6.1000000000000013E-2</v>
      </c>
      <c r="Z70" s="1">
        <f t="shared" si="76"/>
        <v>6.1000000000000013E-2</v>
      </c>
      <c r="AA70" s="1">
        <f t="shared" si="76"/>
        <v>6.1000000000000013E-2</v>
      </c>
      <c r="AB70" s="1">
        <f t="shared" si="76"/>
        <v>6.1000000000000013E-2</v>
      </c>
      <c r="AC70" s="1">
        <f t="shared" si="76"/>
        <v>6.1000000000000013E-2</v>
      </c>
      <c r="AD70" s="1">
        <f t="shared" si="76"/>
        <v>6.1000000000000013E-2</v>
      </c>
      <c r="AE70" s="1">
        <f t="shared" si="76"/>
        <v>6.1000000000000013E-2</v>
      </c>
      <c r="AF70" s="1">
        <f t="shared" si="76"/>
        <v>6.1000000000000013E-2</v>
      </c>
      <c r="AG70" s="1">
        <f t="shared" si="76"/>
        <v>6.1000000000000013E-2</v>
      </c>
      <c r="AH70" s="1">
        <f t="shared" si="76"/>
        <v>6.1000000000000013E-2</v>
      </c>
      <c r="AI70" s="1">
        <f t="shared" si="76"/>
        <v>6.1000000000000013E-2</v>
      </c>
      <c r="AJ70" s="1">
        <f t="shared" si="76"/>
        <v>6.1000000000000013E-2</v>
      </c>
      <c r="AK70" s="1">
        <f t="shared" si="76"/>
        <v>6.1000000000000013E-2</v>
      </c>
      <c r="AL70" s="1">
        <f t="shared" si="76"/>
        <v>6.1000000000000013E-2</v>
      </c>
      <c r="AM70" s="1">
        <f t="shared" si="76"/>
        <v>6.1000000000000013E-2</v>
      </c>
      <c r="AN70" s="1">
        <f t="shared" si="76"/>
        <v>6.1000000000000013E-2</v>
      </c>
      <c r="AO70" s="1">
        <f t="shared" si="76"/>
        <v>6.1000000000000013E-2</v>
      </c>
      <c r="AP70" s="1">
        <f t="shared" si="76"/>
        <v>6.1000000000000013E-2</v>
      </c>
      <c r="AQ70" s="1">
        <f t="shared" si="76"/>
        <v>6.1000000000000013E-2</v>
      </c>
      <c r="AR70" s="1">
        <f t="shared" si="76"/>
        <v>6.1000000000000013E-2</v>
      </c>
      <c r="AS70" s="1">
        <f t="shared" si="76"/>
        <v>6.1000000000000013E-2</v>
      </c>
      <c r="AT70" s="1">
        <f t="shared" si="76"/>
        <v>6.1000000000000013E-2</v>
      </c>
      <c r="AU70" s="1">
        <f t="shared" si="76"/>
        <v>6.1000000000000013E-2</v>
      </c>
      <c r="AV70" s="1">
        <f t="shared" si="76"/>
        <v>6.1000000000000013E-2</v>
      </c>
      <c r="AW70" s="1">
        <f t="shared" si="76"/>
        <v>6.1000000000000013E-2</v>
      </c>
      <c r="AX70" s="1">
        <f t="shared" si="76"/>
        <v>6.1000000000000013E-2</v>
      </c>
      <c r="AY70" s="1">
        <f t="shared" si="76"/>
        <v>6.1000000000000013E-2</v>
      </c>
      <c r="AZ70" s="1">
        <f t="shared" si="76"/>
        <v>6.1000000000000013E-2</v>
      </c>
      <c r="BA70" s="1">
        <f t="shared" si="76"/>
        <v>6.1000000000000013E-2</v>
      </c>
      <c r="BB70" s="1">
        <f t="shared" si="76"/>
        <v>6.1000000000000013E-2</v>
      </c>
      <c r="BC70" s="1">
        <f t="shared" si="76"/>
        <v>6.1000000000000013E-2</v>
      </c>
      <c r="BD70" s="1">
        <f t="shared" si="76"/>
        <v>6.1000000000000013E-2</v>
      </c>
      <c r="BE70" s="1">
        <f t="shared" si="76"/>
        <v>6.1000000000000013E-2</v>
      </c>
      <c r="BF70" s="1">
        <f t="shared" si="76"/>
        <v>6.1000000000000013E-2</v>
      </c>
      <c r="BG70" s="1">
        <f t="shared" si="76"/>
        <v>6.1000000000000013E-2</v>
      </c>
      <c r="BH70" s="1">
        <f t="shared" si="76"/>
        <v>6.1000000000000013E-2</v>
      </c>
      <c r="BI70" s="1">
        <f t="shared" si="76"/>
        <v>6.1000000000000013E-2</v>
      </c>
      <c r="BJ70" s="1">
        <f t="shared" si="76"/>
        <v>6.1000000000000013E-2</v>
      </c>
      <c r="BK70" s="1">
        <f t="shared" si="76"/>
        <v>6.1000000000000013E-2</v>
      </c>
      <c r="BL70" s="1">
        <f t="shared" si="76"/>
        <v>6.1000000000000013E-2</v>
      </c>
      <c r="BM70" s="1">
        <f t="shared" si="76"/>
        <v>6.1000000000000013E-2</v>
      </c>
      <c r="BN70" s="1">
        <f t="shared" si="76"/>
        <v>6.1000000000000013E-2</v>
      </c>
      <c r="BO70" s="1">
        <f t="shared" si="76"/>
        <v>6.1000000000000013E-2</v>
      </c>
      <c r="BP70" s="1">
        <f t="shared" si="76"/>
        <v>6.1000000000000013E-2</v>
      </c>
      <c r="BQ70" s="1">
        <f t="shared" si="76"/>
        <v>6.1000000000000013E-2</v>
      </c>
      <c r="BR70" s="1">
        <f t="shared" si="76"/>
        <v>6.1000000000000013E-2</v>
      </c>
      <c r="BS70" s="1">
        <f t="shared" si="76"/>
        <v>6.1000000000000013E-2</v>
      </c>
      <c r="BT70" s="1">
        <f t="shared" si="76"/>
        <v>6.1000000000000013E-2</v>
      </c>
      <c r="BU70" s="1">
        <f t="shared" si="76"/>
        <v>6.1000000000000013E-2</v>
      </c>
      <c r="BV70" s="1">
        <f t="shared" si="76"/>
        <v>6.1000000000000013E-2</v>
      </c>
      <c r="BW70" s="1">
        <f t="shared" ref="BW70:DE70" si="77">AVERAGE(BW43:BW47)</f>
        <v>6.1000000000000013E-2</v>
      </c>
      <c r="BX70" s="1">
        <f t="shared" si="77"/>
        <v>6.1000000000000013E-2</v>
      </c>
      <c r="BY70" s="1">
        <f t="shared" si="77"/>
        <v>6.1000000000000013E-2</v>
      </c>
      <c r="BZ70" s="1">
        <f t="shared" si="77"/>
        <v>6.1000000000000013E-2</v>
      </c>
      <c r="CA70" s="1">
        <f t="shared" si="77"/>
        <v>6.1000000000000013E-2</v>
      </c>
      <c r="CB70" s="1">
        <f t="shared" si="77"/>
        <v>6.1000000000000013E-2</v>
      </c>
      <c r="CC70" s="1">
        <f t="shared" si="77"/>
        <v>6.1000000000000013E-2</v>
      </c>
      <c r="CD70" s="1">
        <f t="shared" si="77"/>
        <v>6.1000000000000013E-2</v>
      </c>
      <c r="CE70" s="1">
        <f t="shared" si="77"/>
        <v>6.1000000000000013E-2</v>
      </c>
      <c r="CF70" s="1">
        <f t="shared" si="77"/>
        <v>6.1000000000000013E-2</v>
      </c>
      <c r="CG70" s="1">
        <f t="shared" si="77"/>
        <v>6.1000000000000013E-2</v>
      </c>
      <c r="CH70" s="1">
        <f t="shared" si="77"/>
        <v>6.1000000000000013E-2</v>
      </c>
      <c r="CI70" s="1">
        <f t="shared" si="77"/>
        <v>6.1000000000000013E-2</v>
      </c>
      <c r="CJ70" s="1">
        <f t="shared" si="77"/>
        <v>6.1000000000000013E-2</v>
      </c>
      <c r="CK70" s="1">
        <f t="shared" si="77"/>
        <v>6.1000000000000013E-2</v>
      </c>
      <c r="CL70" s="1">
        <f t="shared" si="77"/>
        <v>6.1000000000000013E-2</v>
      </c>
      <c r="CM70" s="1">
        <f t="shared" si="77"/>
        <v>6.1000000000000013E-2</v>
      </c>
      <c r="CN70" s="1">
        <f t="shared" si="77"/>
        <v>6.1000000000000013E-2</v>
      </c>
      <c r="CO70" s="1">
        <f t="shared" si="77"/>
        <v>6.1000000000000013E-2</v>
      </c>
      <c r="CP70" s="1">
        <f t="shared" si="77"/>
        <v>6.1000000000000013E-2</v>
      </c>
      <c r="CQ70" s="1">
        <f t="shared" si="77"/>
        <v>6.1000000000000013E-2</v>
      </c>
      <c r="CR70" s="1">
        <f t="shared" si="77"/>
        <v>6.1000000000000013E-2</v>
      </c>
      <c r="CS70" s="1">
        <f t="shared" si="77"/>
        <v>6.1000000000000013E-2</v>
      </c>
      <c r="CT70" s="1">
        <f t="shared" si="77"/>
        <v>6.1000000000000013E-2</v>
      </c>
      <c r="CU70" s="1">
        <f t="shared" si="77"/>
        <v>6.1000000000000013E-2</v>
      </c>
      <c r="CV70" s="1">
        <f t="shared" si="77"/>
        <v>6.1000000000000013E-2</v>
      </c>
      <c r="CW70" s="1">
        <f t="shared" si="77"/>
        <v>6.1000000000000013E-2</v>
      </c>
      <c r="CX70" s="1">
        <f t="shared" si="77"/>
        <v>6.1000000000000013E-2</v>
      </c>
      <c r="CY70" s="1">
        <f t="shared" si="77"/>
        <v>6.1000000000000013E-2</v>
      </c>
      <c r="CZ70" s="1">
        <f t="shared" si="77"/>
        <v>6.1000000000000013E-2</v>
      </c>
      <c r="DA70" s="1">
        <f t="shared" si="77"/>
        <v>6.1000000000000013E-2</v>
      </c>
      <c r="DB70" s="1">
        <f t="shared" si="77"/>
        <v>6.1000000000000013E-2</v>
      </c>
      <c r="DC70" s="1">
        <f t="shared" si="77"/>
        <v>6.1000000000000013E-2</v>
      </c>
      <c r="DD70" s="1">
        <f t="shared" si="77"/>
        <v>6.1000000000000013E-2</v>
      </c>
      <c r="DE70" s="1">
        <f t="shared" si="77"/>
        <v>6.1000000000000013E-2</v>
      </c>
    </row>
    <row r="71" spans="1:109">
      <c r="E71" s="4">
        <f t="shared" ca="1" si="63"/>
        <v>0.1268</v>
      </c>
      <c r="F71" s="6">
        <f ca="1">IF($H$71=0,0,SUMIF($V$81:$X$120,"White Shadow",$X$81:$X$120)/$H$71)</f>
        <v>1</v>
      </c>
      <c r="G71" s="6">
        <f ca="1">IF($H$71=0,0,SUMIF($V$81:$W$120,"White Shadow",$W$81:$W$120)/$H$71)</f>
        <v>13</v>
      </c>
      <c r="H71">
        <f>COUNTIF($V$81:$V$120,"White Shadow")</f>
        <v>1</v>
      </c>
      <c r="I71" s="2" t="s">
        <v>38</v>
      </c>
      <c r="J71" s="1">
        <f>AVERAGE(J48:J52)</f>
        <v>0.65999999999999992</v>
      </c>
      <c r="K71" s="1">
        <f t="shared" ref="K71:AC71" si="78">AVERAGE(K48:K52)</f>
        <v>0.65999999999999992</v>
      </c>
      <c r="L71" s="1">
        <f t="shared" si="78"/>
        <v>0.65999999999999992</v>
      </c>
      <c r="M71" s="1">
        <f t="shared" si="78"/>
        <v>0.60400000000000009</v>
      </c>
      <c r="N71" s="1">
        <f t="shared" si="78"/>
        <v>0.54299999999999993</v>
      </c>
      <c r="O71" s="1">
        <f t="shared" si="78"/>
        <v>0.47699999999999998</v>
      </c>
      <c r="P71" s="1">
        <f t="shared" si="78"/>
        <v>0.40600000000000003</v>
      </c>
      <c r="Q71" s="1">
        <f t="shared" si="78"/>
        <v>0.28520000000000001</v>
      </c>
      <c r="R71" s="1">
        <f t="shared" si="78"/>
        <v>0.2364</v>
      </c>
      <c r="S71" s="1">
        <f t="shared" si="78"/>
        <v>0.2364</v>
      </c>
      <c r="T71" s="1">
        <f t="shared" si="78"/>
        <v>0.18360000000000001</v>
      </c>
      <c r="U71" s="1">
        <f t="shared" si="78"/>
        <v>0.18360000000000001</v>
      </c>
      <c r="V71" s="1">
        <f t="shared" si="78"/>
        <v>0.1268</v>
      </c>
      <c r="W71" s="1">
        <f t="shared" si="78"/>
        <v>0.1268</v>
      </c>
      <c r="X71" s="1">
        <f t="shared" si="78"/>
        <v>0.1268</v>
      </c>
      <c r="Y71" s="1">
        <f t="shared" si="78"/>
        <v>6.6000000000000003E-2</v>
      </c>
      <c r="Z71" s="1">
        <f t="shared" si="78"/>
        <v>6.6000000000000003E-2</v>
      </c>
      <c r="AA71" s="1">
        <f t="shared" si="78"/>
        <v>6.6000000000000003E-2</v>
      </c>
      <c r="AB71" s="1">
        <f t="shared" si="78"/>
        <v>6.6000000000000003E-2</v>
      </c>
      <c r="AC71" s="1">
        <f t="shared" si="78"/>
        <v>6.6000000000000003E-2</v>
      </c>
      <c r="AD71" s="1">
        <f t="shared" ref="AD71:BG71" si="79">AVERAGE(AD48:AD52)</f>
        <v>6.6000000000000003E-2</v>
      </c>
      <c r="AE71" s="1">
        <f t="shared" si="79"/>
        <v>6.6000000000000003E-2</v>
      </c>
      <c r="AF71" s="1">
        <f t="shared" si="79"/>
        <v>6.6000000000000003E-2</v>
      </c>
      <c r="AG71" s="1">
        <f t="shared" si="79"/>
        <v>6.6000000000000003E-2</v>
      </c>
      <c r="AH71" s="1">
        <f t="shared" si="79"/>
        <v>6.6000000000000003E-2</v>
      </c>
      <c r="AI71" s="1">
        <f t="shared" si="79"/>
        <v>6.6000000000000003E-2</v>
      </c>
      <c r="AJ71" s="1">
        <f t="shared" si="79"/>
        <v>6.6000000000000003E-2</v>
      </c>
      <c r="AK71" s="1">
        <f t="shared" si="79"/>
        <v>6.6000000000000003E-2</v>
      </c>
      <c r="AL71" s="1">
        <f t="shared" si="79"/>
        <v>6.6000000000000003E-2</v>
      </c>
      <c r="AM71" s="1">
        <f t="shared" si="79"/>
        <v>6.6000000000000003E-2</v>
      </c>
      <c r="AN71" s="1">
        <f t="shared" si="79"/>
        <v>6.6000000000000003E-2</v>
      </c>
      <c r="AO71" s="1">
        <f t="shared" si="79"/>
        <v>6.6000000000000003E-2</v>
      </c>
      <c r="AP71" s="1">
        <f t="shared" si="79"/>
        <v>6.6000000000000003E-2</v>
      </c>
      <c r="AQ71" s="1">
        <f t="shared" si="79"/>
        <v>6.6000000000000003E-2</v>
      </c>
      <c r="AR71" s="1">
        <f t="shared" si="79"/>
        <v>6.6000000000000003E-2</v>
      </c>
      <c r="AS71" s="1">
        <f t="shared" si="79"/>
        <v>6.6000000000000003E-2</v>
      </c>
      <c r="AT71" s="1">
        <f t="shared" si="79"/>
        <v>6.6000000000000003E-2</v>
      </c>
      <c r="AU71" s="1">
        <f t="shared" si="79"/>
        <v>6.6000000000000003E-2</v>
      </c>
      <c r="AV71" s="1">
        <f t="shared" si="79"/>
        <v>6.6000000000000003E-2</v>
      </c>
      <c r="AW71" s="1">
        <f t="shared" si="79"/>
        <v>6.6000000000000003E-2</v>
      </c>
      <c r="AX71" s="1">
        <f t="shared" si="79"/>
        <v>6.6000000000000003E-2</v>
      </c>
      <c r="AY71" s="1">
        <f t="shared" si="79"/>
        <v>6.6000000000000003E-2</v>
      </c>
      <c r="AZ71" s="1">
        <f t="shared" si="79"/>
        <v>6.6000000000000003E-2</v>
      </c>
      <c r="BA71" s="1">
        <f t="shared" si="79"/>
        <v>6.6000000000000003E-2</v>
      </c>
      <c r="BB71" s="1">
        <f t="shared" si="79"/>
        <v>6.6000000000000003E-2</v>
      </c>
      <c r="BC71" s="1">
        <f t="shared" si="79"/>
        <v>6.6000000000000003E-2</v>
      </c>
      <c r="BD71" s="1">
        <f t="shared" si="79"/>
        <v>6.6000000000000003E-2</v>
      </c>
      <c r="BE71" s="1">
        <f t="shared" si="79"/>
        <v>6.6000000000000003E-2</v>
      </c>
      <c r="BF71" s="1">
        <f t="shared" si="79"/>
        <v>6.6000000000000003E-2</v>
      </c>
      <c r="BG71" s="1">
        <f t="shared" si="79"/>
        <v>6.6000000000000003E-2</v>
      </c>
      <c r="BH71" s="1">
        <f t="shared" ref="BH71:DE71" si="80">AVERAGE(BH48:BH52)</f>
        <v>6.6000000000000003E-2</v>
      </c>
      <c r="BI71" s="1">
        <f t="shared" si="80"/>
        <v>6.6000000000000003E-2</v>
      </c>
      <c r="BJ71" s="1">
        <f t="shared" si="80"/>
        <v>6.6000000000000003E-2</v>
      </c>
      <c r="BK71" s="1">
        <f t="shared" si="80"/>
        <v>6.6000000000000003E-2</v>
      </c>
      <c r="BL71" s="1">
        <f t="shared" si="80"/>
        <v>6.6000000000000003E-2</v>
      </c>
      <c r="BM71" s="1">
        <f t="shared" si="80"/>
        <v>6.6000000000000003E-2</v>
      </c>
      <c r="BN71" s="1">
        <f t="shared" si="80"/>
        <v>6.6000000000000003E-2</v>
      </c>
      <c r="BO71" s="1">
        <f t="shared" si="80"/>
        <v>6.6000000000000003E-2</v>
      </c>
      <c r="BP71" s="1">
        <f t="shared" si="80"/>
        <v>6.6000000000000003E-2</v>
      </c>
      <c r="BQ71" s="1">
        <f t="shared" si="80"/>
        <v>6.6000000000000003E-2</v>
      </c>
      <c r="BR71" s="1">
        <f t="shared" si="80"/>
        <v>6.6000000000000003E-2</v>
      </c>
      <c r="BS71" s="1">
        <f t="shared" si="80"/>
        <v>6.6000000000000003E-2</v>
      </c>
      <c r="BT71" s="1">
        <f t="shared" si="80"/>
        <v>6.6000000000000003E-2</v>
      </c>
      <c r="BU71" s="1">
        <f t="shared" si="80"/>
        <v>6.6000000000000003E-2</v>
      </c>
      <c r="BV71" s="1">
        <f t="shared" si="80"/>
        <v>6.6000000000000003E-2</v>
      </c>
      <c r="BW71" s="1">
        <f t="shared" si="80"/>
        <v>6.6000000000000003E-2</v>
      </c>
      <c r="BX71" s="1">
        <f t="shared" si="80"/>
        <v>6.6000000000000003E-2</v>
      </c>
      <c r="BY71" s="1">
        <f t="shared" si="80"/>
        <v>6.6000000000000003E-2</v>
      </c>
      <c r="BZ71" s="1">
        <f t="shared" si="80"/>
        <v>6.6000000000000003E-2</v>
      </c>
      <c r="CA71" s="1">
        <f t="shared" si="80"/>
        <v>6.6000000000000003E-2</v>
      </c>
      <c r="CB71" s="1">
        <f t="shared" si="80"/>
        <v>6.6000000000000003E-2</v>
      </c>
      <c r="CC71" s="1">
        <f t="shared" si="80"/>
        <v>6.6000000000000003E-2</v>
      </c>
      <c r="CD71" s="1">
        <f t="shared" si="80"/>
        <v>6.6000000000000003E-2</v>
      </c>
      <c r="CE71" s="1">
        <f t="shared" si="80"/>
        <v>6.6000000000000003E-2</v>
      </c>
      <c r="CF71" s="1">
        <f t="shared" si="80"/>
        <v>6.6000000000000003E-2</v>
      </c>
      <c r="CG71" s="1">
        <f t="shared" si="80"/>
        <v>6.6000000000000003E-2</v>
      </c>
      <c r="CH71" s="1">
        <f t="shared" si="80"/>
        <v>6.6000000000000003E-2</v>
      </c>
      <c r="CI71" s="1">
        <f t="shared" si="80"/>
        <v>6.6000000000000003E-2</v>
      </c>
      <c r="CJ71" s="1">
        <f t="shared" si="80"/>
        <v>6.6000000000000003E-2</v>
      </c>
      <c r="CK71" s="1">
        <f t="shared" si="80"/>
        <v>6.6000000000000003E-2</v>
      </c>
      <c r="CL71" s="1">
        <f t="shared" si="80"/>
        <v>6.6000000000000003E-2</v>
      </c>
      <c r="CM71" s="1">
        <f t="shared" si="80"/>
        <v>6.6000000000000003E-2</v>
      </c>
      <c r="CN71" s="1">
        <f t="shared" si="80"/>
        <v>6.6000000000000003E-2</v>
      </c>
      <c r="CO71" s="1">
        <f t="shared" si="80"/>
        <v>6.6000000000000003E-2</v>
      </c>
      <c r="CP71" s="1">
        <f t="shared" si="80"/>
        <v>6.6000000000000003E-2</v>
      </c>
      <c r="CQ71" s="1">
        <f t="shared" si="80"/>
        <v>6.6000000000000003E-2</v>
      </c>
      <c r="CR71" s="1">
        <f t="shared" si="80"/>
        <v>6.6000000000000003E-2</v>
      </c>
      <c r="CS71" s="1">
        <f t="shared" si="80"/>
        <v>6.6000000000000003E-2</v>
      </c>
      <c r="CT71" s="1">
        <f t="shared" si="80"/>
        <v>6.6000000000000003E-2</v>
      </c>
      <c r="CU71" s="1">
        <f t="shared" si="80"/>
        <v>6.6000000000000003E-2</v>
      </c>
      <c r="CV71" s="1">
        <f t="shared" si="80"/>
        <v>6.6000000000000003E-2</v>
      </c>
      <c r="CW71" s="1">
        <f t="shared" si="80"/>
        <v>6.6000000000000003E-2</v>
      </c>
      <c r="CX71" s="1">
        <f t="shared" si="80"/>
        <v>6.6000000000000003E-2</v>
      </c>
      <c r="CY71" s="1">
        <f t="shared" si="80"/>
        <v>6.6000000000000003E-2</v>
      </c>
      <c r="CZ71" s="1">
        <f t="shared" si="80"/>
        <v>6.6000000000000003E-2</v>
      </c>
      <c r="DA71" s="1">
        <f t="shared" si="80"/>
        <v>6.6000000000000003E-2</v>
      </c>
      <c r="DB71" s="1">
        <f t="shared" si="80"/>
        <v>6.6000000000000003E-2</v>
      </c>
      <c r="DC71" s="1">
        <f t="shared" si="80"/>
        <v>6.6000000000000003E-2</v>
      </c>
      <c r="DD71" s="1">
        <f t="shared" si="80"/>
        <v>6.6000000000000003E-2</v>
      </c>
      <c r="DE71" s="1">
        <f t="shared" si="80"/>
        <v>6.6000000000000003E-2</v>
      </c>
    </row>
    <row r="72" spans="1:109">
      <c r="I72" t="s">
        <v>39</v>
      </c>
      <c r="J72" s="1">
        <f>AVERAGE(J22:J52)</f>
        <v>0.52290322580645177</v>
      </c>
      <c r="K72" s="1">
        <f t="shared" ref="K72:AC72" si="81">AVERAGE(K22:K52)</f>
        <v>0.51629032258064522</v>
      </c>
      <c r="L72" s="1">
        <f t="shared" si="81"/>
        <v>0.47712903225806458</v>
      </c>
      <c r="M72" s="1">
        <f t="shared" si="81"/>
        <v>0.36191935483870968</v>
      </c>
      <c r="N72" s="1">
        <f t="shared" si="81"/>
        <v>0.28016129032258064</v>
      </c>
      <c r="O72" s="1">
        <f t="shared" si="81"/>
        <v>0.23496774193548389</v>
      </c>
      <c r="P72" s="1">
        <f t="shared" si="81"/>
        <v>0.19287096774193552</v>
      </c>
      <c r="Q72" s="1">
        <f t="shared" si="81"/>
        <v>0.14112903225806456</v>
      </c>
      <c r="R72" s="1">
        <f t="shared" si="81"/>
        <v>0.10467741935483872</v>
      </c>
      <c r="S72" s="1">
        <f t="shared" si="81"/>
        <v>8.8935483870967752E-2</v>
      </c>
      <c r="T72" s="1">
        <f t="shared" si="81"/>
        <v>7.1258064516129052E-2</v>
      </c>
      <c r="U72" s="1">
        <f t="shared" si="81"/>
        <v>7.1258064516129052E-2</v>
      </c>
      <c r="V72" s="1">
        <f t="shared" si="81"/>
        <v>6.2096774193548393E-2</v>
      </c>
      <c r="W72" s="1">
        <f t="shared" si="81"/>
        <v>6.2096774193548393E-2</v>
      </c>
      <c r="X72" s="1">
        <f t="shared" si="81"/>
        <v>6.2096774193548393E-2</v>
      </c>
      <c r="Y72" s="1">
        <f t="shared" si="81"/>
        <v>5.2290322580645178E-2</v>
      </c>
      <c r="Z72" s="1">
        <f t="shared" si="81"/>
        <v>5.2290322580645178E-2</v>
      </c>
      <c r="AA72" s="1">
        <f t="shared" si="81"/>
        <v>5.2290322580645178E-2</v>
      </c>
      <c r="AB72" s="1">
        <f t="shared" si="81"/>
        <v>5.2290322580645178E-2</v>
      </c>
      <c r="AC72" s="1">
        <f t="shared" si="81"/>
        <v>5.2290322580645178E-2</v>
      </c>
      <c r="AD72" s="1">
        <f t="shared" ref="AD72:BG72" si="82">AVERAGE(AD22:AD52)</f>
        <v>5.2290322580645178E-2</v>
      </c>
      <c r="AE72" s="1">
        <f t="shared" si="82"/>
        <v>5.2290322580645178E-2</v>
      </c>
      <c r="AF72" s="1">
        <f t="shared" si="82"/>
        <v>5.2290322580645178E-2</v>
      </c>
      <c r="AG72" s="1">
        <f t="shared" si="82"/>
        <v>5.2290322580645178E-2</v>
      </c>
      <c r="AH72" s="1">
        <f t="shared" si="82"/>
        <v>5.2290322580645178E-2</v>
      </c>
      <c r="AI72" s="1">
        <f t="shared" si="82"/>
        <v>5.2290322580645178E-2</v>
      </c>
      <c r="AJ72" s="1">
        <f t="shared" si="82"/>
        <v>5.2290322580645178E-2</v>
      </c>
      <c r="AK72" s="1">
        <f t="shared" si="82"/>
        <v>5.2290322580645178E-2</v>
      </c>
      <c r="AL72" s="1">
        <f t="shared" si="82"/>
        <v>5.2290322580645178E-2</v>
      </c>
      <c r="AM72" s="1">
        <f t="shared" si="82"/>
        <v>5.2290322580645178E-2</v>
      </c>
      <c r="AN72" s="1">
        <f t="shared" si="82"/>
        <v>5.2290322580645178E-2</v>
      </c>
      <c r="AO72" s="1">
        <f t="shared" si="82"/>
        <v>5.2290322580645178E-2</v>
      </c>
      <c r="AP72" s="1">
        <f t="shared" si="82"/>
        <v>5.2290322580645178E-2</v>
      </c>
      <c r="AQ72" s="1">
        <f t="shared" si="82"/>
        <v>5.2290322580645178E-2</v>
      </c>
      <c r="AR72" s="1">
        <f t="shared" si="82"/>
        <v>5.2290322580645178E-2</v>
      </c>
      <c r="AS72" s="1">
        <f t="shared" si="82"/>
        <v>5.2290322580645178E-2</v>
      </c>
      <c r="AT72" s="1">
        <f t="shared" si="82"/>
        <v>5.2290322580645178E-2</v>
      </c>
      <c r="AU72" s="1">
        <f t="shared" si="82"/>
        <v>5.2290322580645178E-2</v>
      </c>
      <c r="AV72" s="1">
        <f t="shared" si="82"/>
        <v>5.2290322580645178E-2</v>
      </c>
      <c r="AW72" s="1">
        <f t="shared" si="82"/>
        <v>5.2290322580645178E-2</v>
      </c>
      <c r="AX72" s="1">
        <f t="shared" si="82"/>
        <v>5.2290322580645178E-2</v>
      </c>
      <c r="AY72" s="1">
        <f t="shared" si="82"/>
        <v>5.2290322580645178E-2</v>
      </c>
      <c r="AZ72" s="1">
        <f t="shared" si="82"/>
        <v>5.2290322580645178E-2</v>
      </c>
      <c r="BA72" s="1">
        <f t="shared" si="82"/>
        <v>5.2290322580645178E-2</v>
      </c>
      <c r="BB72" s="1">
        <f t="shared" si="82"/>
        <v>5.2290322580645178E-2</v>
      </c>
      <c r="BC72" s="1">
        <f t="shared" si="82"/>
        <v>5.2290322580645178E-2</v>
      </c>
      <c r="BD72" s="1">
        <f t="shared" si="82"/>
        <v>5.2290322580645178E-2</v>
      </c>
      <c r="BE72" s="1">
        <f t="shared" si="82"/>
        <v>5.2290322580645178E-2</v>
      </c>
      <c r="BF72" s="1">
        <f t="shared" si="82"/>
        <v>5.2290322580645178E-2</v>
      </c>
      <c r="BG72" s="1">
        <f t="shared" si="82"/>
        <v>5.2290322580645178E-2</v>
      </c>
      <c r="BH72" s="1">
        <f t="shared" ref="BH72:DE72" si="83">AVERAGE(BH22:BH52)</f>
        <v>5.2290322580645178E-2</v>
      </c>
      <c r="BI72" s="1">
        <f t="shared" si="83"/>
        <v>5.2290322580645178E-2</v>
      </c>
      <c r="BJ72" s="1">
        <f t="shared" si="83"/>
        <v>5.2290322580645178E-2</v>
      </c>
      <c r="BK72" s="1">
        <f t="shared" si="83"/>
        <v>5.2290322580645178E-2</v>
      </c>
      <c r="BL72" s="1">
        <f t="shared" si="83"/>
        <v>5.2290322580645178E-2</v>
      </c>
      <c r="BM72" s="1">
        <f t="shared" si="83"/>
        <v>5.2290322580645178E-2</v>
      </c>
      <c r="BN72" s="1">
        <f t="shared" si="83"/>
        <v>5.2290322580645178E-2</v>
      </c>
      <c r="BO72" s="1">
        <f t="shared" si="83"/>
        <v>5.2290322580645178E-2</v>
      </c>
      <c r="BP72" s="1">
        <f t="shared" si="83"/>
        <v>5.2290322580645178E-2</v>
      </c>
      <c r="BQ72" s="1">
        <f t="shared" si="83"/>
        <v>5.2290322580645178E-2</v>
      </c>
      <c r="BR72" s="1">
        <f t="shared" si="83"/>
        <v>5.2290322580645178E-2</v>
      </c>
      <c r="BS72" s="1">
        <f t="shared" si="83"/>
        <v>5.2290322580645178E-2</v>
      </c>
      <c r="BT72" s="1">
        <f t="shared" si="83"/>
        <v>5.2290322580645178E-2</v>
      </c>
      <c r="BU72" s="1">
        <f t="shared" si="83"/>
        <v>5.2290322580645178E-2</v>
      </c>
      <c r="BV72" s="1">
        <f t="shared" si="83"/>
        <v>5.2290322580645178E-2</v>
      </c>
      <c r="BW72" s="1">
        <f t="shared" si="83"/>
        <v>5.2290322580645178E-2</v>
      </c>
      <c r="BX72" s="1">
        <f t="shared" si="83"/>
        <v>5.2290322580645178E-2</v>
      </c>
      <c r="BY72" s="1">
        <f t="shared" si="83"/>
        <v>5.2290322580645178E-2</v>
      </c>
      <c r="BZ72" s="1">
        <f t="shared" si="83"/>
        <v>5.2290322580645178E-2</v>
      </c>
      <c r="CA72" s="1">
        <f t="shared" si="83"/>
        <v>5.2290322580645178E-2</v>
      </c>
      <c r="CB72" s="1">
        <f t="shared" si="83"/>
        <v>5.2290322580645178E-2</v>
      </c>
      <c r="CC72" s="1">
        <f t="shared" si="83"/>
        <v>5.2290322580645178E-2</v>
      </c>
      <c r="CD72" s="1">
        <f t="shared" si="83"/>
        <v>5.2290322580645178E-2</v>
      </c>
      <c r="CE72" s="1">
        <f t="shared" si="83"/>
        <v>5.2290322580645178E-2</v>
      </c>
      <c r="CF72" s="1">
        <f t="shared" si="83"/>
        <v>5.2290322580645178E-2</v>
      </c>
      <c r="CG72" s="1">
        <f t="shared" si="83"/>
        <v>5.2290322580645178E-2</v>
      </c>
      <c r="CH72" s="1">
        <f t="shared" si="83"/>
        <v>5.2290322580645178E-2</v>
      </c>
      <c r="CI72" s="1">
        <f t="shared" si="83"/>
        <v>5.2290322580645178E-2</v>
      </c>
      <c r="CJ72" s="1">
        <f t="shared" si="83"/>
        <v>5.2290322580645178E-2</v>
      </c>
      <c r="CK72" s="1">
        <f t="shared" si="83"/>
        <v>5.2290322580645178E-2</v>
      </c>
      <c r="CL72" s="1">
        <f t="shared" si="83"/>
        <v>5.2290322580645178E-2</v>
      </c>
      <c r="CM72" s="1">
        <f t="shared" si="83"/>
        <v>5.2290322580645178E-2</v>
      </c>
      <c r="CN72" s="1">
        <f t="shared" si="83"/>
        <v>5.2290322580645178E-2</v>
      </c>
      <c r="CO72" s="1">
        <f t="shared" si="83"/>
        <v>5.2290322580645178E-2</v>
      </c>
      <c r="CP72" s="1">
        <f t="shared" si="83"/>
        <v>5.2290322580645178E-2</v>
      </c>
      <c r="CQ72" s="1">
        <f t="shared" si="83"/>
        <v>5.2290322580645178E-2</v>
      </c>
      <c r="CR72" s="1">
        <f t="shared" si="83"/>
        <v>5.2290322580645178E-2</v>
      </c>
      <c r="CS72" s="1">
        <f t="shared" si="83"/>
        <v>5.2290322580645178E-2</v>
      </c>
      <c r="CT72" s="1">
        <f t="shared" si="83"/>
        <v>5.2290322580645178E-2</v>
      </c>
      <c r="CU72" s="1">
        <f t="shared" si="83"/>
        <v>5.2290322580645178E-2</v>
      </c>
      <c r="CV72" s="1">
        <f t="shared" si="83"/>
        <v>5.2290322580645178E-2</v>
      </c>
      <c r="CW72" s="1">
        <f t="shared" si="83"/>
        <v>5.2290322580645178E-2</v>
      </c>
      <c r="CX72" s="1">
        <f t="shared" si="83"/>
        <v>5.2290322580645178E-2</v>
      </c>
      <c r="CY72" s="1">
        <f t="shared" si="83"/>
        <v>5.2290322580645178E-2</v>
      </c>
      <c r="CZ72" s="1">
        <f t="shared" si="83"/>
        <v>5.2290322580645178E-2</v>
      </c>
      <c r="DA72" s="1">
        <f t="shared" si="83"/>
        <v>5.2290322580645178E-2</v>
      </c>
      <c r="DB72" s="1">
        <f t="shared" si="83"/>
        <v>5.2290322580645178E-2</v>
      </c>
      <c r="DC72" s="1">
        <f t="shared" si="83"/>
        <v>5.2290322580645178E-2</v>
      </c>
      <c r="DD72" s="1">
        <f t="shared" si="83"/>
        <v>5.2290322580645178E-2</v>
      </c>
      <c r="DE72" s="1">
        <f t="shared" si="83"/>
        <v>5.2290322580645178E-2</v>
      </c>
    </row>
    <row r="73" spans="1:109">
      <c r="H73" s="2"/>
    </row>
    <row r="74" spans="1:109">
      <c r="I74" t="s">
        <v>29</v>
      </c>
      <c r="J74">
        <f t="shared" ref="J74:AO74" si="84">(J21-1)*$U$5</f>
        <v>0</v>
      </c>
      <c r="K74">
        <f t="shared" si="84"/>
        <v>240</v>
      </c>
      <c r="L74">
        <f t="shared" si="84"/>
        <v>480</v>
      </c>
      <c r="M74">
        <f t="shared" si="84"/>
        <v>720</v>
      </c>
      <c r="N74">
        <f t="shared" si="84"/>
        <v>960</v>
      </c>
      <c r="O74">
        <f t="shared" si="84"/>
        <v>1200</v>
      </c>
      <c r="P74">
        <f t="shared" si="84"/>
        <v>1440</v>
      </c>
      <c r="Q74">
        <f t="shared" si="84"/>
        <v>1680</v>
      </c>
      <c r="R74">
        <f t="shared" si="84"/>
        <v>1920</v>
      </c>
      <c r="S74">
        <f t="shared" si="84"/>
        <v>2160</v>
      </c>
      <c r="T74">
        <f t="shared" si="84"/>
        <v>2400</v>
      </c>
      <c r="U74">
        <f t="shared" si="84"/>
        <v>2640</v>
      </c>
      <c r="V74">
        <f t="shared" si="84"/>
        <v>2880</v>
      </c>
      <c r="W74">
        <f t="shared" si="84"/>
        <v>3120</v>
      </c>
      <c r="X74">
        <f t="shared" si="84"/>
        <v>3360</v>
      </c>
      <c r="Y74">
        <f t="shared" si="84"/>
        <v>3600</v>
      </c>
      <c r="Z74">
        <f t="shared" si="84"/>
        <v>3840</v>
      </c>
      <c r="AA74">
        <f t="shared" si="84"/>
        <v>4080</v>
      </c>
      <c r="AB74">
        <f t="shared" si="84"/>
        <v>4320</v>
      </c>
      <c r="AC74">
        <f t="shared" si="84"/>
        <v>4560</v>
      </c>
      <c r="AD74">
        <f t="shared" si="84"/>
        <v>4800</v>
      </c>
      <c r="AE74">
        <f t="shared" si="84"/>
        <v>5040</v>
      </c>
      <c r="AF74">
        <f t="shared" si="84"/>
        <v>5280</v>
      </c>
      <c r="AG74">
        <f t="shared" si="84"/>
        <v>5520</v>
      </c>
      <c r="AH74">
        <f t="shared" si="84"/>
        <v>5760</v>
      </c>
      <c r="AI74">
        <f t="shared" si="84"/>
        <v>6000</v>
      </c>
      <c r="AJ74">
        <f t="shared" si="84"/>
        <v>6240</v>
      </c>
      <c r="AK74">
        <f t="shared" si="84"/>
        <v>6480</v>
      </c>
      <c r="AL74">
        <f t="shared" si="84"/>
        <v>6720</v>
      </c>
      <c r="AM74">
        <f t="shared" si="84"/>
        <v>6960</v>
      </c>
      <c r="AN74">
        <f t="shared" si="84"/>
        <v>7200</v>
      </c>
      <c r="AO74">
        <f t="shared" si="84"/>
        <v>7440</v>
      </c>
      <c r="AP74">
        <f t="shared" ref="AP74:BU74" si="85">(AP21-1)*$U$5</f>
        <v>7680</v>
      </c>
      <c r="AQ74">
        <f t="shared" si="85"/>
        <v>7920</v>
      </c>
      <c r="AR74">
        <f t="shared" si="85"/>
        <v>8160</v>
      </c>
      <c r="AS74">
        <f t="shared" si="85"/>
        <v>8400</v>
      </c>
      <c r="AT74">
        <f t="shared" si="85"/>
        <v>8640</v>
      </c>
      <c r="AU74">
        <f t="shared" si="85"/>
        <v>8880</v>
      </c>
      <c r="AV74">
        <f t="shared" si="85"/>
        <v>9120</v>
      </c>
      <c r="AW74">
        <f t="shared" si="85"/>
        <v>9360</v>
      </c>
      <c r="AX74">
        <f t="shared" si="85"/>
        <v>9600</v>
      </c>
      <c r="AY74">
        <f t="shared" si="85"/>
        <v>9840</v>
      </c>
      <c r="AZ74">
        <f t="shared" si="85"/>
        <v>10080</v>
      </c>
      <c r="BA74">
        <f t="shared" si="85"/>
        <v>10320</v>
      </c>
      <c r="BB74">
        <f t="shared" si="85"/>
        <v>10560</v>
      </c>
      <c r="BC74">
        <f t="shared" si="85"/>
        <v>10800</v>
      </c>
      <c r="BD74">
        <f t="shared" si="85"/>
        <v>11040</v>
      </c>
      <c r="BE74">
        <f t="shared" si="85"/>
        <v>11280</v>
      </c>
      <c r="BF74">
        <f t="shared" si="85"/>
        <v>11520</v>
      </c>
      <c r="BG74">
        <f t="shared" si="85"/>
        <v>11760</v>
      </c>
      <c r="BH74">
        <f t="shared" si="85"/>
        <v>12000</v>
      </c>
      <c r="BI74">
        <f t="shared" si="85"/>
        <v>12240</v>
      </c>
      <c r="BJ74">
        <f t="shared" si="85"/>
        <v>12480</v>
      </c>
      <c r="BK74">
        <f t="shared" si="85"/>
        <v>12720</v>
      </c>
      <c r="BL74">
        <f t="shared" si="85"/>
        <v>12960</v>
      </c>
      <c r="BM74">
        <f t="shared" si="85"/>
        <v>13200</v>
      </c>
      <c r="BN74">
        <f t="shared" si="85"/>
        <v>13440</v>
      </c>
      <c r="BO74">
        <f t="shared" si="85"/>
        <v>13680</v>
      </c>
      <c r="BP74">
        <f t="shared" si="85"/>
        <v>13920</v>
      </c>
      <c r="BQ74">
        <f t="shared" si="85"/>
        <v>14160</v>
      </c>
      <c r="BR74">
        <f t="shared" si="85"/>
        <v>14400</v>
      </c>
      <c r="BS74">
        <f t="shared" si="85"/>
        <v>14640</v>
      </c>
      <c r="BT74">
        <f t="shared" si="85"/>
        <v>14880</v>
      </c>
      <c r="BU74">
        <f t="shared" si="85"/>
        <v>15120</v>
      </c>
      <c r="BV74">
        <f t="shared" ref="BV74:DE74" si="86">(BV21-1)*$U$5</f>
        <v>15360</v>
      </c>
      <c r="BW74">
        <f t="shared" si="86"/>
        <v>15600</v>
      </c>
      <c r="BX74">
        <f t="shared" si="86"/>
        <v>15840</v>
      </c>
      <c r="BY74">
        <f t="shared" si="86"/>
        <v>16080</v>
      </c>
      <c r="BZ74">
        <f t="shared" si="86"/>
        <v>16320</v>
      </c>
      <c r="CA74">
        <f t="shared" si="86"/>
        <v>16560</v>
      </c>
      <c r="CB74">
        <f t="shared" si="86"/>
        <v>16800</v>
      </c>
      <c r="CC74">
        <f t="shared" si="86"/>
        <v>17040</v>
      </c>
      <c r="CD74">
        <f t="shared" si="86"/>
        <v>17280</v>
      </c>
      <c r="CE74">
        <f t="shared" si="86"/>
        <v>17520</v>
      </c>
      <c r="CF74">
        <f t="shared" si="86"/>
        <v>17760</v>
      </c>
      <c r="CG74">
        <f t="shared" si="86"/>
        <v>18000</v>
      </c>
      <c r="CH74">
        <f t="shared" si="86"/>
        <v>18240</v>
      </c>
      <c r="CI74">
        <f t="shared" si="86"/>
        <v>18480</v>
      </c>
      <c r="CJ74">
        <f t="shared" si="86"/>
        <v>18720</v>
      </c>
      <c r="CK74">
        <f t="shared" si="86"/>
        <v>18960</v>
      </c>
      <c r="CL74">
        <f t="shared" si="86"/>
        <v>19200</v>
      </c>
      <c r="CM74">
        <f t="shared" si="86"/>
        <v>19440</v>
      </c>
      <c r="CN74">
        <f t="shared" si="86"/>
        <v>19680</v>
      </c>
      <c r="CO74">
        <f t="shared" si="86"/>
        <v>19920</v>
      </c>
      <c r="CP74">
        <f t="shared" si="86"/>
        <v>20160</v>
      </c>
      <c r="CQ74">
        <f t="shared" si="86"/>
        <v>20400</v>
      </c>
      <c r="CR74">
        <f t="shared" si="86"/>
        <v>20640</v>
      </c>
      <c r="CS74">
        <f t="shared" si="86"/>
        <v>20880</v>
      </c>
      <c r="CT74">
        <f t="shared" si="86"/>
        <v>21120</v>
      </c>
      <c r="CU74">
        <f t="shared" si="86"/>
        <v>21360</v>
      </c>
      <c r="CV74">
        <f t="shared" si="86"/>
        <v>21600</v>
      </c>
      <c r="CW74">
        <f t="shared" si="86"/>
        <v>21840</v>
      </c>
      <c r="CX74">
        <f t="shared" si="86"/>
        <v>22080</v>
      </c>
      <c r="CY74">
        <f t="shared" si="86"/>
        <v>22320</v>
      </c>
      <c r="CZ74">
        <f t="shared" si="86"/>
        <v>22560</v>
      </c>
      <c r="DA74">
        <f t="shared" si="86"/>
        <v>22800</v>
      </c>
      <c r="DB74">
        <f t="shared" si="86"/>
        <v>23040</v>
      </c>
      <c r="DC74">
        <f t="shared" si="86"/>
        <v>23280</v>
      </c>
      <c r="DD74">
        <f t="shared" si="86"/>
        <v>23520</v>
      </c>
      <c r="DE74">
        <f t="shared" si="86"/>
        <v>23760</v>
      </c>
    </row>
    <row r="79" spans="1:109">
      <c r="U79">
        <f>COUNTIF(V81:V120,"*")</f>
        <v>25</v>
      </c>
    </row>
    <row r="80" spans="1:109">
      <c r="A80" t="s">
        <v>21</v>
      </c>
      <c r="K80" t="s">
        <v>94</v>
      </c>
      <c r="L80" t="s">
        <v>93</v>
      </c>
      <c r="M80" t="s">
        <v>95</v>
      </c>
      <c r="N80" t="s">
        <v>96</v>
      </c>
      <c r="O80" t="s">
        <v>97</v>
      </c>
      <c r="U80" s="5" t="s">
        <v>41</v>
      </c>
      <c r="V80" s="5" t="s">
        <v>43</v>
      </c>
      <c r="W80" s="5" t="s">
        <v>44</v>
      </c>
      <c r="X80" s="7" t="s">
        <v>45</v>
      </c>
      <c r="Y80" s="24" t="s">
        <v>123</v>
      </c>
    </row>
    <row r="81" spans="2:25">
      <c r="B81" t="s">
        <v>18</v>
      </c>
      <c r="C81" t="s">
        <v>19</v>
      </c>
      <c r="D81" t="s">
        <v>20</v>
      </c>
      <c r="I81">
        <v>1</v>
      </c>
      <c r="J81">
        <v>4</v>
      </c>
      <c r="K81" s="12">
        <f>I81</f>
        <v>1</v>
      </c>
      <c r="L81">
        <f t="shared" ref="L81:L107" si="87">J81*I81</f>
        <v>4</v>
      </c>
      <c r="M81" s="6">
        <f t="shared" ref="M81:M107" si="88">$U$9/L81</f>
        <v>7</v>
      </c>
      <c r="N81" s="6">
        <f t="shared" ref="N81:N107" si="89">$U$9/K81</f>
        <v>28</v>
      </c>
      <c r="O81" s="6">
        <f>AVERAGE(M81:N81)</f>
        <v>17.5</v>
      </c>
      <c r="U81" t="s">
        <v>46</v>
      </c>
      <c r="V81" t="str">
        <f>Optimiser!Q5</f>
        <v>White Shadow</v>
      </c>
      <c r="W81">
        <f>Optimiser!R5</f>
        <v>13</v>
      </c>
      <c r="X81">
        <f>Optimiser!S5</f>
        <v>1</v>
      </c>
      <c r="Y81" s="46">
        <f>Optimiser!T5</f>
        <v>9.4444444444444442E-2</v>
      </c>
    </row>
    <row r="82" spans="2:25">
      <c r="B82">
        <v>1</v>
      </c>
      <c r="C82">
        <v>5</v>
      </c>
      <c r="I82">
        <v>1</v>
      </c>
      <c r="J82">
        <v>5</v>
      </c>
      <c r="K82" s="12">
        <f t="shared" ref="K82:K107" si="90">I82</f>
        <v>1</v>
      </c>
      <c r="L82">
        <f t="shared" si="87"/>
        <v>5</v>
      </c>
      <c r="M82" s="6">
        <f t="shared" si="88"/>
        <v>5.6</v>
      </c>
      <c r="N82" s="6">
        <f t="shared" si="89"/>
        <v>28</v>
      </c>
      <c r="O82" s="6">
        <f t="shared" ref="O82:O107" si="91">AVERAGE(M82:N82)</f>
        <v>16.8</v>
      </c>
      <c r="U82" t="s">
        <v>47</v>
      </c>
      <c r="V82" t="str">
        <f>Optimiser!Q6</f>
        <v>Golden Blaze</v>
      </c>
      <c r="W82">
        <f>Optimiser!R6</f>
        <v>7</v>
      </c>
      <c r="X82">
        <f>Optimiser!S6</f>
        <v>1</v>
      </c>
      <c r="Y82" s="46">
        <f>Optimiser!T6</f>
        <v>0</v>
      </c>
    </row>
    <row r="83" spans="2:25">
      <c r="B83">
        <v>2</v>
      </c>
      <c r="C83">
        <v>6</v>
      </c>
      <c r="D83">
        <v>3000</v>
      </c>
      <c r="I83">
        <v>1</v>
      </c>
      <c r="J83">
        <v>6</v>
      </c>
      <c r="K83" s="12">
        <f t="shared" si="90"/>
        <v>1</v>
      </c>
      <c r="L83">
        <f t="shared" si="87"/>
        <v>6</v>
      </c>
      <c r="M83" s="6">
        <f t="shared" si="88"/>
        <v>4.666666666666667</v>
      </c>
      <c r="N83" s="6">
        <f t="shared" si="89"/>
        <v>28</v>
      </c>
      <c r="O83" s="6">
        <f t="shared" si="91"/>
        <v>16.333333333333332</v>
      </c>
      <c r="U83" t="s">
        <v>48</v>
      </c>
      <c r="V83" t="str">
        <f>Optimiser!Q7</f>
        <v>Lucky face</v>
      </c>
      <c r="W83">
        <f>Optimiser!R7</f>
        <v>8</v>
      </c>
      <c r="X83">
        <f>Optimiser!S7</f>
        <v>1</v>
      </c>
      <c r="Y83" s="46">
        <f>Optimiser!T7</f>
        <v>0</v>
      </c>
    </row>
    <row r="84" spans="2:25">
      <c r="B84">
        <v>3</v>
      </c>
      <c r="C84">
        <v>7</v>
      </c>
      <c r="D84">
        <v>6000</v>
      </c>
      <c r="I84">
        <v>1</v>
      </c>
      <c r="J84">
        <v>7</v>
      </c>
      <c r="K84" s="12">
        <f t="shared" si="90"/>
        <v>1</v>
      </c>
      <c r="L84">
        <f t="shared" si="87"/>
        <v>7</v>
      </c>
      <c r="M84" s="6">
        <f t="shared" si="88"/>
        <v>4</v>
      </c>
      <c r="N84" s="6">
        <f t="shared" si="89"/>
        <v>28</v>
      </c>
      <c r="O84" s="6">
        <f t="shared" si="91"/>
        <v>16</v>
      </c>
      <c r="U84" t="s">
        <v>49</v>
      </c>
      <c r="V84" t="str">
        <f>Optimiser!Q8</f>
        <v>Lucky face</v>
      </c>
      <c r="W84">
        <f>Optimiser!R8</f>
        <v>31</v>
      </c>
      <c r="X84">
        <f>Optimiser!S8</f>
        <v>1</v>
      </c>
      <c r="Y84" s="46">
        <f>Optimiser!T8</f>
        <v>0</v>
      </c>
    </row>
    <row r="85" spans="2:25">
      <c r="B85">
        <v>4</v>
      </c>
      <c r="C85">
        <v>8</v>
      </c>
      <c r="D85">
        <v>9000</v>
      </c>
      <c r="I85">
        <v>1</v>
      </c>
      <c r="J85">
        <v>8</v>
      </c>
      <c r="K85" s="12">
        <f t="shared" si="90"/>
        <v>1</v>
      </c>
      <c r="L85">
        <f t="shared" si="87"/>
        <v>8</v>
      </c>
      <c r="M85" s="6">
        <f t="shared" si="88"/>
        <v>3.5</v>
      </c>
      <c r="N85" s="6">
        <f t="shared" si="89"/>
        <v>28</v>
      </c>
      <c r="O85" s="6">
        <f t="shared" si="91"/>
        <v>15.75</v>
      </c>
      <c r="U85" t="s">
        <v>50</v>
      </c>
      <c r="V85" t="str">
        <f>Optimiser!Q9</f>
        <v>Lucky face</v>
      </c>
      <c r="W85">
        <f>Optimiser!R9</f>
        <v>10</v>
      </c>
      <c r="X85">
        <f>Optimiser!S9</f>
        <v>1</v>
      </c>
      <c r="Y85" s="46">
        <f>Optimiser!T9</f>
        <v>0</v>
      </c>
    </row>
    <row r="86" spans="2:25">
      <c r="B86">
        <v>5</v>
      </c>
      <c r="C86">
        <v>9</v>
      </c>
      <c r="D86">
        <v>12000</v>
      </c>
      <c r="I86">
        <v>1</v>
      </c>
      <c r="J86">
        <v>9</v>
      </c>
      <c r="K86" s="12">
        <f t="shared" si="90"/>
        <v>1</v>
      </c>
      <c r="L86">
        <f t="shared" si="87"/>
        <v>9</v>
      </c>
      <c r="M86" s="6">
        <f t="shared" si="88"/>
        <v>3.1111111111111112</v>
      </c>
      <c r="N86" s="6">
        <f t="shared" si="89"/>
        <v>28</v>
      </c>
      <c r="O86" s="6">
        <f t="shared" si="91"/>
        <v>15.555555555555555</v>
      </c>
      <c r="U86" t="s">
        <v>51</v>
      </c>
      <c r="V86" t="str">
        <f>Optimiser!Q10</f>
        <v>Golden Blaze</v>
      </c>
      <c r="W86">
        <f>Optimiser!R10</f>
        <v>8</v>
      </c>
      <c r="X86">
        <f>Optimiser!S10</f>
        <v>1</v>
      </c>
      <c r="Y86" s="46">
        <f>Optimiser!T10</f>
        <v>0</v>
      </c>
    </row>
    <row r="87" spans="2:25">
      <c r="B87">
        <v>6</v>
      </c>
      <c r="C87">
        <v>10</v>
      </c>
      <c r="D87">
        <v>15000</v>
      </c>
      <c r="I87">
        <v>1</v>
      </c>
      <c r="J87">
        <v>10</v>
      </c>
      <c r="K87" s="12">
        <f t="shared" si="90"/>
        <v>1</v>
      </c>
      <c r="L87">
        <f t="shared" si="87"/>
        <v>10</v>
      </c>
      <c r="M87" s="6">
        <f t="shared" si="88"/>
        <v>2.8</v>
      </c>
      <c r="N87" s="6">
        <f t="shared" si="89"/>
        <v>28</v>
      </c>
      <c r="O87" s="6">
        <f t="shared" si="91"/>
        <v>15.4</v>
      </c>
      <c r="U87" t="s">
        <v>52</v>
      </c>
      <c r="V87" t="str">
        <f>Optimiser!Q11</f>
        <v>Golden Blaze</v>
      </c>
      <c r="W87">
        <f>Optimiser!R11</f>
        <v>9</v>
      </c>
      <c r="X87">
        <f>Optimiser!S11</f>
        <v>1</v>
      </c>
      <c r="Y87" s="46">
        <f>Optimiser!T11</f>
        <v>0</v>
      </c>
    </row>
    <row r="88" spans="2:25">
      <c r="B88">
        <v>7</v>
      </c>
      <c r="C88">
        <v>11</v>
      </c>
      <c r="D88">
        <v>20000</v>
      </c>
      <c r="I88">
        <v>1</v>
      </c>
      <c r="J88">
        <v>11</v>
      </c>
      <c r="K88" s="12">
        <f t="shared" si="90"/>
        <v>1</v>
      </c>
      <c r="L88">
        <f t="shared" si="87"/>
        <v>11</v>
      </c>
      <c r="M88" s="6">
        <f t="shared" si="88"/>
        <v>2.5454545454545454</v>
      </c>
      <c r="N88" s="6">
        <f t="shared" si="89"/>
        <v>28</v>
      </c>
      <c r="O88" s="6">
        <f t="shared" si="91"/>
        <v>15.272727272727273</v>
      </c>
      <c r="U88" t="s">
        <v>53</v>
      </c>
      <c r="V88" t="str">
        <f>Optimiser!Q12</f>
        <v>Lucky face</v>
      </c>
      <c r="W88">
        <f>Optimiser!R12</f>
        <v>9</v>
      </c>
      <c r="X88">
        <f>Optimiser!S12</f>
        <v>1</v>
      </c>
      <c r="Y88" s="46">
        <f>Optimiser!T12</f>
        <v>0</v>
      </c>
    </row>
    <row r="89" spans="2:25">
      <c r="B89">
        <v>8</v>
      </c>
      <c r="C89">
        <v>12</v>
      </c>
      <c r="D89">
        <v>30000</v>
      </c>
      <c r="I89">
        <v>1</v>
      </c>
      <c r="J89">
        <v>12</v>
      </c>
      <c r="K89" s="12">
        <f t="shared" si="90"/>
        <v>1</v>
      </c>
      <c r="L89">
        <f t="shared" si="87"/>
        <v>12</v>
      </c>
      <c r="M89" s="6">
        <f t="shared" si="88"/>
        <v>2.3333333333333335</v>
      </c>
      <c r="N89" s="6">
        <f t="shared" si="89"/>
        <v>28</v>
      </c>
      <c r="O89" s="6">
        <f t="shared" si="91"/>
        <v>15.166666666666666</v>
      </c>
      <c r="U89" t="s">
        <v>54</v>
      </c>
      <c r="V89" t="str">
        <f>Optimiser!Q13</f>
        <v>Lucky face</v>
      </c>
      <c r="W89">
        <f>Optimiser!R13</f>
        <v>14</v>
      </c>
      <c r="X89">
        <f>Optimiser!S13</f>
        <v>1</v>
      </c>
      <c r="Y89" s="46">
        <f>Optimiser!T13</f>
        <v>0</v>
      </c>
    </row>
    <row r="90" spans="2:25">
      <c r="B90">
        <v>9</v>
      </c>
      <c r="C90">
        <v>13</v>
      </c>
      <c r="D90">
        <v>40000</v>
      </c>
      <c r="I90">
        <v>3</v>
      </c>
      <c r="J90">
        <v>4</v>
      </c>
      <c r="K90" s="12">
        <f t="shared" si="90"/>
        <v>3</v>
      </c>
      <c r="L90">
        <f t="shared" si="87"/>
        <v>12</v>
      </c>
      <c r="M90" s="6">
        <f t="shared" si="88"/>
        <v>2.3333333333333335</v>
      </c>
      <c r="N90" s="6">
        <f t="shared" si="89"/>
        <v>9.3333333333333339</v>
      </c>
      <c r="O90" s="6">
        <f t="shared" si="91"/>
        <v>5.8333333333333339</v>
      </c>
      <c r="U90" t="s">
        <v>55</v>
      </c>
      <c r="V90" t="str">
        <f>Optimiser!Q14</f>
        <v>Lucky face</v>
      </c>
      <c r="W90">
        <f>Optimiser!R14</f>
        <v>21</v>
      </c>
      <c r="X90">
        <f>Optimiser!S14</f>
        <v>0</v>
      </c>
      <c r="Y90" s="46">
        <f>Optimiser!T14</f>
        <v>0</v>
      </c>
    </row>
    <row r="91" spans="2:25">
      <c r="B91">
        <v>10</v>
      </c>
      <c r="C91">
        <v>14</v>
      </c>
      <c r="D91">
        <v>50000</v>
      </c>
      <c r="I91">
        <v>3</v>
      </c>
      <c r="J91">
        <v>5</v>
      </c>
      <c r="K91" s="12">
        <f t="shared" si="90"/>
        <v>3</v>
      </c>
      <c r="L91">
        <f t="shared" si="87"/>
        <v>15</v>
      </c>
      <c r="M91" s="6">
        <f t="shared" si="88"/>
        <v>1.8666666666666667</v>
      </c>
      <c r="N91" s="6">
        <f t="shared" si="89"/>
        <v>9.3333333333333339</v>
      </c>
      <c r="O91" s="6">
        <f t="shared" si="91"/>
        <v>5.6000000000000005</v>
      </c>
      <c r="U91" t="s">
        <v>56</v>
      </c>
      <c r="V91" t="str">
        <f>Optimiser!Q15</f>
        <v>Purple Splash</v>
      </c>
      <c r="W91">
        <f>Optimiser!R15</f>
        <v>19</v>
      </c>
      <c r="X91">
        <f>Optimiser!S15</f>
        <v>0</v>
      </c>
      <c r="Y91" s="46">
        <f>Optimiser!T15</f>
        <v>0</v>
      </c>
    </row>
    <row r="92" spans="2:25">
      <c r="B92">
        <v>11</v>
      </c>
      <c r="C92">
        <v>15</v>
      </c>
      <c r="D92">
        <v>60000</v>
      </c>
      <c r="I92">
        <v>3</v>
      </c>
      <c r="J92">
        <v>6</v>
      </c>
      <c r="K92" s="12">
        <f t="shared" si="90"/>
        <v>3</v>
      </c>
      <c r="L92">
        <f t="shared" si="87"/>
        <v>18</v>
      </c>
      <c r="M92" s="6">
        <f t="shared" si="88"/>
        <v>1.5555555555555556</v>
      </c>
      <c r="N92" s="6">
        <f t="shared" si="89"/>
        <v>9.3333333333333339</v>
      </c>
      <c r="O92" s="6">
        <f t="shared" si="91"/>
        <v>5.4444444444444446</v>
      </c>
      <c r="U92" t="s">
        <v>57</v>
      </c>
      <c r="V92" t="str">
        <f>Optimiser!Q16</f>
        <v>Lucky face</v>
      </c>
      <c r="W92">
        <f>Optimiser!R16</f>
        <v>11</v>
      </c>
      <c r="X92">
        <f>Optimiser!S16</f>
        <v>1</v>
      </c>
      <c r="Y92" s="46">
        <f>Optimiser!T16</f>
        <v>0</v>
      </c>
    </row>
    <row r="93" spans="2:25">
      <c r="B93">
        <v>12</v>
      </c>
      <c r="C93">
        <v>16</v>
      </c>
      <c r="D93">
        <v>70000</v>
      </c>
      <c r="I93">
        <v>3</v>
      </c>
      <c r="J93">
        <v>7</v>
      </c>
      <c r="K93" s="12">
        <f t="shared" si="90"/>
        <v>3</v>
      </c>
      <c r="L93">
        <f t="shared" si="87"/>
        <v>21</v>
      </c>
      <c r="M93" s="6">
        <f t="shared" si="88"/>
        <v>1.3333333333333333</v>
      </c>
      <c r="N93" s="6">
        <f t="shared" si="89"/>
        <v>9.3333333333333339</v>
      </c>
      <c r="O93" s="6">
        <f t="shared" si="91"/>
        <v>5.3333333333333339</v>
      </c>
      <c r="U93" t="s">
        <v>58</v>
      </c>
      <c r="V93" t="str">
        <f>Optimiser!Q17</f>
        <v>Lucky face</v>
      </c>
      <c r="W93">
        <f>Optimiser!R17</f>
        <v>21</v>
      </c>
      <c r="X93">
        <f>Optimiser!S17</f>
        <v>1</v>
      </c>
      <c r="Y93" s="46">
        <f>Optimiser!T17</f>
        <v>0</v>
      </c>
    </row>
    <row r="94" spans="2:25">
      <c r="B94">
        <v>13</v>
      </c>
      <c r="C94">
        <v>17</v>
      </c>
      <c r="D94">
        <v>80000</v>
      </c>
      <c r="I94">
        <v>3</v>
      </c>
      <c r="J94">
        <v>8</v>
      </c>
      <c r="K94" s="12">
        <f t="shared" si="90"/>
        <v>3</v>
      </c>
      <c r="L94">
        <f t="shared" si="87"/>
        <v>24</v>
      </c>
      <c r="M94" s="6">
        <f t="shared" si="88"/>
        <v>1.1666666666666667</v>
      </c>
      <c r="N94" s="6">
        <f t="shared" si="89"/>
        <v>9.3333333333333339</v>
      </c>
      <c r="O94" s="6">
        <f t="shared" si="91"/>
        <v>5.25</v>
      </c>
      <c r="U94" t="s">
        <v>59</v>
      </c>
      <c r="V94" t="str">
        <f>Optimiser!Q18</f>
        <v>Golden Blaze</v>
      </c>
      <c r="W94">
        <f>Optimiser!R18</f>
        <v>24</v>
      </c>
      <c r="X94">
        <f>Optimiser!S18</f>
        <v>1</v>
      </c>
      <c r="Y94" s="46">
        <f>Optimiser!T18</f>
        <v>0</v>
      </c>
    </row>
    <row r="95" spans="2:25">
      <c r="B95">
        <v>14</v>
      </c>
      <c r="C95">
        <v>18</v>
      </c>
      <c r="D95">
        <v>90000</v>
      </c>
      <c r="I95">
        <v>3</v>
      </c>
      <c r="J95">
        <v>9</v>
      </c>
      <c r="K95" s="12">
        <f t="shared" si="90"/>
        <v>3</v>
      </c>
      <c r="L95">
        <f t="shared" si="87"/>
        <v>27</v>
      </c>
      <c r="M95" s="6">
        <f t="shared" si="88"/>
        <v>1.037037037037037</v>
      </c>
      <c r="N95" s="6">
        <f t="shared" si="89"/>
        <v>9.3333333333333339</v>
      </c>
      <c r="O95" s="6">
        <f t="shared" si="91"/>
        <v>5.1851851851851851</v>
      </c>
      <c r="U95" t="s">
        <v>69</v>
      </c>
      <c r="V95" t="str">
        <f>Optimiser!Q19</f>
        <v>Purple Splash</v>
      </c>
      <c r="W95">
        <f>Optimiser!R19</f>
        <v>18</v>
      </c>
      <c r="X95">
        <f>Optimiser!S19</f>
        <v>1</v>
      </c>
      <c r="Y95" s="46">
        <f>Optimiser!T19</f>
        <v>0</v>
      </c>
    </row>
    <row r="96" spans="2:25">
      <c r="B96">
        <v>15</v>
      </c>
      <c r="C96">
        <v>19</v>
      </c>
      <c r="D96">
        <v>100000</v>
      </c>
      <c r="I96">
        <v>3</v>
      </c>
      <c r="J96">
        <v>10</v>
      </c>
      <c r="K96" s="12">
        <f t="shared" si="90"/>
        <v>3</v>
      </c>
      <c r="L96">
        <f t="shared" si="87"/>
        <v>30</v>
      </c>
      <c r="M96" s="6">
        <f t="shared" si="88"/>
        <v>0.93333333333333335</v>
      </c>
      <c r="N96" s="6">
        <f t="shared" si="89"/>
        <v>9.3333333333333339</v>
      </c>
      <c r="O96" s="6">
        <f t="shared" si="91"/>
        <v>5.1333333333333337</v>
      </c>
      <c r="U96" t="s">
        <v>70</v>
      </c>
      <c r="V96" t="str">
        <f>Optimiser!Q20</f>
        <v>Golden Blaze</v>
      </c>
      <c r="W96">
        <f>Optimiser!R20</f>
        <v>29</v>
      </c>
      <c r="X96">
        <f>Optimiser!S20</f>
        <v>1</v>
      </c>
      <c r="Y96" s="46">
        <f>Optimiser!T20</f>
        <v>0</v>
      </c>
    </row>
    <row r="97" spans="2:25">
      <c r="B97">
        <v>16</v>
      </c>
      <c r="C97">
        <v>20</v>
      </c>
      <c r="D97">
        <v>110000</v>
      </c>
      <c r="I97">
        <v>3</v>
      </c>
      <c r="J97">
        <v>11</v>
      </c>
      <c r="K97" s="12">
        <f t="shared" si="90"/>
        <v>3</v>
      </c>
      <c r="L97">
        <f t="shared" si="87"/>
        <v>33</v>
      </c>
      <c r="M97" s="6">
        <f t="shared" si="88"/>
        <v>0.84848484848484851</v>
      </c>
      <c r="N97" s="6">
        <f t="shared" si="89"/>
        <v>9.3333333333333339</v>
      </c>
      <c r="O97" s="6">
        <f t="shared" si="91"/>
        <v>5.0909090909090908</v>
      </c>
      <c r="U97" t="s">
        <v>71</v>
      </c>
      <c r="V97" t="str">
        <f>Optimiser!Q21</f>
        <v>Golden Blaze</v>
      </c>
      <c r="W97">
        <f>Optimiser!R21</f>
        <v>22</v>
      </c>
      <c r="X97">
        <f>Optimiser!S21</f>
        <v>1</v>
      </c>
      <c r="Y97" s="46">
        <f>Optimiser!T21</f>
        <v>0</v>
      </c>
    </row>
    <row r="98" spans="2:25">
      <c r="B98">
        <v>17</v>
      </c>
      <c r="C98">
        <v>21</v>
      </c>
      <c r="D98">
        <v>120000</v>
      </c>
      <c r="I98">
        <v>3</v>
      </c>
      <c r="J98">
        <v>12</v>
      </c>
      <c r="K98" s="12">
        <f t="shared" si="90"/>
        <v>3</v>
      </c>
      <c r="L98">
        <f t="shared" si="87"/>
        <v>36</v>
      </c>
      <c r="M98" s="6">
        <f t="shared" si="88"/>
        <v>0.77777777777777779</v>
      </c>
      <c r="N98" s="6">
        <f t="shared" si="89"/>
        <v>9.3333333333333339</v>
      </c>
      <c r="O98" s="6">
        <f t="shared" si="91"/>
        <v>5.0555555555555562</v>
      </c>
      <c r="U98" t="s">
        <v>72</v>
      </c>
      <c r="V98" t="str">
        <f>Optimiser!Q22</f>
        <v>Purple Splash</v>
      </c>
      <c r="W98">
        <f>Optimiser!R22</f>
        <v>9</v>
      </c>
      <c r="X98">
        <f>Optimiser!S22</f>
        <v>1</v>
      </c>
      <c r="Y98" s="46">
        <f>Optimiser!T22</f>
        <v>0</v>
      </c>
    </row>
    <row r="99" spans="2:25">
      <c r="B99">
        <v>18</v>
      </c>
      <c r="C99">
        <v>22</v>
      </c>
      <c r="D99">
        <v>130000</v>
      </c>
      <c r="I99">
        <v>6</v>
      </c>
      <c r="J99">
        <v>4</v>
      </c>
      <c r="K99" s="12">
        <f t="shared" si="90"/>
        <v>6</v>
      </c>
      <c r="L99">
        <f t="shared" si="87"/>
        <v>24</v>
      </c>
      <c r="M99" s="6">
        <f t="shared" si="88"/>
        <v>1.1666666666666667</v>
      </c>
      <c r="N99" s="6">
        <f t="shared" si="89"/>
        <v>4.666666666666667</v>
      </c>
      <c r="O99" s="6">
        <f t="shared" si="91"/>
        <v>2.916666666666667</v>
      </c>
      <c r="U99" t="s">
        <v>73</v>
      </c>
      <c r="V99" t="str">
        <f>Optimiser!Q23</f>
        <v>Lucky face</v>
      </c>
      <c r="W99">
        <f>Optimiser!R23</f>
        <v>14</v>
      </c>
      <c r="X99">
        <f>Optimiser!S23</f>
        <v>1</v>
      </c>
      <c r="Y99" s="46">
        <f>Optimiser!T23</f>
        <v>0</v>
      </c>
    </row>
    <row r="100" spans="2:25">
      <c r="B100">
        <v>19</v>
      </c>
      <c r="C100">
        <v>23</v>
      </c>
      <c r="D100">
        <v>140000</v>
      </c>
      <c r="I100">
        <v>6</v>
      </c>
      <c r="J100">
        <v>5</v>
      </c>
      <c r="K100" s="12">
        <f t="shared" si="90"/>
        <v>6</v>
      </c>
      <c r="L100">
        <f t="shared" si="87"/>
        <v>30</v>
      </c>
      <c r="M100" s="6">
        <f t="shared" si="88"/>
        <v>0.93333333333333335</v>
      </c>
      <c r="N100" s="6">
        <f t="shared" si="89"/>
        <v>4.666666666666667</v>
      </c>
      <c r="O100" s="6">
        <f t="shared" si="91"/>
        <v>2.8000000000000003</v>
      </c>
      <c r="U100" t="s">
        <v>74</v>
      </c>
      <c r="V100" t="str">
        <f>Optimiser!Q24</f>
        <v>Golden Blaze</v>
      </c>
      <c r="W100">
        <f>Optimiser!R24</f>
        <v>21</v>
      </c>
      <c r="X100">
        <f>Optimiser!S24</f>
        <v>1</v>
      </c>
      <c r="Y100" s="46">
        <f>Optimiser!T24</f>
        <v>0</v>
      </c>
    </row>
    <row r="101" spans="2:25">
      <c r="B101">
        <v>20</v>
      </c>
      <c r="C101">
        <v>24</v>
      </c>
      <c r="D101">
        <v>160000</v>
      </c>
      <c r="I101">
        <v>6</v>
      </c>
      <c r="J101">
        <v>6</v>
      </c>
      <c r="K101" s="12">
        <f t="shared" si="90"/>
        <v>6</v>
      </c>
      <c r="L101">
        <f t="shared" si="87"/>
        <v>36</v>
      </c>
      <c r="M101" s="6">
        <f t="shared" si="88"/>
        <v>0.77777777777777779</v>
      </c>
      <c r="N101" s="6">
        <f t="shared" si="89"/>
        <v>4.666666666666667</v>
      </c>
      <c r="O101" s="6">
        <f t="shared" si="91"/>
        <v>2.7222222222222223</v>
      </c>
      <c r="U101" t="s">
        <v>75</v>
      </c>
      <c r="V101" t="str">
        <f>Optimiser!Q25</f>
        <v>Lucky face</v>
      </c>
      <c r="W101">
        <f>Optimiser!R25</f>
        <v>13</v>
      </c>
      <c r="X101">
        <f>Optimiser!S25</f>
        <v>0</v>
      </c>
      <c r="Y101" s="46">
        <f>Optimiser!T25</f>
        <v>0</v>
      </c>
    </row>
    <row r="102" spans="2:25">
      <c r="B102">
        <v>21</v>
      </c>
      <c r="C102">
        <v>25</v>
      </c>
      <c r="D102">
        <v>180000</v>
      </c>
      <c r="I102">
        <v>6</v>
      </c>
      <c r="J102">
        <v>7</v>
      </c>
      <c r="K102" s="12">
        <f t="shared" si="90"/>
        <v>6</v>
      </c>
      <c r="L102">
        <f t="shared" si="87"/>
        <v>42</v>
      </c>
      <c r="M102" s="6">
        <f t="shared" si="88"/>
        <v>0.66666666666666663</v>
      </c>
      <c r="N102" s="6">
        <f t="shared" si="89"/>
        <v>4.666666666666667</v>
      </c>
      <c r="O102" s="6">
        <f t="shared" si="91"/>
        <v>2.666666666666667</v>
      </c>
      <c r="U102" t="s">
        <v>76</v>
      </c>
      <c r="V102" t="str">
        <f>Optimiser!Q26</f>
        <v>Lucky face</v>
      </c>
      <c r="W102">
        <f>Optimiser!R26</f>
        <v>9</v>
      </c>
      <c r="X102">
        <f>Optimiser!S26</f>
        <v>1</v>
      </c>
      <c r="Y102" s="46">
        <f>Optimiser!T26</f>
        <v>0</v>
      </c>
    </row>
    <row r="103" spans="2:25">
      <c r="B103">
        <v>22</v>
      </c>
      <c r="C103">
        <v>26</v>
      </c>
      <c r="D103">
        <v>200000</v>
      </c>
      <c r="I103">
        <v>6</v>
      </c>
      <c r="J103">
        <v>8</v>
      </c>
      <c r="K103" s="12">
        <f t="shared" si="90"/>
        <v>6</v>
      </c>
      <c r="L103">
        <f t="shared" si="87"/>
        <v>48</v>
      </c>
      <c r="M103" s="6">
        <f t="shared" si="88"/>
        <v>0.58333333333333337</v>
      </c>
      <c r="N103" s="6">
        <f t="shared" si="89"/>
        <v>4.666666666666667</v>
      </c>
      <c r="O103" s="6">
        <f t="shared" si="91"/>
        <v>2.625</v>
      </c>
      <c r="U103" t="s">
        <v>77</v>
      </c>
      <c r="V103" t="str">
        <f>Optimiser!Q27</f>
        <v>Purple Splash</v>
      </c>
      <c r="W103">
        <f>Optimiser!R27</f>
        <v>12</v>
      </c>
      <c r="X103">
        <f>Optimiser!S27</f>
        <v>1</v>
      </c>
      <c r="Y103" s="46">
        <f>Optimiser!T27</f>
        <v>0</v>
      </c>
    </row>
    <row r="104" spans="2:25">
      <c r="B104">
        <v>23</v>
      </c>
      <c r="C104">
        <v>27</v>
      </c>
      <c r="D104">
        <v>220000</v>
      </c>
      <c r="I104">
        <v>6</v>
      </c>
      <c r="J104">
        <v>9</v>
      </c>
      <c r="K104" s="12">
        <f t="shared" si="90"/>
        <v>6</v>
      </c>
      <c r="L104">
        <f t="shared" si="87"/>
        <v>54</v>
      </c>
      <c r="M104" s="6">
        <f t="shared" si="88"/>
        <v>0.51851851851851849</v>
      </c>
      <c r="N104" s="6">
        <f t="shared" si="89"/>
        <v>4.666666666666667</v>
      </c>
      <c r="O104" s="6">
        <f t="shared" si="91"/>
        <v>2.5925925925925926</v>
      </c>
      <c r="U104" t="s">
        <v>78</v>
      </c>
      <c r="V104" t="str">
        <f>Optimiser!Q28</f>
        <v>Lucky face</v>
      </c>
      <c r="W104">
        <f>Optimiser!R28</f>
        <v>7</v>
      </c>
      <c r="X104">
        <f>Optimiser!S28</f>
        <v>1</v>
      </c>
      <c r="Y104" s="46">
        <f>Optimiser!T28</f>
        <v>0</v>
      </c>
    </row>
    <row r="105" spans="2:25">
      <c r="B105">
        <v>24</v>
      </c>
      <c r="C105">
        <v>28</v>
      </c>
      <c r="D105">
        <v>240000</v>
      </c>
      <c r="I105">
        <v>6</v>
      </c>
      <c r="J105">
        <v>10</v>
      </c>
      <c r="K105" s="12">
        <f t="shared" si="90"/>
        <v>6</v>
      </c>
      <c r="L105">
        <f t="shared" si="87"/>
        <v>60</v>
      </c>
      <c r="M105" s="6">
        <f t="shared" si="88"/>
        <v>0.46666666666666667</v>
      </c>
      <c r="N105" s="6">
        <f t="shared" si="89"/>
        <v>4.666666666666667</v>
      </c>
      <c r="O105" s="6">
        <f t="shared" si="91"/>
        <v>2.5666666666666669</v>
      </c>
      <c r="U105" t="s">
        <v>79</v>
      </c>
      <c r="V105" t="str">
        <f>Optimiser!Q29</f>
        <v>Lucky face</v>
      </c>
      <c r="W105">
        <f>Optimiser!R29</f>
        <v>7</v>
      </c>
      <c r="X105">
        <f>Optimiser!S29</f>
        <v>1</v>
      </c>
      <c r="Y105" s="46">
        <f>Optimiser!T29</f>
        <v>5.4729166666666664</v>
      </c>
    </row>
    <row r="106" spans="2:25">
      <c r="B106">
        <v>25</v>
      </c>
      <c r="C106">
        <v>29</v>
      </c>
      <c r="D106">
        <v>260000</v>
      </c>
      <c r="I106">
        <v>6</v>
      </c>
      <c r="J106">
        <v>11</v>
      </c>
      <c r="K106" s="12">
        <f t="shared" si="90"/>
        <v>6</v>
      </c>
      <c r="L106">
        <f t="shared" si="87"/>
        <v>66</v>
      </c>
      <c r="M106" s="6">
        <f t="shared" si="88"/>
        <v>0.42424242424242425</v>
      </c>
      <c r="N106" s="6">
        <f t="shared" si="89"/>
        <v>4.666666666666667</v>
      </c>
      <c r="O106" s="6">
        <f t="shared" si="91"/>
        <v>2.5454545454545454</v>
      </c>
      <c r="U106" t="s">
        <v>80</v>
      </c>
      <c r="V106">
        <f>Optimiser!Q30</f>
        <v>0</v>
      </c>
      <c r="W106">
        <f>Optimiser!R30</f>
        <v>0</v>
      </c>
      <c r="X106">
        <f>Optimiser!S30</f>
        <v>0</v>
      </c>
      <c r="Y106" s="46">
        <f>Optimiser!T30</f>
        <v>0</v>
      </c>
    </row>
    <row r="107" spans="2:25">
      <c r="B107">
        <v>26</v>
      </c>
      <c r="C107">
        <v>30</v>
      </c>
      <c r="D107">
        <v>280000</v>
      </c>
      <c r="I107">
        <v>6</v>
      </c>
      <c r="J107">
        <v>12</v>
      </c>
      <c r="K107" s="12">
        <f t="shared" si="90"/>
        <v>6</v>
      </c>
      <c r="L107">
        <f t="shared" si="87"/>
        <v>72</v>
      </c>
      <c r="M107" s="6">
        <f t="shared" si="88"/>
        <v>0.3888888888888889</v>
      </c>
      <c r="N107" s="6">
        <f t="shared" si="89"/>
        <v>4.666666666666667</v>
      </c>
      <c r="O107" s="6">
        <f t="shared" si="91"/>
        <v>2.5277777777777781</v>
      </c>
      <c r="U107" t="s">
        <v>81</v>
      </c>
      <c r="V107">
        <f>Optimiser!Q31</f>
        <v>0</v>
      </c>
      <c r="W107">
        <f>Optimiser!R31</f>
        <v>0</v>
      </c>
      <c r="X107">
        <f>Optimiser!S31</f>
        <v>0</v>
      </c>
      <c r="Y107" s="46">
        <f>Optimiser!T31</f>
        <v>0</v>
      </c>
    </row>
    <row r="108" spans="2:25">
      <c r="B108">
        <v>27</v>
      </c>
      <c r="C108">
        <v>31</v>
      </c>
      <c r="D108">
        <v>300000</v>
      </c>
      <c r="K108" s="12"/>
      <c r="U108" t="s">
        <v>82</v>
      </c>
      <c r="V108">
        <f>Optimiser!Q32</f>
        <v>0</v>
      </c>
      <c r="W108">
        <f>Optimiser!R32</f>
        <v>0</v>
      </c>
      <c r="X108">
        <f>Optimiser!S32</f>
        <v>0</v>
      </c>
      <c r="Y108" s="46">
        <f>Optimiser!T32</f>
        <v>0</v>
      </c>
    </row>
    <row r="109" spans="2:25">
      <c r="B109">
        <v>28</v>
      </c>
      <c r="C109">
        <v>32</v>
      </c>
      <c r="D109">
        <v>320000</v>
      </c>
      <c r="N109" t="s">
        <v>98</v>
      </c>
      <c r="O109" s="6">
        <f>AVERAGE(O81:O107)</f>
        <v>7.987682379349045</v>
      </c>
      <c r="U109" t="s">
        <v>83</v>
      </c>
      <c r="V109">
        <f>Optimiser!Q33</f>
        <v>0</v>
      </c>
      <c r="W109">
        <f>Optimiser!R33</f>
        <v>0</v>
      </c>
      <c r="X109">
        <f>Optimiser!S33</f>
        <v>0</v>
      </c>
      <c r="Y109" s="46">
        <f>Optimiser!T33</f>
        <v>0</v>
      </c>
    </row>
    <row r="110" spans="2:25">
      <c r="B110">
        <v>29</v>
      </c>
      <c r="C110">
        <v>33</v>
      </c>
      <c r="D110">
        <v>340000</v>
      </c>
      <c r="U110" t="s">
        <v>84</v>
      </c>
      <c r="V110">
        <f>Optimiser!Q34</f>
        <v>0</v>
      </c>
      <c r="W110">
        <f>Optimiser!R34</f>
        <v>0</v>
      </c>
      <c r="X110">
        <f>Optimiser!S34</f>
        <v>0</v>
      </c>
      <c r="Y110" s="46">
        <f>Optimiser!T34</f>
        <v>0</v>
      </c>
    </row>
    <row r="111" spans="2:25">
      <c r="B111">
        <v>30</v>
      </c>
      <c r="C111">
        <v>34</v>
      </c>
      <c r="D111">
        <v>360000</v>
      </c>
      <c r="U111" t="s">
        <v>85</v>
      </c>
      <c r="V111">
        <f>Optimiser!Q35</f>
        <v>0</v>
      </c>
      <c r="W111">
        <f>Optimiser!R35</f>
        <v>0</v>
      </c>
      <c r="X111">
        <f>Optimiser!S35</f>
        <v>0</v>
      </c>
      <c r="Y111" s="46">
        <f>Optimiser!T35</f>
        <v>0</v>
      </c>
    </row>
    <row r="112" spans="2:25">
      <c r="U112" t="s">
        <v>152</v>
      </c>
      <c r="V112">
        <f>Optimiser!Q36</f>
        <v>0</v>
      </c>
      <c r="W112">
        <f>Optimiser!R36</f>
        <v>0</v>
      </c>
      <c r="X112">
        <f>Optimiser!S36</f>
        <v>0</v>
      </c>
      <c r="Y112" s="46">
        <f>Optimiser!T36</f>
        <v>0</v>
      </c>
    </row>
    <row r="113" spans="21:25">
      <c r="U113" t="s">
        <v>153</v>
      </c>
      <c r="V113">
        <f>Optimiser!Q37</f>
        <v>0</v>
      </c>
      <c r="W113">
        <f>Optimiser!R37</f>
        <v>0</v>
      </c>
      <c r="X113">
        <f>Optimiser!S37</f>
        <v>0</v>
      </c>
      <c r="Y113" s="46">
        <f>Optimiser!T37</f>
        <v>0</v>
      </c>
    </row>
    <row r="114" spans="21:25">
      <c r="U114" t="s">
        <v>154</v>
      </c>
      <c r="V114">
        <f>Optimiser!Q38</f>
        <v>0</v>
      </c>
      <c r="W114">
        <f>Optimiser!R38</f>
        <v>0</v>
      </c>
      <c r="X114">
        <f>Optimiser!S38</f>
        <v>0</v>
      </c>
      <c r="Y114" s="46">
        <f>Optimiser!T38</f>
        <v>0</v>
      </c>
    </row>
    <row r="115" spans="21:25">
      <c r="U115" t="s">
        <v>155</v>
      </c>
      <c r="V115">
        <f>Optimiser!Q39</f>
        <v>0</v>
      </c>
      <c r="W115">
        <f>Optimiser!R39</f>
        <v>0</v>
      </c>
      <c r="X115">
        <f>Optimiser!S39</f>
        <v>0</v>
      </c>
      <c r="Y115" s="46">
        <f>Optimiser!T39</f>
        <v>0</v>
      </c>
    </row>
    <row r="116" spans="21:25">
      <c r="U116" t="s">
        <v>156</v>
      </c>
      <c r="V116">
        <f>Optimiser!Q40</f>
        <v>0</v>
      </c>
      <c r="W116">
        <f>Optimiser!R40</f>
        <v>0</v>
      </c>
      <c r="X116">
        <f>Optimiser!S40</f>
        <v>0</v>
      </c>
      <c r="Y116" s="46">
        <f>Optimiser!T40</f>
        <v>0</v>
      </c>
    </row>
    <row r="117" spans="21:25">
      <c r="U117" t="s">
        <v>157</v>
      </c>
      <c r="V117">
        <f>Optimiser!Q41</f>
        <v>0</v>
      </c>
      <c r="W117">
        <f>Optimiser!R41</f>
        <v>0</v>
      </c>
      <c r="X117">
        <f>Optimiser!S41</f>
        <v>0</v>
      </c>
      <c r="Y117" s="46">
        <f>Optimiser!T41</f>
        <v>0</v>
      </c>
    </row>
    <row r="118" spans="21:25">
      <c r="U118" t="s">
        <v>158</v>
      </c>
      <c r="V118">
        <f>Optimiser!Q42</f>
        <v>0</v>
      </c>
      <c r="W118">
        <f>Optimiser!R42</f>
        <v>0</v>
      </c>
      <c r="X118">
        <f>Optimiser!S42</f>
        <v>0</v>
      </c>
      <c r="Y118" s="46">
        <f>Optimiser!T42</f>
        <v>0</v>
      </c>
    </row>
    <row r="119" spans="21:25">
      <c r="U119" t="s">
        <v>159</v>
      </c>
      <c r="V119">
        <f>Optimiser!Q43</f>
        <v>0</v>
      </c>
      <c r="W119">
        <f>Optimiser!R43</f>
        <v>0</v>
      </c>
      <c r="X119">
        <f>Optimiser!S43</f>
        <v>0</v>
      </c>
      <c r="Y119" s="46">
        <f>Optimiser!T43</f>
        <v>0</v>
      </c>
    </row>
    <row r="120" spans="21:25">
      <c r="U120" t="s">
        <v>160</v>
      </c>
      <c r="V120">
        <f>Optimiser!Q44</f>
        <v>0</v>
      </c>
      <c r="W120">
        <f>Optimiser!R44</f>
        <v>0</v>
      </c>
      <c r="X120">
        <f>Optimiser!S44</f>
        <v>0</v>
      </c>
      <c r="Y120" s="46">
        <f>Optimiser!T44</f>
        <v>0</v>
      </c>
    </row>
    <row r="122" spans="21:25">
      <c r="V122" t="s">
        <v>33</v>
      </c>
      <c r="W122" s="6">
        <f>AVERAGE(W81:INDEX(W81:W120,U79,1))</f>
        <v>14.64</v>
      </c>
      <c r="X122" s="6">
        <f>AVERAGE(X81:INDEX(X81:X120,U79,1))</f>
        <v>0.88</v>
      </c>
      <c r="Y122" s="8">
        <f>(INDEX(Y81:Y120,U79,1)-Y81)/(U79-1)*24</f>
        <v>5.3784722222222223</v>
      </c>
    </row>
  </sheetData>
  <conditionalFormatting sqref="J22:DE54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3:L14">
    <cfRule type="colorScale" priority="1">
      <colorScale>
        <cfvo type="min" val="0"/>
        <cfvo type="max" val="0"/>
        <color theme="0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E122"/>
  <sheetViews>
    <sheetView zoomScale="85" zoomScaleNormal="85" workbookViewId="0">
      <selection activeCell="J8" sqref="J8"/>
    </sheetView>
  </sheetViews>
  <sheetFormatPr defaultRowHeight="14.25"/>
  <cols>
    <col min="2" max="2" width="15.75" bestFit="1" customWidth="1"/>
    <col min="5" max="5" width="9" customWidth="1"/>
    <col min="7" max="7" width="10" bestFit="1" customWidth="1"/>
    <col min="9" max="9" width="10" bestFit="1" customWidth="1"/>
    <col min="10" max="19" width="8.875" customWidth="1"/>
    <col min="22" max="22" width="10.375" bestFit="1" customWidth="1"/>
    <col min="24" max="24" width="10.625" bestFit="1" customWidth="1"/>
    <col min="28" max="28" width="9.625" bestFit="1" customWidth="1"/>
  </cols>
  <sheetData>
    <row r="1" spans="2:30">
      <c r="F1" t="s">
        <v>100</v>
      </c>
      <c r="G1" t="s">
        <v>65</v>
      </c>
      <c r="H1" s="6">
        <f>U7/U6</f>
        <v>4.25</v>
      </c>
      <c r="I1" t="s">
        <v>64</v>
      </c>
    </row>
    <row r="2" spans="2:30" ht="15">
      <c r="B2" t="s">
        <v>86</v>
      </c>
      <c r="C2" s="9">
        <f>Optimiser!D6</f>
        <v>13</v>
      </c>
      <c r="G2" t="s">
        <v>99</v>
      </c>
      <c r="H2" t="s">
        <v>25</v>
      </c>
      <c r="I2" t="s">
        <v>26</v>
      </c>
      <c r="J2" t="s">
        <v>27</v>
      </c>
      <c r="K2" t="s">
        <v>62</v>
      </c>
      <c r="L2" t="s">
        <v>63</v>
      </c>
    </row>
    <row r="3" spans="2:30">
      <c r="B3" t="s">
        <v>7</v>
      </c>
      <c r="C3">
        <f>INDEX($D$22:$D$52,$C$2,0)</f>
        <v>100</v>
      </c>
      <c r="G3">
        <v>1</v>
      </c>
      <c r="H3" s="6">
        <f t="shared" ref="H3:H14" ca="1" si="0">$G3*($U$10/$U$9*$C$10*($C$9*(1+$C$4)+($C$8/6+$C$8/3*$C$6)*0.5*(1+$C$5)))+$K3</f>
        <v>19485.430357324058</v>
      </c>
      <c r="I3" s="6">
        <f t="shared" ref="I3:I14" ca="1" si="1">$G3*(0.5*$U$10/$U$9*$C$10*($C$9*(1+$C$4)+($C$8/6+$C$8/3*$C$6)*0.25*(1+$C$5)))+$K3</f>
        <v>11071.96881886252</v>
      </c>
      <c r="J3" s="6">
        <f t="shared" ref="J3:J14" ca="1" si="2">$G3*(0.1*$U$10/$U$9*$C$10*($C$9*(1+$C$4)+($C$8/6+$C$8/3*$C$6)*0.05*(1+$C$5)))+$K3</f>
        <v>4687.3534342471357</v>
      </c>
      <c r="K3" s="6">
        <f t="shared" ref="K3:K14" ca="1" si="3">$U$6*G3+$AC$3*G3/$AA$13+(G3/$C$14*$D$14+G3/$C$15*$D$15+G3/$C$16*$D$16+G3/$C$17*$D$17+G3/$C$18*$D$18+G3/$C$13*$D$13)*2-$P$12*$G3</f>
        <v>3139.2765111702129</v>
      </c>
      <c r="L3" s="6">
        <f t="shared" ref="L3:L14" si="4">IF($U$6*G3&gt;$U$7,$U$7,$U$6*G3)+$AC$3*G3/$AA$13</f>
        <v>2653.2710135571338</v>
      </c>
      <c r="U3" t="s">
        <v>24</v>
      </c>
      <c r="AB3" t="s">
        <v>29</v>
      </c>
      <c r="AC3">
        <f>Y13*U5</f>
        <v>3513.6000000000004</v>
      </c>
      <c r="AD3" t="s">
        <v>60</v>
      </c>
    </row>
    <row r="4" spans="2:30" ht="15">
      <c r="B4" t="s">
        <v>8</v>
      </c>
      <c r="C4" s="4">
        <f>INDEX($E$22:$E$52,$C$2,0)</f>
        <v>0</v>
      </c>
      <c r="G4">
        <v>2</v>
      </c>
      <c r="H4" s="6">
        <f t="shared" ca="1" si="0"/>
        <v>38970.860714648115</v>
      </c>
      <c r="I4" s="6">
        <f t="shared" ca="1" si="1"/>
        <v>22143.937637725041</v>
      </c>
      <c r="J4" s="6">
        <f t="shared" ca="1" si="2"/>
        <v>9374.7068684942715</v>
      </c>
      <c r="K4" s="6">
        <f t="shared" ca="1" si="3"/>
        <v>6278.5530223404257</v>
      </c>
      <c r="L4" s="6">
        <f t="shared" si="4"/>
        <v>5306.5420271142675</v>
      </c>
      <c r="T4" t="s">
        <v>23</v>
      </c>
      <c r="U4" s="10">
        <f>Optimiser!F7</f>
        <v>0.21</v>
      </c>
      <c r="AB4" t="s">
        <v>23</v>
      </c>
      <c r="AC4" s="1">
        <f ca="1">(E66*H66+E67*H67+E68*H68+E69*H69+E71*H71+E70*H70+E65*H65)/Core!U79</f>
        <v>5.3884000000000008E-2</v>
      </c>
    </row>
    <row r="5" spans="2:30" ht="15">
      <c r="B5" t="s">
        <v>9</v>
      </c>
      <c r="C5" s="4">
        <f>INDEX($F$22:$F$52,$C$2,0)</f>
        <v>0.2</v>
      </c>
      <c r="G5">
        <v>3</v>
      </c>
      <c r="H5" s="6">
        <f t="shared" ca="1" si="0"/>
        <v>58456.291071972177</v>
      </c>
      <c r="I5" s="6">
        <f t="shared" ca="1" si="1"/>
        <v>33215.90645658756</v>
      </c>
      <c r="J5" s="6">
        <f t="shared" ca="1" si="2"/>
        <v>14062.060302741407</v>
      </c>
      <c r="K5" s="6">
        <f t="shared" ca="1" si="3"/>
        <v>9417.8295335106377</v>
      </c>
      <c r="L5" s="6">
        <f t="shared" si="4"/>
        <v>7959.8130406714008</v>
      </c>
      <c r="P5" t="s">
        <v>18</v>
      </c>
      <c r="Q5" t="s">
        <v>19</v>
      </c>
      <c r="R5" t="s">
        <v>191</v>
      </c>
      <c r="T5" t="s">
        <v>29</v>
      </c>
      <c r="U5" s="11">
        <f>Optimiser!E8</f>
        <v>240</v>
      </c>
      <c r="AB5" t="s">
        <v>61</v>
      </c>
      <c r="AC5" s="4">
        <f ca="1">(E57*H66+E58*H67+E59*H68+E60*H69+E62*H71+E56*H65+E61*H70)/Core!U79</f>
        <v>8.8000000000000009E-2</v>
      </c>
    </row>
    <row r="6" spans="2:30" ht="15">
      <c r="B6" t="s">
        <v>68</v>
      </c>
      <c r="C6" s="4">
        <f>INDEX($G$22:$G$52,$C$2,0)</f>
        <v>0</v>
      </c>
      <c r="F6" s="1"/>
      <c r="G6">
        <v>4</v>
      </c>
      <c r="H6" s="6">
        <f t="shared" ca="1" si="0"/>
        <v>77941.721429296231</v>
      </c>
      <c r="I6" s="6">
        <f t="shared" ca="1" si="1"/>
        <v>44287.875275450082</v>
      </c>
      <c r="J6" s="6">
        <f t="shared" ca="1" si="2"/>
        <v>18749.413736988543</v>
      </c>
      <c r="K6" s="6">
        <f t="shared" ca="1" si="3"/>
        <v>12557.106044680851</v>
      </c>
      <c r="L6" s="6">
        <f t="shared" si="4"/>
        <v>10613.084054228535</v>
      </c>
      <c r="O6" t="s">
        <v>15</v>
      </c>
      <c r="P6" s="11">
        <f>Optimiser!D15</f>
        <v>13</v>
      </c>
      <c r="Q6">
        <f>P6+4</f>
        <v>17</v>
      </c>
      <c r="R6">
        <f>IF(Optimiser!C15="none skulls",0,IF(Optimiser!C15="slightly lethal",1,IF(Optimiser!C15="on average lethal",2,IF(Optimiser!C15="enormously lethal",3,4))))</f>
        <v>2</v>
      </c>
      <c r="T6" t="s">
        <v>30</v>
      </c>
      <c r="U6" s="11">
        <f>Optimiser!E9</f>
        <v>2000</v>
      </c>
    </row>
    <row r="7" spans="2:30" ht="15">
      <c r="C7" s="4"/>
      <c r="F7" s="1"/>
      <c r="G7">
        <v>5</v>
      </c>
      <c r="H7" s="6">
        <f t="shared" ca="1" si="0"/>
        <v>97427.151786620292</v>
      </c>
      <c r="I7" s="6">
        <f t="shared" ca="1" si="1"/>
        <v>55359.844094312604</v>
      </c>
      <c r="J7" s="6">
        <f t="shared" ca="1" si="2"/>
        <v>23436.767171235679</v>
      </c>
      <c r="K7" s="6">
        <f t="shared" ca="1" si="3"/>
        <v>15696.382555851065</v>
      </c>
      <c r="L7" s="6">
        <f t="shared" si="4"/>
        <v>11766.355067785669</v>
      </c>
      <c r="O7" t="s">
        <v>16</v>
      </c>
      <c r="P7" s="11">
        <f>Optimiser!D16</f>
        <v>10</v>
      </c>
      <c r="Q7">
        <f t="shared" ref="Q7:Q8" si="5">P7+4</f>
        <v>14</v>
      </c>
      <c r="R7">
        <f>IF(Optimiser!C16="none skulls",0,IF(Optimiser!C16="slightly lethal",1,IF(Optimiser!C16="on average lethal",2,IF(Optimiser!C16="enormously lethal",3,4))))</f>
        <v>2</v>
      </c>
      <c r="T7" t="s">
        <v>31</v>
      </c>
      <c r="U7" s="11">
        <f>Optimiser!E10</f>
        <v>8500</v>
      </c>
      <c r="AC7" s="6"/>
    </row>
    <row r="8" spans="2:30" ht="15">
      <c r="B8" t="s">
        <v>87</v>
      </c>
      <c r="C8" s="9">
        <f>Optimiser!C18</f>
        <v>5000</v>
      </c>
      <c r="F8" s="1"/>
      <c r="G8">
        <v>6</v>
      </c>
      <c r="H8" s="6">
        <f t="shared" ca="1" si="0"/>
        <v>116912.58214394435</v>
      </c>
      <c r="I8" s="6">
        <f t="shared" ca="1" si="1"/>
        <v>66431.812913175119</v>
      </c>
      <c r="J8" s="6">
        <f t="shared" ca="1" si="2"/>
        <v>28124.120605482814</v>
      </c>
      <c r="K8" s="6">
        <f t="shared" ca="1" si="3"/>
        <v>18835.659067021275</v>
      </c>
      <c r="L8" s="6">
        <f t="shared" si="4"/>
        <v>12419.626081342802</v>
      </c>
      <c r="O8" t="s">
        <v>17</v>
      </c>
      <c r="P8" s="11">
        <f>Optimiser!D17</f>
        <v>7</v>
      </c>
      <c r="Q8">
        <f t="shared" si="5"/>
        <v>11</v>
      </c>
      <c r="R8">
        <f>IF(Optimiser!C17="none skulls",0,IF(Optimiser!C17="slightly lethal",1,IF(Optimiser!C17="on average lethal",2,IF(Optimiser!C17="enormously lethal",3,4))))</f>
        <v>2</v>
      </c>
      <c r="T8" t="s">
        <v>32</v>
      </c>
      <c r="U8" s="11">
        <f>Optimiser!E11</f>
        <v>21</v>
      </c>
    </row>
    <row r="9" spans="2:30" ht="15">
      <c r="B9" t="s">
        <v>88</v>
      </c>
      <c r="C9" s="9">
        <f>Optimiser!C19</f>
        <v>8000</v>
      </c>
      <c r="G9">
        <v>7</v>
      </c>
      <c r="H9" s="6">
        <f t="shared" ca="1" si="0"/>
        <v>136398.01250126841</v>
      </c>
      <c r="I9" s="6">
        <f t="shared" ca="1" si="1"/>
        <v>77503.781732037649</v>
      </c>
      <c r="J9" s="6">
        <f t="shared" ca="1" si="2"/>
        <v>32811.474039729947</v>
      </c>
      <c r="K9" s="6">
        <f t="shared" ca="1" si="3"/>
        <v>21974.935578191489</v>
      </c>
      <c r="L9" s="6">
        <f t="shared" si="4"/>
        <v>13072.897094899936</v>
      </c>
      <c r="O9" t="s">
        <v>22</v>
      </c>
      <c r="Q9" s="25">
        <f>(Q6*R6+Q7*R7+Q8*R8)/R9</f>
        <v>14</v>
      </c>
      <c r="R9">
        <f>SUM(R6:R8)</f>
        <v>6</v>
      </c>
      <c r="T9" t="s">
        <v>66</v>
      </c>
      <c r="U9" s="11">
        <f>Optimiser!E12</f>
        <v>28</v>
      </c>
    </row>
    <row r="10" spans="2:30" ht="15">
      <c r="B10" t="s">
        <v>89</v>
      </c>
      <c r="C10" s="6">
        <f>U9/(Optimiser!D5+4)*2</f>
        <v>2.1538461538461537</v>
      </c>
      <c r="G10">
        <v>8</v>
      </c>
      <c r="H10" s="6">
        <f t="shared" ca="1" si="0"/>
        <v>155883.44285859246</v>
      </c>
      <c r="I10" s="6">
        <f t="shared" ca="1" si="1"/>
        <v>88575.750550900164</v>
      </c>
      <c r="J10" s="6">
        <f t="shared" ca="1" si="2"/>
        <v>37498.827473977086</v>
      </c>
      <c r="K10" s="6">
        <f t="shared" ca="1" si="3"/>
        <v>25114.212089361703</v>
      </c>
      <c r="L10" s="6">
        <f t="shared" si="4"/>
        <v>13726.16810845707</v>
      </c>
      <c r="P10" s="3"/>
      <c r="T10" t="s">
        <v>67</v>
      </c>
      <c r="U10" s="11">
        <f>Optimiser!E13</f>
        <v>25</v>
      </c>
    </row>
    <row r="11" spans="2:30" ht="15">
      <c r="G11">
        <v>9</v>
      </c>
      <c r="H11" s="6">
        <f t="shared" ca="1" si="0"/>
        <v>175368.87321591654</v>
      </c>
      <c r="I11" s="6">
        <f t="shared" ca="1" si="1"/>
        <v>99647.719369762679</v>
      </c>
      <c r="J11" s="6">
        <f t="shared" ca="1" si="2"/>
        <v>42186.180908224225</v>
      </c>
      <c r="K11" s="6">
        <f t="shared" ca="1" si="3"/>
        <v>28253.488600531917</v>
      </c>
      <c r="L11" s="6">
        <f t="shared" si="4"/>
        <v>14379.439122014202</v>
      </c>
      <c r="P11" s="3"/>
    </row>
    <row r="12" spans="2:30" ht="15">
      <c r="B12" t="s">
        <v>90</v>
      </c>
      <c r="C12" t="s">
        <v>91</v>
      </c>
      <c r="D12" t="s">
        <v>92</v>
      </c>
      <c r="G12">
        <v>10</v>
      </c>
      <c r="H12" s="6">
        <f t="shared" ca="1" si="0"/>
        <v>194854.30357324058</v>
      </c>
      <c r="I12" s="6">
        <f t="shared" ca="1" si="1"/>
        <v>110719.68818862521</v>
      </c>
      <c r="J12" s="6">
        <f t="shared" ca="1" si="2"/>
        <v>46873.534342471357</v>
      </c>
      <c r="K12" s="6">
        <f t="shared" ca="1" si="3"/>
        <v>31392.765111702131</v>
      </c>
      <c r="L12" s="6">
        <f t="shared" si="4"/>
        <v>15032.710135571337</v>
      </c>
      <c r="O12" t="s">
        <v>124</v>
      </c>
      <c r="P12" s="18">
        <f ca="1">Optimiser!C20/(Optimiser!C21+3)*500/Core!Y122*AC4</f>
        <v>70.129208521626865</v>
      </c>
    </row>
    <row r="13" spans="2:30" ht="15">
      <c r="B13" t="s">
        <v>101</v>
      </c>
      <c r="C13">
        <f>Core!C13</f>
        <v>1.5</v>
      </c>
      <c r="D13">
        <f>Core!D13</f>
        <v>125</v>
      </c>
      <c r="G13">
        <v>11</v>
      </c>
      <c r="H13" s="6">
        <f t="shared" ca="1" si="0"/>
        <v>214339.73393056466</v>
      </c>
      <c r="I13" s="6">
        <f t="shared" ca="1" si="1"/>
        <v>121791.65700748772</v>
      </c>
      <c r="J13" s="6">
        <f t="shared" ca="1" si="2"/>
        <v>51560.887776718489</v>
      </c>
      <c r="K13" s="6">
        <f t="shared" ca="1" si="3"/>
        <v>34532.041622872341</v>
      </c>
      <c r="L13" s="6">
        <f t="shared" si="4"/>
        <v>15685.981149128471</v>
      </c>
      <c r="P13" s="3"/>
      <c r="X13" t="s">
        <v>33</v>
      </c>
      <c r="Y13" s="8">
        <f>Core!W122</f>
        <v>14.64</v>
      </c>
      <c r="Z13" s="8">
        <f>Core!X122</f>
        <v>0.88</v>
      </c>
      <c r="AA13" s="8">
        <f>Core!Y122</f>
        <v>5.3784722222222223</v>
      </c>
    </row>
    <row r="14" spans="2:30">
      <c r="B14" t="s">
        <v>102</v>
      </c>
      <c r="C14">
        <f>Core!C14</f>
        <v>3.5</v>
      </c>
      <c r="D14">
        <f>Core!D14</f>
        <v>350</v>
      </c>
      <c r="G14">
        <v>12</v>
      </c>
      <c r="H14" s="6">
        <f t="shared" ca="1" si="0"/>
        <v>233825.16428788871</v>
      </c>
      <c r="I14" s="6">
        <f t="shared" ca="1" si="1"/>
        <v>132863.62582635024</v>
      </c>
      <c r="J14" s="6">
        <f t="shared" ca="1" si="2"/>
        <v>56248.241210965629</v>
      </c>
      <c r="K14" s="6">
        <f t="shared" ca="1" si="3"/>
        <v>37671.318134042551</v>
      </c>
      <c r="L14" s="6">
        <f t="shared" si="4"/>
        <v>16339.252162685603</v>
      </c>
    </row>
    <row r="15" spans="2:30">
      <c r="B15" t="s">
        <v>103</v>
      </c>
      <c r="C15">
        <f>Core!C15</f>
        <v>7</v>
      </c>
      <c r="D15">
        <f>Core!D15</f>
        <v>650</v>
      </c>
    </row>
    <row r="16" spans="2:30">
      <c r="B16" t="s">
        <v>104</v>
      </c>
      <c r="C16">
        <f>Core!C16</f>
        <v>666</v>
      </c>
      <c r="D16">
        <f>Core!D16</f>
        <v>1250</v>
      </c>
    </row>
    <row r="17" spans="1:109">
      <c r="B17" t="s">
        <v>105</v>
      </c>
      <c r="C17">
        <f>Core!C17</f>
        <v>666</v>
      </c>
      <c r="D17">
        <f>Core!D17</f>
        <v>0</v>
      </c>
    </row>
    <row r="18" spans="1:109">
      <c r="B18" t="s">
        <v>106</v>
      </c>
      <c r="C18">
        <f>Core!C18</f>
        <v>666</v>
      </c>
      <c r="D18">
        <f>Core!D18</f>
        <v>0</v>
      </c>
    </row>
    <row r="20" spans="1:109">
      <c r="J20" t="s">
        <v>28</v>
      </c>
    </row>
    <row r="21" spans="1:109">
      <c r="B21" t="s">
        <v>13</v>
      </c>
      <c r="C21" t="s">
        <v>12</v>
      </c>
      <c r="D21" t="s">
        <v>7</v>
      </c>
      <c r="E21" t="s">
        <v>8</v>
      </c>
      <c r="F21" t="s">
        <v>9</v>
      </c>
      <c r="G21" t="s">
        <v>10</v>
      </c>
      <c r="H21" t="s">
        <v>11</v>
      </c>
      <c r="I21" t="s">
        <v>14</v>
      </c>
      <c r="J21">
        <v>1</v>
      </c>
      <c r="K21">
        <v>2</v>
      </c>
      <c r="L21">
        <v>3</v>
      </c>
      <c r="M21">
        <v>4</v>
      </c>
      <c r="N21">
        <v>5</v>
      </c>
      <c r="O21">
        <v>6</v>
      </c>
      <c r="P21">
        <v>7</v>
      </c>
      <c r="Q21">
        <v>8</v>
      </c>
      <c r="R21">
        <v>9</v>
      </c>
      <c r="S21">
        <v>10</v>
      </c>
      <c r="T21">
        <v>11</v>
      </c>
      <c r="U21">
        <v>12</v>
      </c>
      <c r="V21">
        <v>13</v>
      </c>
      <c r="W21">
        <v>14</v>
      </c>
      <c r="X21">
        <v>15</v>
      </c>
      <c r="Y21">
        <v>16</v>
      </c>
      <c r="Z21">
        <v>17</v>
      </c>
      <c r="AA21">
        <v>18</v>
      </c>
      <c r="AB21">
        <v>19</v>
      </c>
      <c r="AC21">
        <v>20</v>
      </c>
      <c r="AD21">
        <v>21</v>
      </c>
      <c r="AE21">
        <v>22</v>
      </c>
      <c r="AF21">
        <v>23</v>
      </c>
      <c r="AG21">
        <v>24</v>
      </c>
      <c r="AH21">
        <v>25</v>
      </c>
      <c r="AI21">
        <v>26</v>
      </c>
      <c r="AJ21">
        <v>27</v>
      </c>
      <c r="AK21">
        <v>28</v>
      </c>
      <c r="AL21">
        <v>29</v>
      </c>
      <c r="AM21">
        <v>30</v>
      </c>
      <c r="AN21">
        <v>31</v>
      </c>
      <c r="AO21">
        <v>32</v>
      </c>
      <c r="AP21">
        <v>33</v>
      </c>
      <c r="AQ21">
        <v>34</v>
      </c>
      <c r="AR21">
        <v>35</v>
      </c>
      <c r="AS21">
        <v>36</v>
      </c>
      <c r="AT21">
        <v>37</v>
      </c>
      <c r="AU21">
        <v>38</v>
      </c>
      <c r="AV21">
        <v>39</v>
      </c>
      <c r="AW21">
        <v>40</v>
      </c>
      <c r="AX21">
        <v>41</v>
      </c>
      <c r="AY21">
        <v>42</v>
      </c>
      <c r="AZ21">
        <v>43</v>
      </c>
      <c r="BA21">
        <v>44</v>
      </c>
      <c r="BB21">
        <v>45</v>
      </c>
      <c r="BC21">
        <v>46</v>
      </c>
      <c r="BD21">
        <v>47</v>
      </c>
      <c r="BE21">
        <v>48</v>
      </c>
      <c r="BF21">
        <v>49</v>
      </c>
      <c r="BG21">
        <v>50</v>
      </c>
      <c r="BH21">
        <v>51</v>
      </c>
      <c r="BI21">
        <v>52</v>
      </c>
      <c r="BJ21">
        <v>53</v>
      </c>
      <c r="BK21">
        <v>54</v>
      </c>
      <c r="BL21">
        <v>55</v>
      </c>
      <c r="BM21">
        <v>56</v>
      </c>
      <c r="BN21">
        <v>57</v>
      </c>
      <c r="BO21">
        <v>58</v>
      </c>
      <c r="BP21">
        <v>59</v>
      </c>
      <c r="BQ21">
        <v>60</v>
      </c>
      <c r="BR21">
        <v>61</v>
      </c>
      <c r="BS21">
        <v>62</v>
      </c>
      <c r="BT21">
        <v>63</v>
      </c>
      <c r="BU21">
        <v>64</v>
      </c>
      <c r="BV21">
        <v>65</v>
      </c>
      <c r="BW21">
        <v>66</v>
      </c>
      <c r="BX21">
        <v>67</v>
      </c>
      <c r="BY21">
        <v>68</v>
      </c>
      <c r="BZ21">
        <v>69</v>
      </c>
      <c r="CA21">
        <v>70</v>
      </c>
      <c r="CB21">
        <v>71</v>
      </c>
      <c r="CC21">
        <v>72</v>
      </c>
      <c r="CD21">
        <v>73</v>
      </c>
      <c r="CE21">
        <v>74</v>
      </c>
      <c r="CF21">
        <v>75</v>
      </c>
      <c r="CG21">
        <v>76</v>
      </c>
      <c r="CH21">
        <v>77</v>
      </c>
      <c r="CI21">
        <v>78</v>
      </c>
      <c r="CJ21">
        <v>79</v>
      </c>
      <c r="CK21">
        <v>80</v>
      </c>
      <c r="CL21">
        <v>81</v>
      </c>
      <c r="CM21">
        <v>82</v>
      </c>
      <c r="CN21">
        <v>83</v>
      </c>
      <c r="CO21">
        <v>84</v>
      </c>
      <c r="CP21">
        <v>85</v>
      </c>
      <c r="CQ21">
        <v>86</v>
      </c>
      <c r="CR21">
        <v>87</v>
      </c>
      <c r="CS21">
        <v>88</v>
      </c>
      <c r="CT21">
        <v>89</v>
      </c>
      <c r="CU21">
        <v>90</v>
      </c>
      <c r="CV21">
        <v>91</v>
      </c>
      <c r="CW21">
        <v>92</v>
      </c>
      <c r="CX21">
        <v>93</v>
      </c>
      <c r="CY21">
        <v>94</v>
      </c>
      <c r="CZ21">
        <v>95</v>
      </c>
      <c r="DA21">
        <v>96</v>
      </c>
      <c r="DB21">
        <v>97</v>
      </c>
      <c r="DC21">
        <v>98</v>
      </c>
      <c r="DD21">
        <v>99</v>
      </c>
      <c r="DE21">
        <v>100</v>
      </c>
    </row>
    <row r="22" spans="1:109">
      <c r="A22" t="s">
        <v>46</v>
      </c>
      <c r="B22" t="s">
        <v>0</v>
      </c>
      <c r="C22">
        <v>1</v>
      </c>
      <c r="D22">
        <v>40</v>
      </c>
      <c r="J22" s="4">
        <f t="shared" ref="J22:S31" si="6">IF($D22-$Q$9*(J$21-1)&gt;$D22*0.7,0.5*(1+$F22-$U$4),IF($D22-$Q$9*(J$21-1)&gt;$D22*0.3,0.25*(1+$F22-$U$4),0.05*(1+$F22-$U$4)))</f>
        <v>0.39500000000000002</v>
      </c>
      <c r="K22" s="4">
        <f t="shared" si="6"/>
        <v>0.19750000000000001</v>
      </c>
      <c r="L22" s="4">
        <f t="shared" si="6"/>
        <v>3.9500000000000007E-2</v>
      </c>
      <c r="M22" s="4">
        <f t="shared" si="6"/>
        <v>3.9500000000000007E-2</v>
      </c>
      <c r="N22" s="4">
        <f t="shared" si="6"/>
        <v>3.9500000000000007E-2</v>
      </c>
      <c r="O22" s="4">
        <f t="shared" si="6"/>
        <v>3.9500000000000007E-2</v>
      </c>
      <c r="P22" s="4">
        <f t="shared" si="6"/>
        <v>3.9500000000000007E-2</v>
      </c>
      <c r="Q22" s="4">
        <f t="shared" si="6"/>
        <v>3.9500000000000007E-2</v>
      </c>
      <c r="R22" s="4">
        <f t="shared" si="6"/>
        <v>3.9500000000000007E-2</v>
      </c>
      <c r="S22" s="4">
        <f t="shared" si="6"/>
        <v>3.9500000000000007E-2</v>
      </c>
      <c r="T22" s="4">
        <f t="shared" ref="T22:AC31" si="7">IF($D22-$Q$9*(T$21-1)&gt;$D22*0.7,0.5*(1+$F22-$U$4),IF($D22-$Q$9*(T$21-1)&gt;$D22*0.3,0.25*(1+$F22-$U$4),0.05*(1+$F22-$U$4)))</f>
        <v>3.9500000000000007E-2</v>
      </c>
      <c r="U22" s="4">
        <f t="shared" si="7"/>
        <v>3.9500000000000007E-2</v>
      </c>
      <c r="V22" s="4">
        <f t="shared" si="7"/>
        <v>3.9500000000000007E-2</v>
      </c>
      <c r="W22" s="4">
        <f t="shared" si="7"/>
        <v>3.9500000000000007E-2</v>
      </c>
      <c r="X22" s="4">
        <f t="shared" si="7"/>
        <v>3.9500000000000007E-2</v>
      </c>
      <c r="Y22" s="4">
        <f t="shared" si="7"/>
        <v>3.9500000000000007E-2</v>
      </c>
      <c r="Z22" s="4">
        <f t="shared" si="7"/>
        <v>3.9500000000000007E-2</v>
      </c>
      <c r="AA22" s="4">
        <f t="shared" si="7"/>
        <v>3.9500000000000007E-2</v>
      </c>
      <c r="AB22" s="4">
        <f t="shared" si="7"/>
        <v>3.9500000000000007E-2</v>
      </c>
      <c r="AC22" s="4">
        <f t="shared" si="7"/>
        <v>3.9500000000000007E-2</v>
      </c>
      <c r="AD22" s="4">
        <f t="shared" ref="AD22:AM31" si="8">IF($D22-$Q$9*(AD$21-1)&gt;$D22*0.7,0.5*(1+$F22-$U$4),IF($D22-$Q$9*(AD$21-1)&gt;$D22*0.3,0.25*(1+$F22-$U$4),0.05*(1+$F22-$U$4)))</f>
        <v>3.9500000000000007E-2</v>
      </c>
      <c r="AE22" s="4">
        <f t="shared" si="8"/>
        <v>3.9500000000000007E-2</v>
      </c>
      <c r="AF22" s="4">
        <f t="shared" si="8"/>
        <v>3.9500000000000007E-2</v>
      </c>
      <c r="AG22" s="4">
        <f t="shared" si="8"/>
        <v>3.9500000000000007E-2</v>
      </c>
      <c r="AH22" s="4">
        <f t="shared" si="8"/>
        <v>3.9500000000000007E-2</v>
      </c>
      <c r="AI22" s="4">
        <f t="shared" si="8"/>
        <v>3.9500000000000007E-2</v>
      </c>
      <c r="AJ22" s="4">
        <f t="shared" si="8"/>
        <v>3.9500000000000007E-2</v>
      </c>
      <c r="AK22" s="4">
        <f t="shared" si="8"/>
        <v>3.9500000000000007E-2</v>
      </c>
      <c r="AL22" s="4">
        <f t="shared" si="8"/>
        <v>3.9500000000000007E-2</v>
      </c>
      <c r="AM22" s="4">
        <f t="shared" si="8"/>
        <v>3.9500000000000007E-2</v>
      </c>
      <c r="AN22" s="4">
        <f t="shared" ref="AN22:AW31" si="9">IF($D22-$Q$9*(AN$21-1)&gt;$D22*0.7,0.5*(1+$F22-$U$4),IF($D22-$Q$9*(AN$21-1)&gt;$D22*0.3,0.25*(1+$F22-$U$4),0.05*(1+$F22-$U$4)))</f>
        <v>3.9500000000000007E-2</v>
      </c>
      <c r="AO22" s="4">
        <f t="shared" si="9"/>
        <v>3.9500000000000007E-2</v>
      </c>
      <c r="AP22" s="4">
        <f t="shared" si="9"/>
        <v>3.9500000000000007E-2</v>
      </c>
      <c r="AQ22" s="4">
        <f t="shared" si="9"/>
        <v>3.9500000000000007E-2</v>
      </c>
      <c r="AR22" s="4">
        <f t="shared" si="9"/>
        <v>3.9500000000000007E-2</v>
      </c>
      <c r="AS22" s="4">
        <f t="shared" si="9"/>
        <v>3.9500000000000007E-2</v>
      </c>
      <c r="AT22" s="4">
        <f t="shared" si="9"/>
        <v>3.9500000000000007E-2</v>
      </c>
      <c r="AU22" s="4">
        <f t="shared" si="9"/>
        <v>3.9500000000000007E-2</v>
      </c>
      <c r="AV22" s="4">
        <f t="shared" si="9"/>
        <v>3.9500000000000007E-2</v>
      </c>
      <c r="AW22" s="4">
        <f t="shared" si="9"/>
        <v>3.9500000000000007E-2</v>
      </c>
      <c r="AX22" s="4">
        <f t="shared" ref="AX22:BG31" si="10">IF($D22-$Q$9*(AX$21-1)&gt;$D22*0.7,0.5*(1+$F22-$U$4),IF($D22-$Q$9*(AX$21-1)&gt;$D22*0.3,0.25*(1+$F22-$U$4),0.05*(1+$F22-$U$4)))</f>
        <v>3.9500000000000007E-2</v>
      </c>
      <c r="AY22" s="4">
        <f t="shared" si="10"/>
        <v>3.9500000000000007E-2</v>
      </c>
      <c r="AZ22" s="4">
        <f t="shared" si="10"/>
        <v>3.9500000000000007E-2</v>
      </c>
      <c r="BA22" s="4">
        <f t="shared" si="10"/>
        <v>3.9500000000000007E-2</v>
      </c>
      <c r="BB22" s="4">
        <f t="shared" si="10"/>
        <v>3.9500000000000007E-2</v>
      </c>
      <c r="BC22" s="4">
        <f t="shared" si="10"/>
        <v>3.9500000000000007E-2</v>
      </c>
      <c r="BD22" s="4">
        <f t="shared" si="10"/>
        <v>3.9500000000000007E-2</v>
      </c>
      <c r="BE22" s="4">
        <f t="shared" si="10"/>
        <v>3.9500000000000007E-2</v>
      </c>
      <c r="BF22" s="4">
        <f t="shared" si="10"/>
        <v>3.9500000000000007E-2</v>
      </c>
      <c r="BG22" s="4">
        <f t="shared" si="10"/>
        <v>3.9500000000000007E-2</v>
      </c>
      <c r="BH22" s="4">
        <f t="shared" ref="BH22:BQ31" si="11">IF($D22-$Q$9*(BH$21-1)&gt;$D22*0.7,0.5*(1+$F22-$U$4),IF($D22-$Q$9*(BH$21-1)&gt;$D22*0.3,0.25*(1+$F22-$U$4),0.05*(1+$F22-$U$4)))</f>
        <v>3.9500000000000007E-2</v>
      </c>
      <c r="BI22" s="4">
        <f t="shared" si="11"/>
        <v>3.9500000000000007E-2</v>
      </c>
      <c r="BJ22" s="4">
        <f t="shared" si="11"/>
        <v>3.9500000000000007E-2</v>
      </c>
      <c r="BK22" s="4">
        <f t="shared" si="11"/>
        <v>3.9500000000000007E-2</v>
      </c>
      <c r="BL22" s="4">
        <f t="shared" si="11"/>
        <v>3.9500000000000007E-2</v>
      </c>
      <c r="BM22" s="4">
        <f t="shared" si="11"/>
        <v>3.9500000000000007E-2</v>
      </c>
      <c r="BN22" s="4">
        <f t="shared" si="11"/>
        <v>3.9500000000000007E-2</v>
      </c>
      <c r="BO22" s="4">
        <f t="shared" si="11"/>
        <v>3.9500000000000007E-2</v>
      </c>
      <c r="BP22" s="4">
        <f t="shared" si="11"/>
        <v>3.9500000000000007E-2</v>
      </c>
      <c r="BQ22" s="4">
        <f t="shared" si="11"/>
        <v>3.9500000000000007E-2</v>
      </c>
      <c r="BR22" s="4">
        <f t="shared" ref="BR22:CA31" si="12">IF($D22-$Q$9*(BR$21-1)&gt;$D22*0.7,0.5*(1+$F22-$U$4),IF($D22-$Q$9*(BR$21-1)&gt;$D22*0.3,0.25*(1+$F22-$U$4),0.05*(1+$F22-$U$4)))</f>
        <v>3.9500000000000007E-2</v>
      </c>
      <c r="BS22" s="4">
        <f t="shared" si="12"/>
        <v>3.9500000000000007E-2</v>
      </c>
      <c r="BT22" s="4">
        <f t="shared" si="12"/>
        <v>3.9500000000000007E-2</v>
      </c>
      <c r="BU22" s="4">
        <f t="shared" si="12"/>
        <v>3.9500000000000007E-2</v>
      </c>
      <c r="BV22" s="4">
        <f t="shared" si="12"/>
        <v>3.9500000000000007E-2</v>
      </c>
      <c r="BW22" s="4">
        <f t="shared" si="12"/>
        <v>3.9500000000000007E-2</v>
      </c>
      <c r="BX22" s="4">
        <f t="shared" si="12"/>
        <v>3.9500000000000007E-2</v>
      </c>
      <c r="BY22" s="4">
        <f t="shared" si="12"/>
        <v>3.9500000000000007E-2</v>
      </c>
      <c r="BZ22" s="4">
        <f t="shared" si="12"/>
        <v>3.9500000000000007E-2</v>
      </c>
      <c r="CA22" s="4">
        <f t="shared" si="12"/>
        <v>3.9500000000000007E-2</v>
      </c>
      <c r="CB22" s="4">
        <f t="shared" ref="CB22:CK31" si="13">IF($D22-$Q$9*(CB$21-1)&gt;$D22*0.7,0.5*(1+$F22-$U$4),IF($D22-$Q$9*(CB$21-1)&gt;$D22*0.3,0.25*(1+$F22-$U$4),0.05*(1+$F22-$U$4)))</f>
        <v>3.9500000000000007E-2</v>
      </c>
      <c r="CC22" s="4">
        <f t="shared" si="13"/>
        <v>3.9500000000000007E-2</v>
      </c>
      <c r="CD22" s="4">
        <f t="shared" si="13"/>
        <v>3.9500000000000007E-2</v>
      </c>
      <c r="CE22" s="4">
        <f t="shared" si="13"/>
        <v>3.9500000000000007E-2</v>
      </c>
      <c r="CF22" s="4">
        <f t="shared" si="13"/>
        <v>3.9500000000000007E-2</v>
      </c>
      <c r="CG22" s="4">
        <f t="shared" si="13"/>
        <v>3.9500000000000007E-2</v>
      </c>
      <c r="CH22" s="4">
        <f t="shared" si="13"/>
        <v>3.9500000000000007E-2</v>
      </c>
      <c r="CI22" s="4">
        <f t="shared" si="13"/>
        <v>3.9500000000000007E-2</v>
      </c>
      <c r="CJ22" s="4">
        <f t="shared" si="13"/>
        <v>3.9500000000000007E-2</v>
      </c>
      <c r="CK22" s="4">
        <f t="shared" si="13"/>
        <v>3.9500000000000007E-2</v>
      </c>
      <c r="CL22" s="4">
        <f t="shared" ref="CL22:CU31" si="14">IF($D22-$Q$9*(CL$21-1)&gt;$D22*0.7,0.5*(1+$F22-$U$4),IF($D22-$Q$9*(CL$21-1)&gt;$D22*0.3,0.25*(1+$F22-$U$4),0.05*(1+$F22-$U$4)))</f>
        <v>3.9500000000000007E-2</v>
      </c>
      <c r="CM22" s="4">
        <f t="shared" si="14"/>
        <v>3.9500000000000007E-2</v>
      </c>
      <c r="CN22" s="4">
        <f t="shared" si="14"/>
        <v>3.9500000000000007E-2</v>
      </c>
      <c r="CO22" s="4">
        <f t="shared" si="14"/>
        <v>3.9500000000000007E-2</v>
      </c>
      <c r="CP22" s="4">
        <f t="shared" si="14"/>
        <v>3.9500000000000007E-2</v>
      </c>
      <c r="CQ22" s="4">
        <f t="shared" si="14"/>
        <v>3.9500000000000007E-2</v>
      </c>
      <c r="CR22" s="4">
        <f t="shared" si="14"/>
        <v>3.9500000000000007E-2</v>
      </c>
      <c r="CS22" s="4">
        <f t="shared" si="14"/>
        <v>3.9500000000000007E-2</v>
      </c>
      <c r="CT22" s="4">
        <f t="shared" si="14"/>
        <v>3.9500000000000007E-2</v>
      </c>
      <c r="CU22" s="4">
        <f t="shared" si="14"/>
        <v>3.9500000000000007E-2</v>
      </c>
      <c r="CV22" s="4">
        <f t="shared" ref="CV22:DE31" si="15">IF($D22-$Q$9*(CV$21-1)&gt;$D22*0.7,0.5*(1+$F22-$U$4),IF($D22-$Q$9*(CV$21-1)&gt;$D22*0.3,0.25*(1+$F22-$U$4),0.05*(1+$F22-$U$4)))</f>
        <v>3.9500000000000007E-2</v>
      </c>
      <c r="CW22" s="4">
        <f t="shared" si="15"/>
        <v>3.9500000000000007E-2</v>
      </c>
      <c r="CX22" s="4">
        <f t="shared" si="15"/>
        <v>3.9500000000000007E-2</v>
      </c>
      <c r="CY22" s="4">
        <f t="shared" si="15"/>
        <v>3.9500000000000007E-2</v>
      </c>
      <c r="CZ22" s="4">
        <f t="shared" si="15"/>
        <v>3.9500000000000007E-2</v>
      </c>
      <c r="DA22" s="4">
        <f t="shared" si="15"/>
        <v>3.9500000000000007E-2</v>
      </c>
      <c r="DB22" s="4">
        <f t="shared" si="15"/>
        <v>3.9500000000000007E-2</v>
      </c>
      <c r="DC22" s="4">
        <f t="shared" si="15"/>
        <v>3.9500000000000007E-2</v>
      </c>
      <c r="DD22" s="4">
        <f t="shared" si="15"/>
        <v>3.9500000000000007E-2</v>
      </c>
      <c r="DE22" s="4">
        <f t="shared" si="15"/>
        <v>3.9500000000000007E-2</v>
      </c>
    </row>
    <row r="23" spans="1:109">
      <c r="A23" t="s">
        <v>47</v>
      </c>
      <c r="B23" t="s">
        <v>1</v>
      </c>
      <c r="C23">
        <v>1</v>
      </c>
      <c r="D23">
        <v>50</v>
      </c>
      <c r="H23">
        <v>5</v>
      </c>
      <c r="I23">
        <f>H23</f>
        <v>5</v>
      </c>
      <c r="J23" s="4">
        <f t="shared" si="6"/>
        <v>0.39500000000000002</v>
      </c>
      <c r="K23" s="4">
        <f t="shared" si="6"/>
        <v>0.39500000000000002</v>
      </c>
      <c r="L23" s="4">
        <f t="shared" si="6"/>
        <v>0.19750000000000001</v>
      </c>
      <c r="M23" s="4">
        <f t="shared" si="6"/>
        <v>3.9500000000000007E-2</v>
      </c>
      <c r="N23" s="4">
        <f t="shared" si="6"/>
        <v>3.9500000000000007E-2</v>
      </c>
      <c r="O23" s="4">
        <f t="shared" si="6"/>
        <v>3.9500000000000007E-2</v>
      </c>
      <c r="P23" s="4">
        <f t="shared" si="6"/>
        <v>3.9500000000000007E-2</v>
      </c>
      <c r="Q23" s="4">
        <f t="shared" si="6"/>
        <v>3.9500000000000007E-2</v>
      </c>
      <c r="R23" s="4">
        <f t="shared" si="6"/>
        <v>3.9500000000000007E-2</v>
      </c>
      <c r="S23" s="4">
        <f t="shared" si="6"/>
        <v>3.9500000000000007E-2</v>
      </c>
      <c r="T23" s="4">
        <f t="shared" si="7"/>
        <v>3.9500000000000007E-2</v>
      </c>
      <c r="U23" s="4">
        <f t="shared" si="7"/>
        <v>3.9500000000000007E-2</v>
      </c>
      <c r="V23" s="4">
        <f t="shared" si="7"/>
        <v>3.9500000000000007E-2</v>
      </c>
      <c r="W23" s="4">
        <f t="shared" si="7"/>
        <v>3.9500000000000007E-2</v>
      </c>
      <c r="X23" s="4">
        <f t="shared" si="7"/>
        <v>3.9500000000000007E-2</v>
      </c>
      <c r="Y23" s="4">
        <f t="shared" si="7"/>
        <v>3.9500000000000007E-2</v>
      </c>
      <c r="Z23" s="4">
        <f t="shared" si="7"/>
        <v>3.9500000000000007E-2</v>
      </c>
      <c r="AA23" s="4">
        <f t="shared" si="7"/>
        <v>3.9500000000000007E-2</v>
      </c>
      <c r="AB23" s="4">
        <f t="shared" si="7"/>
        <v>3.9500000000000007E-2</v>
      </c>
      <c r="AC23" s="4">
        <f t="shared" si="7"/>
        <v>3.9500000000000007E-2</v>
      </c>
      <c r="AD23" s="4">
        <f t="shared" si="8"/>
        <v>3.9500000000000007E-2</v>
      </c>
      <c r="AE23" s="4">
        <f t="shared" si="8"/>
        <v>3.9500000000000007E-2</v>
      </c>
      <c r="AF23" s="4">
        <f t="shared" si="8"/>
        <v>3.9500000000000007E-2</v>
      </c>
      <c r="AG23" s="4">
        <f t="shared" si="8"/>
        <v>3.9500000000000007E-2</v>
      </c>
      <c r="AH23" s="4">
        <f t="shared" si="8"/>
        <v>3.9500000000000007E-2</v>
      </c>
      <c r="AI23" s="4">
        <f t="shared" si="8"/>
        <v>3.9500000000000007E-2</v>
      </c>
      <c r="AJ23" s="4">
        <f t="shared" si="8"/>
        <v>3.9500000000000007E-2</v>
      </c>
      <c r="AK23" s="4">
        <f t="shared" si="8"/>
        <v>3.9500000000000007E-2</v>
      </c>
      <c r="AL23" s="4">
        <f t="shared" si="8"/>
        <v>3.9500000000000007E-2</v>
      </c>
      <c r="AM23" s="4">
        <f t="shared" si="8"/>
        <v>3.9500000000000007E-2</v>
      </c>
      <c r="AN23" s="4">
        <f t="shared" si="9"/>
        <v>3.9500000000000007E-2</v>
      </c>
      <c r="AO23" s="4">
        <f t="shared" si="9"/>
        <v>3.9500000000000007E-2</v>
      </c>
      <c r="AP23" s="4">
        <f t="shared" si="9"/>
        <v>3.9500000000000007E-2</v>
      </c>
      <c r="AQ23" s="4">
        <f t="shared" si="9"/>
        <v>3.9500000000000007E-2</v>
      </c>
      <c r="AR23" s="4">
        <f t="shared" si="9"/>
        <v>3.9500000000000007E-2</v>
      </c>
      <c r="AS23" s="4">
        <f t="shared" si="9"/>
        <v>3.9500000000000007E-2</v>
      </c>
      <c r="AT23" s="4">
        <f t="shared" si="9"/>
        <v>3.9500000000000007E-2</v>
      </c>
      <c r="AU23" s="4">
        <f t="shared" si="9"/>
        <v>3.9500000000000007E-2</v>
      </c>
      <c r="AV23" s="4">
        <f t="shared" si="9"/>
        <v>3.9500000000000007E-2</v>
      </c>
      <c r="AW23" s="4">
        <f t="shared" si="9"/>
        <v>3.9500000000000007E-2</v>
      </c>
      <c r="AX23" s="4">
        <f t="shared" si="10"/>
        <v>3.9500000000000007E-2</v>
      </c>
      <c r="AY23" s="4">
        <f t="shared" si="10"/>
        <v>3.9500000000000007E-2</v>
      </c>
      <c r="AZ23" s="4">
        <f t="shared" si="10"/>
        <v>3.9500000000000007E-2</v>
      </c>
      <c r="BA23" s="4">
        <f t="shared" si="10"/>
        <v>3.9500000000000007E-2</v>
      </c>
      <c r="BB23" s="4">
        <f t="shared" si="10"/>
        <v>3.9500000000000007E-2</v>
      </c>
      <c r="BC23" s="4">
        <f t="shared" si="10"/>
        <v>3.9500000000000007E-2</v>
      </c>
      <c r="BD23" s="4">
        <f t="shared" si="10"/>
        <v>3.9500000000000007E-2</v>
      </c>
      <c r="BE23" s="4">
        <f t="shared" si="10"/>
        <v>3.9500000000000007E-2</v>
      </c>
      <c r="BF23" s="4">
        <f t="shared" si="10"/>
        <v>3.9500000000000007E-2</v>
      </c>
      <c r="BG23" s="4">
        <f t="shared" si="10"/>
        <v>3.9500000000000007E-2</v>
      </c>
      <c r="BH23" s="4">
        <f t="shared" si="11"/>
        <v>3.9500000000000007E-2</v>
      </c>
      <c r="BI23" s="4">
        <f t="shared" si="11"/>
        <v>3.9500000000000007E-2</v>
      </c>
      <c r="BJ23" s="4">
        <f t="shared" si="11"/>
        <v>3.9500000000000007E-2</v>
      </c>
      <c r="BK23" s="4">
        <f t="shared" si="11"/>
        <v>3.9500000000000007E-2</v>
      </c>
      <c r="BL23" s="4">
        <f t="shared" si="11"/>
        <v>3.9500000000000007E-2</v>
      </c>
      <c r="BM23" s="4">
        <f t="shared" si="11"/>
        <v>3.9500000000000007E-2</v>
      </c>
      <c r="BN23" s="4">
        <f t="shared" si="11"/>
        <v>3.9500000000000007E-2</v>
      </c>
      <c r="BO23" s="4">
        <f t="shared" si="11"/>
        <v>3.9500000000000007E-2</v>
      </c>
      <c r="BP23" s="4">
        <f t="shared" si="11"/>
        <v>3.9500000000000007E-2</v>
      </c>
      <c r="BQ23" s="4">
        <f t="shared" si="11"/>
        <v>3.9500000000000007E-2</v>
      </c>
      <c r="BR23" s="4">
        <f t="shared" si="12"/>
        <v>3.9500000000000007E-2</v>
      </c>
      <c r="BS23" s="4">
        <f t="shared" si="12"/>
        <v>3.9500000000000007E-2</v>
      </c>
      <c r="BT23" s="4">
        <f t="shared" si="12"/>
        <v>3.9500000000000007E-2</v>
      </c>
      <c r="BU23" s="4">
        <f t="shared" si="12"/>
        <v>3.9500000000000007E-2</v>
      </c>
      <c r="BV23" s="4">
        <f t="shared" si="12"/>
        <v>3.9500000000000007E-2</v>
      </c>
      <c r="BW23" s="4">
        <f t="shared" si="12"/>
        <v>3.9500000000000007E-2</v>
      </c>
      <c r="BX23" s="4">
        <f t="shared" si="12"/>
        <v>3.9500000000000007E-2</v>
      </c>
      <c r="BY23" s="4">
        <f t="shared" si="12"/>
        <v>3.9500000000000007E-2</v>
      </c>
      <c r="BZ23" s="4">
        <f t="shared" si="12"/>
        <v>3.9500000000000007E-2</v>
      </c>
      <c r="CA23" s="4">
        <f t="shared" si="12"/>
        <v>3.9500000000000007E-2</v>
      </c>
      <c r="CB23" s="4">
        <f t="shared" si="13"/>
        <v>3.9500000000000007E-2</v>
      </c>
      <c r="CC23" s="4">
        <f t="shared" si="13"/>
        <v>3.9500000000000007E-2</v>
      </c>
      <c r="CD23" s="4">
        <f t="shared" si="13"/>
        <v>3.9500000000000007E-2</v>
      </c>
      <c r="CE23" s="4">
        <f t="shared" si="13"/>
        <v>3.9500000000000007E-2</v>
      </c>
      <c r="CF23" s="4">
        <f t="shared" si="13"/>
        <v>3.9500000000000007E-2</v>
      </c>
      <c r="CG23" s="4">
        <f t="shared" si="13"/>
        <v>3.9500000000000007E-2</v>
      </c>
      <c r="CH23" s="4">
        <f t="shared" si="13"/>
        <v>3.9500000000000007E-2</v>
      </c>
      <c r="CI23" s="4">
        <f t="shared" si="13"/>
        <v>3.9500000000000007E-2</v>
      </c>
      <c r="CJ23" s="4">
        <f t="shared" si="13"/>
        <v>3.9500000000000007E-2</v>
      </c>
      <c r="CK23" s="4">
        <f t="shared" si="13"/>
        <v>3.9500000000000007E-2</v>
      </c>
      <c r="CL23" s="4">
        <f t="shared" si="14"/>
        <v>3.9500000000000007E-2</v>
      </c>
      <c r="CM23" s="4">
        <f t="shared" si="14"/>
        <v>3.9500000000000007E-2</v>
      </c>
      <c r="CN23" s="4">
        <f t="shared" si="14"/>
        <v>3.9500000000000007E-2</v>
      </c>
      <c r="CO23" s="4">
        <f t="shared" si="14"/>
        <v>3.9500000000000007E-2</v>
      </c>
      <c r="CP23" s="4">
        <f t="shared" si="14"/>
        <v>3.9500000000000007E-2</v>
      </c>
      <c r="CQ23" s="4">
        <f t="shared" si="14"/>
        <v>3.9500000000000007E-2</v>
      </c>
      <c r="CR23" s="4">
        <f t="shared" si="14"/>
        <v>3.9500000000000007E-2</v>
      </c>
      <c r="CS23" s="4">
        <f t="shared" si="14"/>
        <v>3.9500000000000007E-2</v>
      </c>
      <c r="CT23" s="4">
        <f t="shared" si="14"/>
        <v>3.9500000000000007E-2</v>
      </c>
      <c r="CU23" s="4">
        <f t="shared" si="14"/>
        <v>3.9500000000000007E-2</v>
      </c>
      <c r="CV23" s="4">
        <f t="shared" si="15"/>
        <v>3.9500000000000007E-2</v>
      </c>
      <c r="CW23" s="4">
        <f t="shared" si="15"/>
        <v>3.9500000000000007E-2</v>
      </c>
      <c r="CX23" s="4">
        <f t="shared" si="15"/>
        <v>3.9500000000000007E-2</v>
      </c>
      <c r="CY23" s="4">
        <f t="shared" si="15"/>
        <v>3.9500000000000007E-2</v>
      </c>
      <c r="CZ23" s="4">
        <f t="shared" si="15"/>
        <v>3.9500000000000007E-2</v>
      </c>
      <c r="DA23" s="4">
        <f t="shared" si="15"/>
        <v>3.9500000000000007E-2</v>
      </c>
      <c r="DB23" s="4">
        <f t="shared" si="15"/>
        <v>3.9500000000000007E-2</v>
      </c>
      <c r="DC23" s="4">
        <f t="shared" si="15"/>
        <v>3.9500000000000007E-2</v>
      </c>
      <c r="DD23" s="4">
        <f t="shared" si="15"/>
        <v>3.9500000000000007E-2</v>
      </c>
      <c r="DE23" s="4">
        <f t="shared" si="15"/>
        <v>3.9500000000000007E-2</v>
      </c>
    </row>
    <row r="24" spans="1:109">
      <c r="A24" t="s">
        <v>48</v>
      </c>
      <c r="B24" t="s">
        <v>1</v>
      </c>
      <c r="C24">
        <v>2</v>
      </c>
      <c r="D24">
        <v>70</v>
      </c>
      <c r="H24">
        <v>7.5</v>
      </c>
      <c r="I24">
        <f>H24+H23</f>
        <v>12.5</v>
      </c>
      <c r="J24" s="4">
        <f t="shared" si="6"/>
        <v>0.39500000000000002</v>
      </c>
      <c r="K24" s="4">
        <f t="shared" si="6"/>
        <v>0.39500000000000002</v>
      </c>
      <c r="L24" s="4">
        <f t="shared" si="6"/>
        <v>0.19750000000000001</v>
      </c>
      <c r="M24" s="4">
        <f t="shared" si="6"/>
        <v>0.19750000000000001</v>
      </c>
      <c r="N24" s="4">
        <f t="shared" si="6"/>
        <v>3.9500000000000007E-2</v>
      </c>
      <c r="O24" s="4">
        <f t="shared" si="6"/>
        <v>3.9500000000000007E-2</v>
      </c>
      <c r="P24" s="4">
        <f t="shared" si="6"/>
        <v>3.9500000000000007E-2</v>
      </c>
      <c r="Q24" s="4">
        <f t="shared" si="6"/>
        <v>3.9500000000000007E-2</v>
      </c>
      <c r="R24" s="4">
        <f t="shared" si="6"/>
        <v>3.9500000000000007E-2</v>
      </c>
      <c r="S24" s="4">
        <f t="shared" si="6"/>
        <v>3.9500000000000007E-2</v>
      </c>
      <c r="T24" s="4">
        <f t="shared" si="7"/>
        <v>3.9500000000000007E-2</v>
      </c>
      <c r="U24" s="4">
        <f t="shared" si="7"/>
        <v>3.9500000000000007E-2</v>
      </c>
      <c r="V24" s="4">
        <f t="shared" si="7"/>
        <v>3.9500000000000007E-2</v>
      </c>
      <c r="W24" s="4">
        <f t="shared" si="7"/>
        <v>3.9500000000000007E-2</v>
      </c>
      <c r="X24" s="4">
        <f t="shared" si="7"/>
        <v>3.9500000000000007E-2</v>
      </c>
      <c r="Y24" s="4">
        <f t="shared" si="7"/>
        <v>3.9500000000000007E-2</v>
      </c>
      <c r="Z24" s="4">
        <f t="shared" si="7"/>
        <v>3.9500000000000007E-2</v>
      </c>
      <c r="AA24" s="4">
        <f t="shared" si="7"/>
        <v>3.9500000000000007E-2</v>
      </c>
      <c r="AB24" s="4">
        <f t="shared" si="7"/>
        <v>3.9500000000000007E-2</v>
      </c>
      <c r="AC24" s="4">
        <f t="shared" si="7"/>
        <v>3.9500000000000007E-2</v>
      </c>
      <c r="AD24" s="4">
        <f t="shared" si="8"/>
        <v>3.9500000000000007E-2</v>
      </c>
      <c r="AE24" s="4">
        <f t="shared" si="8"/>
        <v>3.9500000000000007E-2</v>
      </c>
      <c r="AF24" s="4">
        <f t="shared" si="8"/>
        <v>3.9500000000000007E-2</v>
      </c>
      <c r="AG24" s="4">
        <f t="shared" si="8"/>
        <v>3.9500000000000007E-2</v>
      </c>
      <c r="AH24" s="4">
        <f t="shared" si="8"/>
        <v>3.9500000000000007E-2</v>
      </c>
      <c r="AI24" s="4">
        <f t="shared" si="8"/>
        <v>3.9500000000000007E-2</v>
      </c>
      <c r="AJ24" s="4">
        <f t="shared" si="8"/>
        <v>3.9500000000000007E-2</v>
      </c>
      <c r="AK24" s="4">
        <f t="shared" si="8"/>
        <v>3.9500000000000007E-2</v>
      </c>
      <c r="AL24" s="4">
        <f t="shared" si="8"/>
        <v>3.9500000000000007E-2</v>
      </c>
      <c r="AM24" s="4">
        <f t="shared" si="8"/>
        <v>3.9500000000000007E-2</v>
      </c>
      <c r="AN24" s="4">
        <f t="shared" si="9"/>
        <v>3.9500000000000007E-2</v>
      </c>
      <c r="AO24" s="4">
        <f t="shared" si="9"/>
        <v>3.9500000000000007E-2</v>
      </c>
      <c r="AP24" s="4">
        <f t="shared" si="9"/>
        <v>3.9500000000000007E-2</v>
      </c>
      <c r="AQ24" s="4">
        <f t="shared" si="9"/>
        <v>3.9500000000000007E-2</v>
      </c>
      <c r="AR24" s="4">
        <f t="shared" si="9"/>
        <v>3.9500000000000007E-2</v>
      </c>
      <c r="AS24" s="4">
        <f t="shared" si="9"/>
        <v>3.9500000000000007E-2</v>
      </c>
      <c r="AT24" s="4">
        <f t="shared" si="9"/>
        <v>3.9500000000000007E-2</v>
      </c>
      <c r="AU24" s="4">
        <f t="shared" si="9"/>
        <v>3.9500000000000007E-2</v>
      </c>
      <c r="AV24" s="4">
        <f t="shared" si="9"/>
        <v>3.9500000000000007E-2</v>
      </c>
      <c r="AW24" s="4">
        <f t="shared" si="9"/>
        <v>3.9500000000000007E-2</v>
      </c>
      <c r="AX24" s="4">
        <f t="shared" si="10"/>
        <v>3.9500000000000007E-2</v>
      </c>
      <c r="AY24" s="4">
        <f t="shared" si="10"/>
        <v>3.9500000000000007E-2</v>
      </c>
      <c r="AZ24" s="4">
        <f t="shared" si="10"/>
        <v>3.9500000000000007E-2</v>
      </c>
      <c r="BA24" s="4">
        <f t="shared" si="10"/>
        <v>3.9500000000000007E-2</v>
      </c>
      <c r="BB24" s="4">
        <f t="shared" si="10"/>
        <v>3.9500000000000007E-2</v>
      </c>
      <c r="BC24" s="4">
        <f t="shared" si="10"/>
        <v>3.9500000000000007E-2</v>
      </c>
      <c r="BD24" s="4">
        <f t="shared" si="10"/>
        <v>3.9500000000000007E-2</v>
      </c>
      <c r="BE24" s="4">
        <f t="shared" si="10"/>
        <v>3.9500000000000007E-2</v>
      </c>
      <c r="BF24" s="4">
        <f t="shared" si="10"/>
        <v>3.9500000000000007E-2</v>
      </c>
      <c r="BG24" s="4">
        <f t="shared" si="10"/>
        <v>3.9500000000000007E-2</v>
      </c>
      <c r="BH24" s="4">
        <f t="shared" si="11"/>
        <v>3.9500000000000007E-2</v>
      </c>
      <c r="BI24" s="4">
        <f t="shared" si="11"/>
        <v>3.9500000000000007E-2</v>
      </c>
      <c r="BJ24" s="4">
        <f t="shared" si="11"/>
        <v>3.9500000000000007E-2</v>
      </c>
      <c r="BK24" s="4">
        <f t="shared" si="11"/>
        <v>3.9500000000000007E-2</v>
      </c>
      <c r="BL24" s="4">
        <f t="shared" si="11"/>
        <v>3.9500000000000007E-2</v>
      </c>
      <c r="BM24" s="4">
        <f t="shared" si="11"/>
        <v>3.9500000000000007E-2</v>
      </c>
      <c r="BN24" s="4">
        <f t="shared" si="11"/>
        <v>3.9500000000000007E-2</v>
      </c>
      <c r="BO24" s="4">
        <f t="shared" si="11"/>
        <v>3.9500000000000007E-2</v>
      </c>
      <c r="BP24" s="4">
        <f t="shared" si="11"/>
        <v>3.9500000000000007E-2</v>
      </c>
      <c r="BQ24" s="4">
        <f t="shared" si="11"/>
        <v>3.9500000000000007E-2</v>
      </c>
      <c r="BR24" s="4">
        <f t="shared" si="12"/>
        <v>3.9500000000000007E-2</v>
      </c>
      <c r="BS24" s="4">
        <f t="shared" si="12"/>
        <v>3.9500000000000007E-2</v>
      </c>
      <c r="BT24" s="4">
        <f t="shared" si="12"/>
        <v>3.9500000000000007E-2</v>
      </c>
      <c r="BU24" s="4">
        <f t="shared" si="12"/>
        <v>3.9500000000000007E-2</v>
      </c>
      <c r="BV24" s="4">
        <f t="shared" si="12"/>
        <v>3.9500000000000007E-2</v>
      </c>
      <c r="BW24" s="4">
        <f t="shared" si="12"/>
        <v>3.9500000000000007E-2</v>
      </c>
      <c r="BX24" s="4">
        <f t="shared" si="12"/>
        <v>3.9500000000000007E-2</v>
      </c>
      <c r="BY24" s="4">
        <f t="shared" si="12"/>
        <v>3.9500000000000007E-2</v>
      </c>
      <c r="BZ24" s="4">
        <f t="shared" si="12"/>
        <v>3.9500000000000007E-2</v>
      </c>
      <c r="CA24" s="4">
        <f t="shared" si="12"/>
        <v>3.9500000000000007E-2</v>
      </c>
      <c r="CB24" s="4">
        <f t="shared" si="13"/>
        <v>3.9500000000000007E-2</v>
      </c>
      <c r="CC24" s="4">
        <f t="shared" si="13"/>
        <v>3.9500000000000007E-2</v>
      </c>
      <c r="CD24" s="4">
        <f t="shared" si="13"/>
        <v>3.9500000000000007E-2</v>
      </c>
      <c r="CE24" s="4">
        <f t="shared" si="13"/>
        <v>3.9500000000000007E-2</v>
      </c>
      <c r="CF24" s="4">
        <f t="shared" si="13"/>
        <v>3.9500000000000007E-2</v>
      </c>
      <c r="CG24" s="4">
        <f t="shared" si="13"/>
        <v>3.9500000000000007E-2</v>
      </c>
      <c r="CH24" s="4">
        <f t="shared" si="13"/>
        <v>3.9500000000000007E-2</v>
      </c>
      <c r="CI24" s="4">
        <f t="shared" si="13"/>
        <v>3.9500000000000007E-2</v>
      </c>
      <c r="CJ24" s="4">
        <f t="shared" si="13"/>
        <v>3.9500000000000007E-2</v>
      </c>
      <c r="CK24" s="4">
        <f t="shared" si="13"/>
        <v>3.9500000000000007E-2</v>
      </c>
      <c r="CL24" s="4">
        <f t="shared" si="14"/>
        <v>3.9500000000000007E-2</v>
      </c>
      <c r="CM24" s="4">
        <f t="shared" si="14"/>
        <v>3.9500000000000007E-2</v>
      </c>
      <c r="CN24" s="4">
        <f t="shared" si="14"/>
        <v>3.9500000000000007E-2</v>
      </c>
      <c r="CO24" s="4">
        <f t="shared" si="14"/>
        <v>3.9500000000000007E-2</v>
      </c>
      <c r="CP24" s="4">
        <f t="shared" si="14"/>
        <v>3.9500000000000007E-2</v>
      </c>
      <c r="CQ24" s="4">
        <f t="shared" si="14"/>
        <v>3.9500000000000007E-2</v>
      </c>
      <c r="CR24" s="4">
        <f t="shared" si="14"/>
        <v>3.9500000000000007E-2</v>
      </c>
      <c r="CS24" s="4">
        <f t="shared" si="14"/>
        <v>3.9500000000000007E-2</v>
      </c>
      <c r="CT24" s="4">
        <f t="shared" si="14"/>
        <v>3.9500000000000007E-2</v>
      </c>
      <c r="CU24" s="4">
        <f t="shared" si="14"/>
        <v>3.9500000000000007E-2</v>
      </c>
      <c r="CV24" s="4">
        <f t="shared" si="15"/>
        <v>3.9500000000000007E-2</v>
      </c>
      <c r="CW24" s="4">
        <f t="shared" si="15"/>
        <v>3.9500000000000007E-2</v>
      </c>
      <c r="CX24" s="4">
        <f t="shared" si="15"/>
        <v>3.9500000000000007E-2</v>
      </c>
      <c r="CY24" s="4">
        <f t="shared" si="15"/>
        <v>3.9500000000000007E-2</v>
      </c>
      <c r="CZ24" s="4">
        <f t="shared" si="15"/>
        <v>3.9500000000000007E-2</v>
      </c>
      <c r="DA24" s="4">
        <f t="shared" si="15"/>
        <v>3.9500000000000007E-2</v>
      </c>
      <c r="DB24" s="4">
        <f t="shared" si="15"/>
        <v>3.9500000000000007E-2</v>
      </c>
      <c r="DC24" s="4">
        <f t="shared" si="15"/>
        <v>3.9500000000000007E-2</v>
      </c>
      <c r="DD24" s="4">
        <f t="shared" si="15"/>
        <v>3.9500000000000007E-2</v>
      </c>
      <c r="DE24" s="4">
        <f t="shared" si="15"/>
        <v>3.9500000000000007E-2</v>
      </c>
    </row>
    <row r="25" spans="1:109">
      <c r="A25" t="s">
        <v>49</v>
      </c>
      <c r="B25" t="s">
        <v>1</v>
      </c>
      <c r="C25">
        <v>3</v>
      </c>
      <c r="D25">
        <v>90</v>
      </c>
      <c r="H25">
        <v>12.5</v>
      </c>
      <c r="I25">
        <f>H25+H24+H23</f>
        <v>25</v>
      </c>
      <c r="J25" s="4">
        <f t="shared" si="6"/>
        <v>0.39500000000000002</v>
      </c>
      <c r="K25" s="4">
        <f t="shared" si="6"/>
        <v>0.39500000000000002</v>
      </c>
      <c r="L25" s="4">
        <f t="shared" si="6"/>
        <v>0.19750000000000001</v>
      </c>
      <c r="M25" s="4">
        <f t="shared" si="6"/>
        <v>0.19750000000000001</v>
      </c>
      <c r="N25" s="4">
        <f t="shared" si="6"/>
        <v>0.19750000000000001</v>
      </c>
      <c r="O25" s="4">
        <f t="shared" si="6"/>
        <v>3.9500000000000007E-2</v>
      </c>
      <c r="P25" s="4">
        <f t="shared" si="6"/>
        <v>3.9500000000000007E-2</v>
      </c>
      <c r="Q25" s="4">
        <f t="shared" si="6"/>
        <v>3.9500000000000007E-2</v>
      </c>
      <c r="R25" s="4">
        <f t="shared" si="6"/>
        <v>3.9500000000000007E-2</v>
      </c>
      <c r="S25" s="4">
        <f t="shared" si="6"/>
        <v>3.9500000000000007E-2</v>
      </c>
      <c r="T25" s="4">
        <f t="shared" si="7"/>
        <v>3.9500000000000007E-2</v>
      </c>
      <c r="U25" s="4">
        <f t="shared" si="7"/>
        <v>3.9500000000000007E-2</v>
      </c>
      <c r="V25" s="4">
        <f t="shared" si="7"/>
        <v>3.9500000000000007E-2</v>
      </c>
      <c r="W25" s="4">
        <f t="shared" si="7"/>
        <v>3.9500000000000007E-2</v>
      </c>
      <c r="X25" s="4">
        <f t="shared" si="7"/>
        <v>3.9500000000000007E-2</v>
      </c>
      <c r="Y25" s="4">
        <f t="shared" si="7"/>
        <v>3.9500000000000007E-2</v>
      </c>
      <c r="Z25" s="4">
        <f t="shared" si="7"/>
        <v>3.9500000000000007E-2</v>
      </c>
      <c r="AA25" s="4">
        <f t="shared" si="7"/>
        <v>3.9500000000000007E-2</v>
      </c>
      <c r="AB25" s="4">
        <f t="shared" si="7"/>
        <v>3.9500000000000007E-2</v>
      </c>
      <c r="AC25" s="4">
        <f t="shared" si="7"/>
        <v>3.9500000000000007E-2</v>
      </c>
      <c r="AD25" s="4">
        <f t="shared" si="8"/>
        <v>3.9500000000000007E-2</v>
      </c>
      <c r="AE25" s="4">
        <f t="shared" si="8"/>
        <v>3.9500000000000007E-2</v>
      </c>
      <c r="AF25" s="4">
        <f t="shared" si="8"/>
        <v>3.9500000000000007E-2</v>
      </c>
      <c r="AG25" s="4">
        <f t="shared" si="8"/>
        <v>3.9500000000000007E-2</v>
      </c>
      <c r="AH25" s="4">
        <f t="shared" si="8"/>
        <v>3.9500000000000007E-2</v>
      </c>
      <c r="AI25" s="4">
        <f t="shared" si="8"/>
        <v>3.9500000000000007E-2</v>
      </c>
      <c r="AJ25" s="4">
        <f t="shared" si="8"/>
        <v>3.9500000000000007E-2</v>
      </c>
      <c r="AK25" s="4">
        <f t="shared" si="8"/>
        <v>3.9500000000000007E-2</v>
      </c>
      <c r="AL25" s="4">
        <f t="shared" si="8"/>
        <v>3.9500000000000007E-2</v>
      </c>
      <c r="AM25" s="4">
        <f t="shared" si="8"/>
        <v>3.9500000000000007E-2</v>
      </c>
      <c r="AN25" s="4">
        <f t="shared" si="9"/>
        <v>3.9500000000000007E-2</v>
      </c>
      <c r="AO25" s="4">
        <f t="shared" si="9"/>
        <v>3.9500000000000007E-2</v>
      </c>
      <c r="AP25" s="4">
        <f t="shared" si="9"/>
        <v>3.9500000000000007E-2</v>
      </c>
      <c r="AQ25" s="4">
        <f t="shared" si="9"/>
        <v>3.9500000000000007E-2</v>
      </c>
      <c r="AR25" s="4">
        <f t="shared" si="9"/>
        <v>3.9500000000000007E-2</v>
      </c>
      <c r="AS25" s="4">
        <f t="shared" si="9"/>
        <v>3.9500000000000007E-2</v>
      </c>
      <c r="AT25" s="4">
        <f t="shared" si="9"/>
        <v>3.9500000000000007E-2</v>
      </c>
      <c r="AU25" s="4">
        <f t="shared" si="9"/>
        <v>3.9500000000000007E-2</v>
      </c>
      <c r="AV25" s="4">
        <f t="shared" si="9"/>
        <v>3.9500000000000007E-2</v>
      </c>
      <c r="AW25" s="4">
        <f t="shared" si="9"/>
        <v>3.9500000000000007E-2</v>
      </c>
      <c r="AX25" s="4">
        <f t="shared" si="10"/>
        <v>3.9500000000000007E-2</v>
      </c>
      <c r="AY25" s="4">
        <f t="shared" si="10"/>
        <v>3.9500000000000007E-2</v>
      </c>
      <c r="AZ25" s="4">
        <f t="shared" si="10"/>
        <v>3.9500000000000007E-2</v>
      </c>
      <c r="BA25" s="4">
        <f t="shared" si="10"/>
        <v>3.9500000000000007E-2</v>
      </c>
      <c r="BB25" s="4">
        <f t="shared" si="10"/>
        <v>3.9500000000000007E-2</v>
      </c>
      <c r="BC25" s="4">
        <f t="shared" si="10"/>
        <v>3.9500000000000007E-2</v>
      </c>
      <c r="BD25" s="4">
        <f t="shared" si="10"/>
        <v>3.9500000000000007E-2</v>
      </c>
      <c r="BE25" s="4">
        <f t="shared" si="10"/>
        <v>3.9500000000000007E-2</v>
      </c>
      <c r="BF25" s="4">
        <f t="shared" si="10"/>
        <v>3.9500000000000007E-2</v>
      </c>
      <c r="BG25" s="4">
        <f t="shared" si="10"/>
        <v>3.9500000000000007E-2</v>
      </c>
      <c r="BH25" s="4">
        <f t="shared" si="11"/>
        <v>3.9500000000000007E-2</v>
      </c>
      <c r="BI25" s="4">
        <f t="shared" si="11"/>
        <v>3.9500000000000007E-2</v>
      </c>
      <c r="BJ25" s="4">
        <f t="shared" si="11"/>
        <v>3.9500000000000007E-2</v>
      </c>
      <c r="BK25" s="4">
        <f t="shared" si="11"/>
        <v>3.9500000000000007E-2</v>
      </c>
      <c r="BL25" s="4">
        <f t="shared" si="11"/>
        <v>3.9500000000000007E-2</v>
      </c>
      <c r="BM25" s="4">
        <f t="shared" si="11"/>
        <v>3.9500000000000007E-2</v>
      </c>
      <c r="BN25" s="4">
        <f t="shared" si="11"/>
        <v>3.9500000000000007E-2</v>
      </c>
      <c r="BO25" s="4">
        <f t="shared" si="11"/>
        <v>3.9500000000000007E-2</v>
      </c>
      <c r="BP25" s="4">
        <f t="shared" si="11"/>
        <v>3.9500000000000007E-2</v>
      </c>
      <c r="BQ25" s="4">
        <f t="shared" si="11"/>
        <v>3.9500000000000007E-2</v>
      </c>
      <c r="BR25" s="4">
        <f t="shared" si="12"/>
        <v>3.9500000000000007E-2</v>
      </c>
      <c r="BS25" s="4">
        <f t="shared" si="12"/>
        <v>3.9500000000000007E-2</v>
      </c>
      <c r="BT25" s="4">
        <f t="shared" si="12"/>
        <v>3.9500000000000007E-2</v>
      </c>
      <c r="BU25" s="4">
        <f t="shared" si="12"/>
        <v>3.9500000000000007E-2</v>
      </c>
      <c r="BV25" s="4">
        <f t="shared" si="12"/>
        <v>3.9500000000000007E-2</v>
      </c>
      <c r="BW25" s="4">
        <f t="shared" si="12"/>
        <v>3.9500000000000007E-2</v>
      </c>
      <c r="BX25" s="4">
        <f t="shared" si="12"/>
        <v>3.9500000000000007E-2</v>
      </c>
      <c r="BY25" s="4">
        <f t="shared" si="12"/>
        <v>3.9500000000000007E-2</v>
      </c>
      <c r="BZ25" s="4">
        <f t="shared" si="12"/>
        <v>3.9500000000000007E-2</v>
      </c>
      <c r="CA25" s="4">
        <f t="shared" si="12"/>
        <v>3.9500000000000007E-2</v>
      </c>
      <c r="CB25" s="4">
        <f t="shared" si="13"/>
        <v>3.9500000000000007E-2</v>
      </c>
      <c r="CC25" s="4">
        <f t="shared" si="13"/>
        <v>3.9500000000000007E-2</v>
      </c>
      <c r="CD25" s="4">
        <f t="shared" si="13"/>
        <v>3.9500000000000007E-2</v>
      </c>
      <c r="CE25" s="4">
        <f t="shared" si="13"/>
        <v>3.9500000000000007E-2</v>
      </c>
      <c r="CF25" s="4">
        <f t="shared" si="13"/>
        <v>3.9500000000000007E-2</v>
      </c>
      <c r="CG25" s="4">
        <f t="shared" si="13"/>
        <v>3.9500000000000007E-2</v>
      </c>
      <c r="CH25" s="4">
        <f t="shared" si="13"/>
        <v>3.9500000000000007E-2</v>
      </c>
      <c r="CI25" s="4">
        <f t="shared" si="13"/>
        <v>3.9500000000000007E-2</v>
      </c>
      <c r="CJ25" s="4">
        <f t="shared" si="13"/>
        <v>3.9500000000000007E-2</v>
      </c>
      <c r="CK25" s="4">
        <f t="shared" si="13"/>
        <v>3.9500000000000007E-2</v>
      </c>
      <c r="CL25" s="4">
        <f t="shared" si="14"/>
        <v>3.9500000000000007E-2</v>
      </c>
      <c r="CM25" s="4">
        <f t="shared" si="14"/>
        <v>3.9500000000000007E-2</v>
      </c>
      <c r="CN25" s="4">
        <f t="shared" si="14"/>
        <v>3.9500000000000007E-2</v>
      </c>
      <c r="CO25" s="4">
        <f t="shared" si="14"/>
        <v>3.9500000000000007E-2</v>
      </c>
      <c r="CP25" s="4">
        <f t="shared" si="14"/>
        <v>3.9500000000000007E-2</v>
      </c>
      <c r="CQ25" s="4">
        <f t="shared" si="14"/>
        <v>3.9500000000000007E-2</v>
      </c>
      <c r="CR25" s="4">
        <f t="shared" si="14"/>
        <v>3.9500000000000007E-2</v>
      </c>
      <c r="CS25" s="4">
        <f t="shared" si="14"/>
        <v>3.9500000000000007E-2</v>
      </c>
      <c r="CT25" s="4">
        <f t="shared" si="14"/>
        <v>3.9500000000000007E-2</v>
      </c>
      <c r="CU25" s="4">
        <f t="shared" si="14"/>
        <v>3.9500000000000007E-2</v>
      </c>
      <c r="CV25" s="4">
        <f t="shared" si="15"/>
        <v>3.9500000000000007E-2</v>
      </c>
      <c r="CW25" s="4">
        <f t="shared" si="15"/>
        <v>3.9500000000000007E-2</v>
      </c>
      <c r="CX25" s="4">
        <f t="shared" si="15"/>
        <v>3.9500000000000007E-2</v>
      </c>
      <c r="CY25" s="4">
        <f t="shared" si="15"/>
        <v>3.9500000000000007E-2</v>
      </c>
      <c r="CZ25" s="4">
        <f t="shared" si="15"/>
        <v>3.9500000000000007E-2</v>
      </c>
      <c r="DA25" s="4">
        <f t="shared" si="15"/>
        <v>3.9500000000000007E-2</v>
      </c>
      <c r="DB25" s="4">
        <f t="shared" si="15"/>
        <v>3.9500000000000007E-2</v>
      </c>
      <c r="DC25" s="4">
        <f t="shared" si="15"/>
        <v>3.9500000000000007E-2</v>
      </c>
      <c r="DD25" s="4">
        <f t="shared" si="15"/>
        <v>3.9500000000000007E-2</v>
      </c>
      <c r="DE25" s="4">
        <f t="shared" si="15"/>
        <v>3.9500000000000007E-2</v>
      </c>
    </row>
    <row r="26" spans="1:109">
      <c r="A26" t="s">
        <v>50</v>
      </c>
      <c r="B26" t="s">
        <v>1</v>
      </c>
      <c r="C26">
        <v>4</v>
      </c>
      <c r="D26">
        <v>110</v>
      </c>
      <c r="H26">
        <v>17.5</v>
      </c>
      <c r="I26">
        <f>H26+H25+H24+H23</f>
        <v>42.5</v>
      </c>
      <c r="J26" s="4">
        <f t="shared" si="6"/>
        <v>0.39500000000000002</v>
      </c>
      <c r="K26" s="4">
        <f t="shared" si="6"/>
        <v>0.39500000000000002</v>
      </c>
      <c r="L26" s="4">
        <f t="shared" si="6"/>
        <v>0.39500000000000002</v>
      </c>
      <c r="M26" s="4">
        <f t="shared" si="6"/>
        <v>0.19750000000000001</v>
      </c>
      <c r="N26" s="4">
        <f t="shared" si="6"/>
        <v>0.19750000000000001</v>
      </c>
      <c r="O26" s="4">
        <f t="shared" si="6"/>
        <v>0.19750000000000001</v>
      </c>
      <c r="P26" s="4">
        <f t="shared" si="6"/>
        <v>3.9500000000000007E-2</v>
      </c>
      <c r="Q26" s="4">
        <f t="shared" si="6"/>
        <v>3.9500000000000007E-2</v>
      </c>
      <c r="R26" s="4">
        <f t="shared" si="6"/>
        <v>3.9500000000000007E-2</v>
      </c>
      <c r="S26" s="4">
        <f t="shared" si="6"/>
        <v>3.9500000000000007E-2</v>
      </c>
      <c r="T26" s="4">
        <f t="shared" si="7"/>
        <v>3.9500000000000007E-2</v>
      </c>
      <c r="U26" s="4">
        <f t="shared" si="7"/>
        <v>3.9500000000000007E-2</v>
      </c>
      <c r="V26" s="4">
        <f t="shared" si="7"/>
        <v>3.9500000000000007E-2</v>
      </c>
      <c r="W26" s="4">
        <f t="shared" si="7"/>
        <v>3.9500000000000007E-2</v>
      </c>
      <c r="X26" s="4">
        <f t="shared" si="7"/>
        <v>3.9500000000000007E-2</v>
      </c>
      <c r="Y26" s="4">
        <f t="shared" si="7"/>
        <v>3.9500000000000007E-2</v>
      </c>
      <c r="Z26" s="4">
        <f t="shared" si="7"/>
        <v>3.9500000000000007E-2</v>
      </c>
      <c r="AA26" s="4">
        <f t="shared" si="7"/>
        <v>3.9500000000000007E-2</v>
      </c>
      <c r="AB26" s="4">
        <f t="shared" si="7"/>
        <v>3.9500000000000007E-2</v>
      </c>
      <c r="AC26" s="4">
        <f t="shared" si="7"/>
        <v>3.9500000000000007E-2</v>
      </c>
      <c r="AD26" s="4">
        <f t="shared" si="8"/>
        <v>3.9500000000000007E-2</v>
      </c>
      <c r="AE26" s="4">
        <f t="shared" si="8"/>
        <v>3.9500000000000007E-2</v>
      </c>
      <c r="AF26" s="4">
        <f t="shared" si="8"/>
        <v>3.9500000000000007E-2</v>
      </c>
      <c r="AG26" s="4">
        <f t="shared" si="8"/>
        <v>3.9500000000000007E-2</v>
      </c>
      <c r="AH26" s="4">
        <f t="shared" si="8"/>
        <v>3.9500000000000007E-2</v>
      </c>
      <c r="AI26" s="4">
        <f t="shared" si="8"/>
        <v>3.9500000000000007E-2</v>
      </c>
      <c r="AJ26" s="4">
        <f t="shared" si="8"/>
        <v>3.9500000000000007E-2</v>
      </c>
      <c r="AK26" s="4">
        <f t="shared" si="8"/>
        <v>3.9500000000000007E-2</v>
      </c>
      <c r="AL26" s="4">
        <f t="shared" si="8"/>
        <v>3.9500000000000007E-2</v>
      </c>
      <c r="AM26" s="4">
        <f t="shared" si="8"/>
        <v>3.9500000000000007E-2</v>
      </c>
      <c r="AN26" s="4">
        <f t="shared" si="9"/>
        <v>3.9500000000000007E-2</v>
      </c>
      <c r="AO26" s="4">
        <f t="shared" si="9"/>
        <v>3.9500000000000007E-2</v>
      </c>
      <c r="AP26" s="4">
        <f t="shared" si="9"/>
        <v>3.9500000000000007E-2</v>
      </c>
      <c r="AQ26" s="4">
        <f t="shared" si="9"/>
        <v>3.9500000000000007E-2</v>
      </c>
      <c r="AR26" s="4">
        <f t="shared" si="9"/>
        <v>3.9500000000000007E-2</v>
      </c>
      <c r="AS26" s="4">
        <f t="shared" si="9"/>
        <v>3.9500000000000007E-2</v>
      </c>
      <c r="AT26" s="4">
        <f t="shared" si="9"/>
        <v>3.9500000000000007E-2</v>
      </c>
      <c r="AU26" s="4">
        <f t="shared" si="9"/>
        <v>3.9500000000000007E-2</v>
      </c>
      <c r="AV26" s="4">
        <f t="shared" si="9"/>
        <v>3.9500000000000007E-2</v>
      </c>
      <c r="AW26" s="4">
        <f t="shared" si="9"/>
        <v>3.9500000000000007E-2</v>
      </c>
      <c r="AX26" s="4">
        <f t="shared" si="10"/>
        <v>3.9500000000000007E-2</v>
      </c>
      <c r="AY26" s="4">
        <f t="shared" si="10"/>
        <v>3.9500000000000007E-2</v>
      </c>
      <c r="AZ26" s="4">
        <f t="shared" si="10"/>
        <v>3.9500000000000007E-2</v>
      </c>
      <c r="BA26" s="4">
        <f t="shared" si="10"/>
        <v>3.9500000000000007E-2</v>
      </c>
      <c r="BB26" s="4">
        <f t="shared" si="10"/>
        <v>3.9500000000000007E-2</v>
      </c>
      <c r="BC26" s="4">
        <f t="shared" si="10"/>
        <v>3.9500000000000007E-2</v>
      </c>
      <c r="BD26" s="4">
        <f t="shared" si="10"/>
        <v>3.9500000000000007E-2</v>
      </c>
      <c r="BE26" s="4">
        <f t="shared" si="10"/>
        <v>3.9500000000000007E-2</v>
      </c>
      <c r="BF26" s="4">
        <f t="shared" si="10"/>
        <v>3.9500000000000007E-2</v>
      </c>
      <c r="BG26" s="4">
        <f t="shared" si="10"/>
        <v>3.9500000000000007E-2</v>
      </c>
      <c r="BH26" s="4">
        <f t="shared" si="11"/>
        <v>3.9500000000000007E-2</v>
      </c>
      <c r="BI26" s="4">
        <f t="shared" si="11"/>
        <v>3.9500000000000007E-2</v>
      </c>
      <c r="BJ26" s="4">
        <f t="shared" si="11"/>
        <v>3.9500000000000007E-2</v>
      </c>
      <c r="BK26" s="4">
        <f t="shared" si="11"/>
        <v>3.9500000000000007E-2</v>
      </c>
      <c r="BL26" s="4">
        <f t="shared" si="11"/>
        <v>3.9500000000000007E-2</v>
      </c>
      <c r="BM26" s="4">
        <f t="shared" si="11"/>
        <v>3.9500000000000007E-2</v>
      </c>
      <c r="BN26" s="4">
        <f t="shared" si="11"/>
        <v>3.9500000000000007E-2</v>
      </c>
      <c r="BO26" s="4">
        <f t="shared" si="11"/>
        <v>3.9500000000000007E-2</v>
      </c>
      <c r="BP26" s="4">
        <f t="shared" si="11"/>
        <v>3.9500000000000007E-2</v>
      </c>
      <c r="BQ26" s="4">
        <f t="shared" si="11"/>
        <v>3.9500000000000007E-2</v>
      </c>
      <c r="BR26" s="4">
        <f t="shared" si="12"/>
        <v>3.9500000000000007E-2</v>
      </c>
      <c r="BS26" s="4">
        <f t="shared" si="12"/>
        <v>3.9500000000000007E-2</v>
      </c>
      <c r="BT26" s="4">
        <f t="shared" si="12"/>
        <v>3.9500000000000007E-2</v>
      </c>
      <c r="BU26" s="4">
        <f t="shared" si="12"/>
        <v>3.9500000000000007E-2</v>
      </c>
      <c r="BV26" s="4">
        <f t="shared" si="12"/>
        <v>3.9500000000000007E-2</v>
      </c>
      <c r="BW26" s="4">
        <f t="shared" si="12"/>
        <v>3.9500000000000007E-2</v>
      </c>
      <c r="BX26" s="4">
        <f t="shared" si="12"/>
        <v>3.9500000000000007E-2</v>
      </c>
      <c r="BY26" s="4">
        <f t="shared" si="12"/>
        <v>3.9500000000000007E-2</v>
      </c>
      <c r="BZ26" s="4">
        <f t="shared" si="12"/>
        <v>3.9500000000000007E-2</v>
      </c>
      <c r="CA26" s="4">
        <f t="shared" si="12"/>
        <v>3.9500000000000007E-2</v>
      </c>
      <c r="CB26" s="4">
        <f t="shared" si="13"/>
        <v>3.9500000000000007E-2</v>
      </c>
      <c r="CC26" s="4">
        <f t="shared" si="13"/>
        <v>3.9500000000000007E-2</v>
      </c>
      <c r="CD26" s="4">
        <f t="shared" si="13"/>
        <v>3.9500000000000007E-2</v>
      </c>
      <c r="CE26" s="4">
        <f t="shared" si="13"/>
        <v>3.9500000000000007E-2</v>
      </c>
      <c r="CF26" s="4">
        <f t="shared" si="13"/>
        <v>3.9500000000000007E-2</v>
      </c>
      <c r="CG26" s="4">
        <f t="shared" si="13"/>
        <v>3.9500000000000007E-2</v>
      </c>
      <c r="CH26" s="4">
        <f t="shared" si="13"/>
        <v>3.9500000000000007E-2</v>
      </c>
      <c r="CI26" s="4">
        <f t="shared" si="13"/>
        <v>3.9500000000000007E-2</v>
      </c>
      <c r="CJ26" s="4">
        <f t="shared" si="13"/>
        <v>3.9500000000000007E-2</v>
      </c>
      <c r="CK26" s="4">
        <f t="shared" si="13"/>
        <v>3.9500000000000007E-2</v>
      </c>
      <c r="CL26" s="4">
        <f t="shared" si="14"/>
        <v>3.9500000000000007E-2</v>
      </c>
      <c r="CM26" s="4">
        <f t="shared" si="14"/>
        <v>3.9500000000000007E-2</v>
      </c>
      <c r="CN26" s="4">
        <f t="shared" si="14"/>
        <v>3.9500000000000007E-2</v>
      </c>
      <c r="CO26" s="4">
        <f t="shared" si="14"/>
        <v>3.9500000000000007E-2</v>
      </c>
      <c r="CP26" s="4">
        <f t="shared" si="14"/>
        <v>3.9500000000000007E-2</v>
      </c>
      <c r="CQ26" s="4">
        <f t="shared" si="14"/>
        <v>3.9500000000000007E-2</v>
      </c>
      <c r="CR26" s="4">
        <f t="shared" si="14"/>
        <v>3.9500000000000007E-2</v>
      </c>
      <c r="CS26" s="4">
        <f t="shared" si="14"/>
        <v>3.9500000000000007E-2</v>
      </c>
      <c r="CT26" s="4">
        <f t="shared" si="14"/>
        <v>3.9500000000000007E-2</v>
      </c>
      <c r="CU26" s="4">
        <f t="shared" si="14"/>
        <v>3.9500000000000007E-2</v>
      </c>
      <c r="CV26" s="4">
        <f t="shared" si="15"/>
        <v>3.9500000000000007E-2</v>
      </c>
      <c r="CW26" s="4">
        <f t="shared" si="15"/>
        <v>3.9500000000000007E-2</v>
      </c>
      <c r="CX26" s="4">
        <f t="shared" si="15"/>
        <v>3.9500000000000007E-2</v>
      </c>
      <c r="CY26" s="4">
        <f t="shared" si="15"/>
        <v>3.9500000000000007E-2</v>
      </c>
      <c r="CZ26" s="4">
        <f t="shared" si="15"/>
        <v>3.9500000000000007E-2</v>
      </c>
      <c r="DA26" s="4">
        <f t="shared" si="15"/>
        <v>3.9500000000000007E-2</v>
      </c>
      <c r="DB26" s="4">
        <f t="shared" si="15"/>
        <v>3.9500000000000007E-2</v>
      </c>
      <c r="DC26" s="4">
        <f t="shared" si="15"/>
        <v>3.9500000000000007E-2</v>
      </c>
      <c r="DD26" s="4">
        <f t="shared" si="15"/>
        <v>3.9500000000000007E-2</v>
      </c>
      <c r="DE26" s="4">
        <f t="shared" si="15"/>
        <v>3.9500000000000007E-2</v>
      </c>
    </row>
    <row r="27" spans="1:109">
      <c r="A27" t="s">
        <v>51</v>
      </c>
      <c r="B27" t="s">
        <v>1</v>
      </c>
      <c r="C27">
        <v>5</v>
      </c>
      <c r="D27">
        <v>130</v>
      </c>
      <c r="H27">
        <v>25</v>
      </c>
      <c r="I27">
        <f>H27+H26+H25+H24+H23</f>
        <v>67.5</v>
      </c>
      <c r="J27" s="4">
        <f t="shared" si="6"/>
        <v>0.39500000000000002</v>
      </c>
      <c r="K27" s="4">
        <f t="shared" si="6"/>
        <v>0.39500000000000002</v>
      </c>
      <c r="L27" s="4">
        <f t="shared" si="6"/>
        <v>0.39500000000000002</v>
      </c>
      <c r="M27" s="4">
        <f t="shared" si="6"/>
        <v>0.19750000000000001</v>
      </c>
      <c r="N27" s="4">
        <f t="shared" si="6"/>
        <v>0.19750000000000001</v>
      </c>
      <c r="O27" s="4">
        <f t="shared" si="6"/>
        <v>0.19750000000000001</v>
      </c>
      <c r="P27" s="4">
        <f t="shared" si="6"/>
        <v>0.19750000000000001</v>
      </c>
      <c r="Q27" s="4">
        <f t="shared" si="6"/>
        <v>3.9500000000000007E-2</v>
      </c>
      <c r="R27" s="4">
        <f t="shared" si="6"/>
        <v>3.9500000000000007E-2</v>
      </c>
      <c r="S27" s="4">
        <f t="shared" si="6"/>
        <v>3.9500000000000007E-2</v>
      </c>
      <c r="T27" s="4">
        <f t="shared" si="7"/>
        <v>3.9500000000000007E-2</v>
      </c>
      <c r="U27" s="4">
        <f t="shared" si="7"/>
        <v>3.9500000000000007E-2</v>
      </c>
      <c r="V27" s="4">
        <f t="shared" si="7"/>
        <v>3.9500000000000007E-2</v>
      </c>
      <c r="W27" s="4">
        <f t="shared" si="7"/>
        <v>3.9500000000000007E-2</v>
      </c>
      <c r="X27" s="4">
        <f t="shared" si="7"/>
        <v>3.9500000000000007E-2</v>
      </c>
      <c r="Y27" s="4">
        <f t="shared" si="7"/>
        <v>3.9500000000000007E-2</v>
      </c>
      <c r="Z27" s="4">
        <f t="shared" si="7"/>
        <v>3.9500000000000007E-2</v>
      </c>
      <c r="AA27" s="4">
        <f t="shared" si="7"/>
        <v>3.9500000000000007E-2</v>
      </c>
      <c r="AB27" s="4">
        <f t="shared" si="7"/>
        <v>3.9500000000000007E-2</v>
      </c>
      <c r="AC27" s="4">
        <f t="shared" si="7"/>
        <v>3.9500000000000007E-2</v>
      </c>
      <c r="AD27" s="4">
        <f t="shared" si="8"/>
        <v>3.9500000000000007E-2</v>
      </c>
      <c r="AE27" s="4">
        <f t="shared" si="8"/>
        <v>3.9500000000000007E-2</v>
      </c>
      <c r="AF27" s="4">
        <f t="shared" si="8"/>
        <v>3.9500000000000007E-2</v>
      </c>
      <c r="AG27" s="4">
        <f t="shared" si="8"/>
        <v>3.9500000000000007E-2</v>
      </c>
      <c r="AH27" s="4">
        <f t="shared" si="8"/>
        <v>3.9500000000000007E-2</v>
      </c>
      <c r="AI27" s="4">
        <f t="shared" si="8"/>
        <v>3.9500000000000007E-2</v>
      </c>
      <c r="AJ27" s="4">
        <f t="shared" si="8"/>
        <v>3.9500000000000007E-2</v>
      </c>
      <c r="AK27" s="4">
        <f t="shared" si="8"/>
        <v>3.9500000000000007E-2</v>
      </c>
      <c r="AL27" s="4">
        <f t="shared" si="8"/>
        <v>3.9500000000000007E-2</v>
      </c>
      <c r="AM27" s="4">
        <f t="shared" si="8"/>
        <v>3.9500000000000007E-2</v>
      </c>
      <c r="AN27" s="4">
        <f t="shared" si="9"/>
        <v>3.9500000000000007E-2</v>
      </c>
      <c r="AO27" s="4">
        <f t="shared" si="9"/>
        <v>3.9500000000000007E-2</v>
      </c>
      <c r="AP27" s="4">
        <f t="shared" si="9"/>
        <v>3.9500000000000007E-2</v>
      </c>
      <c r="AQ27" s="4">
        <f t="shared" si="9"/>
        <v>3.9500000000000007E-2</v>
      </c>
      <c r="AR27" s="4">
        <f t="shared" si="9"/>
        <v>3.9500000000000007E-2</v>
      </c>
      <c r="AS27" s="4">
        <f t="shared" si="9"/>
        <v>3.9500000000000007E-2</v>
      </c>
      <c r="AT27" s="4">
        <f t="shared" si="9"/>
        <v>3.9500000000000007E-2</v>
      </c>
      <c r="AU27" s="4">
        <f t="shared" si="9"/>
        <v>3.9500000000000007E-2</v>
      </c>
      <c r="AV27" s="4">
        <f t="shared" si="9"/>
        <v>3.9500000000000007E-2</v>
      </c>
      <c r="AW27" s="4">
        <f t="shared" si="9"/>
        <v>3.9500000000000007E-2</v>
      </c>
      <c r="AX27" s="4">
        <f t="shared" si="10"/>
        <v>3.9500000000000007E-2</v>
      </c>
      <c r="AY27" s="4">
        <f t="shared" si="10"/>
        <v>3.9500000000000007E-2</v>
      </c>
      <c r="AZ27" s="4">
        <f t="shared" si="10"/>
        <v>3.9500000000000007E-2</v>
      </c>
      <c r="BA27" s="4">
        <f t="shared" si="10"/>
        <v>3.9500000000000007E-2</v>
      </c>
      <c r="BB27" s="4">
        <f t="shared" si="10"/>
        <v>3.9500000000000007E-2</v>
      </c>
      <c r="BC27" s="4">
        <f t="shared" si="10"/>
        <v>3.9500000000000007E-2</v>
      </c>
      <c r="BD27" s="4">
        <f t="shared" si="10"/>
        <v>3.9500000000000007E-2</v>
      </c>
      <c r="BE27" s="4">
        <f t="shared" si="10"/>
        <v>3.9500000000000007E-2</v>
      </c>
      <c r="BF27" s="4">
        <f t="shared" si="10"/>
        <v>3.9500000000000007E-2</v>
      </c>
      <c r="BG27" s="4">
        <f t="shared" si="10"/>
        <v>3.9500000000000007E-2</v>
      </c>
      <c r="BH27" s="4">
        <f t="shared" si="11"/>
        <v>3.9500000000000007E-2</v>
      </c>
      <c r="BI27" s="4">
        <f t="shared" si="11"/>
        <v>3.9500000000000007E-2</v>
      </c>
      <c r="BJ27" s="4">
        <f t="shared" si="11"/>
        <v>3.9500000000000007E-2</v>
      </c>
      <c r="BK27" s="4">
        <f t="shared" si="11"/>
        <v>3.9500000000000007E-2</v>
      </c>
      <c r="BL27" s="4">
        <f t="shared" si="11"/>
        <v>3.9500000000000007E-2</v>
      </c>
      <c r="BM27" s="4">
        <f t="shared" si="11"/>
        <v>3.9500000000000007E-2</v>
      </c>
      <c r="BN27" s="4">
        <f t="shared" si="11"/>
        <v>3.9500000000000007E-2</v>
      </c>
      <c r="BO27" s="4">
        <f t="shared" si="11"/>
        <v>3.9500000000000007E-2</v>
      </c>
      <c r="BP27" s="4">
        <f t="shared" si="11"/>
        <v>3.9500000000000007E-2</v>
      </c>
      <c r="BQ27" s="4">
        <f t="shared" si="11"/>
        <v>3.9500000000000007E-2</v>
      </c>
      <c r="BR27" s="4">
        <f t="shared" si="12"/>
        <v>3.9500000000000007E-2</v>
      </c>
      <c r="BS27" s="4">
        <f t="shared" si="12"/>
        <v>3.9500000000000007E-2</v>
      </c>
      <c r="BT27" s="4">
        <f t="shared" si="12"/>
        <v>3.9500000000000007E-2</v>
      </c>
      <c r="BU27" s="4">
        <f t="shared" si="12"/>
        <v>3.9500000000000007E-2</v>
      </c>
      <c r="BV27" s="4">
        <f t="shared" si="12"/>
        <v>3.9500000000000007E-2</v>
      </c>
      <c r="BW27" s="4">
        <f t="shared" si="12"/>
        <v>3.9500000000000007E-2</v>
      </c>
      <c r="BX27" s="4">
        <f t="shared" si="12"/>
        <v>3.9500000000000007E-2</v>
      </c>
      <c r="BY27" s="4">
        <f t="shared" si="12"/>
        <v>3.9500000000000007E-2</v>
      </c>
      <c r="BZ27" s="4">
        <f t="shared" si="12"/>
        <v>3.9500000000000007E-2</v>
      </c>
      <c r="CA27" s="4">
        <f t="shared" si="12"/>
        <v>3.9500000000000007E-2</v>
      </c>
      <c r="CB27" s="4">
        <f t="shared" si="13"/>
        <v>3.9500000000000007E-2</v>
      </c>
      <c r="CC27" s="4">
        <f t="shared" si="13"/>
        <v>3.9500000000000007E-2</v>
      </c>
      <c r="CD27" s="4">
        <f t="shared" si="13"/>
        <v>3.9500000000000007E-2</v>
      </c>
      <c r="CE27" s="4">
        <f t="shared" si="13"/>
        <v>3.9500000000000007E-2</v>
      </c>
      <c r="CF27" s="4">
        <f t="shared" si="13"/>
        <v>3.9500000000000007E-2</v>
      </c>
      <c r="CG27" s="4">
        <f t="shared" si="13"/>
        <v>3.9500000000000007E-2</v>
      </c>
      <c r="CH27" s="4">
        <f t="shared" si="13"/>
        <v>3.9500000000000007E-2</v>
      </c>
      <c r="CI27" s="4">
        <f t="shared" si="13"/>
        <v>3.9500000000000007E-2</v>
      </c>
      <c r="CJ27" s="4">
        <f t="shared" si="13"/>
        <v>3.9500000000000007E-2</v>
      </c>
      <c r="CK27" s="4">
        <f t="shared" si="13"/>
        <v>3.9500000000000007E-2</v>
      </c>
      <c r="CL27" s="4">
        <f t="shared" si="14"/>
        <v>3.9500000000000007E-2</v>
      </c>
      <c r="CM27" s="4">
        <f t="shared" si="14"/>
        <v>3.9500000000000007E-2</v>
      </c>
      <c r="CN27" s="4">
        <f t="shared" si="14"/>
        <v>3.9500000000000007E-2</v>
      </c>
      <c r="CO27" s="4">
        <f t="shared" si="14"/>
        <v>3.9500000000000007E-2</v>
      </c>
      <c r="CP27" s="4">
        <f t="shared" si="14"/>
        <v>3.9500000000000007E-2</v>
      </c>
      <c r="CQ27" s="4">
        <f t="shared" si="14"/>
        <v>3.9500000000000007E-2</v>
      </c>
      <c r="CR27" s="4">
        <f t="shared" si="14"/>
        <v>3.9500000000000007E-2</v>
      </c>
      <c r="CS27" s="4">
        <f t="shared" si="14"/>
        <v>3.9500000000000007E-2</v>
      </c>
      <c r="CT27" s="4">
        <f t="shared" si="14"/>
        <v>3.9500000000000007E-2</v>
      </c>
      <c r="CU27" s="4">
        <f t="shared" si="14"/>
        <v>3.9500000000000007E-2</v>
      </c>
      <c r="CV27" s="4">
        <f t="shared" si="15"/>
        <v>3.9500000000000007E-2</v>
      </c>
      <c r="CW27" s="4">
        <f t="shared" si="15"/>
        <v>3.9500000000000007E-2</v>
      </c>
      <c r="CX27" s="4">
        <f t="shared" si="15"/>
        <v>3.9500000000000007E-2</v>
      </c>
      <c r="CY27" s="4">
        <f t="shared" si="15"/>
        <v>3.9500000000000007E-2</v>
      </c>
      <c r="CZ27" s="4">
        <f t="shared" si="15"/>
        <v>3.9500000000000007E-2</v>
      </c>
      <c r="DA27" s="4">
        <f t="shared" si="15"/>
        <v>3.9500000000000007E-2</v>
      </c>
      <c r="DB27" s="4">
        <f t="shared" si="15"/>
        <v>3.9500000000000007E-2</v>
      </c>
      <c r="DC27" s="4">
        <f t="shared" si="15"/>
        <v>3.9500000000000007E-2</v>
      </c>
      <c r="DD27" s="4">
        <f t="shared" si="15"/>
        <v>3.9500000000000007E-2</v>
      </c>
      <c r="DE27" s="4">
        <f t="shared" si="15"/>
        <v>3.9500000000000007E-2</v>
      </c>
    </row>
    <row r="28" spans="1:109">
      <c r="A28" t="s">
        <v>52</v>
      </c>
      <c r="B28" t="s">
        <v>2</v>
      </c>
      <c r="C28">
        <v>1</v>
      </c>
      <c r="D28">
        <v>80</v>
      </c>
      <c r="E28" s="1">
        <v>0.2</v>
      </c>
      <c r="H28">
        <v>12.5</v>
      </c>
      <c r="I28">
        <f>H28</f>
        <v>12.5</v>
      </c>
      <c r="J28" s="4">
        <f t="shared" si="6"/>
        <v>0.39500000000000002</v>
      </c>
      <c r="K28" s="4">
        <f t="shared" si="6"/>
        <v>0.39500000000000002</v>
      </c>
      <c r="L28" s="4">
        <f t="shared" si="6"/>
        <v>0.19750000000000001</v>
      </c>
      <c r="M28" s="4">
        <f t="shared" si="6"/>
        <v>0.19750000000000001</v>
      </c>
      <c r="N28" s="4">
        <f t="shared" si="6"/>
        <v>3.9500000000000007E-2</v>
      </c>
      <c r="O28" s="4">
        <f t="shared" si="6"/>
        <v>3.9500000000000007E-2</v>
      </c>
      <c r="P28" s="4">
        <f t="shared" si="6"/>
        <v>3.9500000000000007E-2</v>
      </c>
      <c r="Q28" s="4">
        <f t="shared" si="6"/>
        <v>3.9500000000000007E-2</v>
      </c>
      <c r="R28" s="4">
        <f t="shared" si="6"/>
        <v>3.9500000000000007E-2</v>
      </c>
      <c r="S28" s="4">
        <f t="shared" si="6"/>
        <v>3.9500000000000007E-2</v>
      </c>
      <c r="T28" s="4">
        <f t="shared" si="7"/>
        <v>3.9500000000000007E-2</v>
      </c>
      <c r="U28" s="4">
        <f t="shared" si="7"/>
        <v>3.9500000000000007E-2</v>
      </c>
      <c r="V28" s="4">
        <f t="shared" si="7"/>
        <v>3.9500000000000007E-2</v>
      </c>
      <c r="W28" s="4">
        <f t="shared" si="7"/>
        <v>3.9500000000000007E-2</v>
      </c>
      <c r="X28" s="4">
        <f t="shared" si="7"/>
        <v>3.9500000000000007E-2</v>
      </c>
      <c r="Y28" s="4">
        <f t="shared" si="7"/>
        <v>3.9500000000000007E-2</v>
      </c>
      <c r="Z28" s="4">
        <f t="shared" si="7"/>
        <v>3.9500000000000007E-2</v>
      </c>
      <c r="AA28" s="4">
        <f t="shared" si="7"/>
        <v>3.9500000000000007E-2</v>
      </c>
      <c r="AB28" s="4">
        <f t="shared" si="7"/>
        <v>3.9500000000000007E-2</v>
      </c>
      <c r="AC28" s="4">
        <f t="shared" si="7"/>
        <v>3.9500000000000007E-2</v>
      </c>
      <c r="AD28" s="4">
        <f t="shared" si="8"/>
        <v>3.9500000000000007E-2</v>
      </c>
      <c r="AE28" s="4">
        <f t="shared" si="8"/>
        <v>3.9500000000000007E-2</v>
      </c>
      <c r="AF28" s="4">
        <f t="shared" si="8"/>
        <v>3.9500000000000007E-2</v>
      </c>
      <c r="AG28" s="4">
        <f t="shared" si="8"/>
        <v>3.9500000000000007E-2</v>
      </c>
      <c r="AH28" s="4">
        <f t="shared" si="8"/>
        <v>3.9500000000000007E-2</v>
      </c>
      <c r="AI28" s="4">
        <f t="shared" si="8"/>
        <v>3.9500000000000007E-2</v>
      </c>
      <c r="AJ28" s="4">
        <f t="shared" si="8"/>
        <v>3.9500000000000007E-2</v>
      </c>
      <c r="AK28" s="4">
        <f t="shared" si="8"/>
        <v>3.9500000000000007E-2</v>
      </c>
      <c r="AL28" s="4">
        <f t="shared" si="8"/>
        <v>3.9500000000000007E-2</v>
      </c>
      <c r="AM28" s="4">
        <f t="shared" si="8"/>
        <v>3.9500000000000007E-2</v>
      </c>
      <c r="AN28" s="4">
        <f t="shared" si="9"/>
        <v>3.9500000000000007E-2</v>
      </c>
      <c r="AO28" s="4">
        <f t="shared" si="9"/>
        <v>3.9500000000000007E-2</v>
      </c>
      <c r="AP28" s="4">
        <f t="shared" si="9"/>
        <v>3.9500000000000007E-2</v>
      </c>
      <c r="AQ28" s="4">
        <f t="shared" si="9"/>
        <v>3.9500000000000007E-2</v>
      </c>
      <c r="AR28" s="4">
        <f t="shared" si="9"/>
        <v>3.9500000000000007E-2</v>
      </c>
      <c r="AS28" s="4">
        <f t="shared" si="9"/>
        <v>3.9500000000000007E-2</v>
      </c>
      <c r="AT28" s="4">
        <f t="shared" si="9"/>
        <v>3.9500000000000007E-2</v>
      </c>
      <c r="AU28" s="4">
        <f t="shared" si="9"/>
        <v>3.9500000000000007E-2</v>
      </c>
      <c r="AV28" s="4">
        <f t="shared" si="9"/>
        <v>3.9500000000000007E-2</v>
      </c>
      <c r="AW28" s="4">
        <f t="shared" si="9"/>
        <v>3.9500000000000007E-2</v>
      </c>
      <c r="AX28" s="4">
        <f t="shared" si="10"/>
        <v>3.9500000000000007E-2</v>
      </c>
      <c r="AY28" s="4">
        <f t="shared" si="10"/>
        <v>3.9500000000000007E-2</v>
      </c>
      <c r="AZ28" s="4">
        <f t="shared" si="10"/>
        <v>3.9500000000000007E-2</v>
      </c>
      <c r="BA28" s="4">
        <f t="shared" si="10"/>
        <v>3.9500000000000007E-2</v>
      </c>
      <c r="BB28" s="4">
        <f t="shared" si="10"/>
        <v>3.9500000000000007E-2</v>
      </c>
      <c r="BC28" s="4">
        <f t="shared" si="10"/>
        <v>3.9500000000000007E-2</v>
      </c>
      <c r="BD28" s="4">
        <f t="shared" si="10"/>
        <v>3.9500000000000007E-2</v>
      </c>
      <c r="BE28" s="4">
        <f t="shared" si="10"/>
        <v>3.9500000000000007E-2</v>
      </c>
      <c r="BF28" s="4">
        <f t="shared" si="10"/>
        <v>3.9500000000000007E-2</v>
      </c>
      <c r="BG28" s="4">
        <f t="shared" si="10"/>
        <v>3.9500000000000007E-2</v>
      </c>
      <c r="BH28" s="4">
        <f t="shared" si="11"/>
        <v>3.9500000000000007E-2</v>
      </c>
      <c r="BI28" s="4">
        <f t="shared" si="11"/>
        <v>3.9500000000000007E-2</v>
      </c>
      <c r="BJ28" s="4">
        <f t="shared" si="11"/>
        <v>3.9500000000000007E-2</v>
      </c>
      <c r="BK28" s="4">
        <f t="shared" si="11"/>
        <v>3.9500000000000007E-2</v>
      </c>
      <c r="BL28" s="4">
        <f t="shared" si="11"/>
        <v>3.9500000000000007E-2</v>
      </c>
      <c r="BM28" s="4">
        <f t="shared" si="11"/>
        <v>3.9500000000000007E-2</v>
      </c>
      <c r="BN28" s="4">
        <f t="shared" si="11"/>
        <v>3.9500000000000007E-2</v>
      </c>
      <c r="BO28" s="4">
        <f t="shared" si="11"/>
        <v>3.9500000000000007E-2</v>
      </c>
      <c r="BP28" s="4">
        <f t="shared" si="11"/>
        <v>3.9500000000000007E-2</v>
      </c>
      <c r="BQ28" s="4">
        <f t="shared" si="11"/>
        <v>3.9500000000000007E-2</v>
      </c>
      <c r="BR28" s="4">
        <f t="shared" si="12"/>
        <v>3.9500000000000007E-2</v>
      </c>
      <c r="BS28" s="4">
        <f t="shared" si="12"/>
        <v>3.9500000000000007E-2</v>
      </c>
      <c r="BT28" s="4">
        <f t="shared" si="12"/>
        <v>3.9500000000000007E-2</v>
      </c>
      <c r="BU28" s="4">
        <f t="shared" si="12"/>
        <v>3.9500000000000007E-2</v>
      </c>
      <c r="BV28" s="4">
        <f t="shared" si="12"/>
        <v>3.9500000000000007E-2</v>
      </c>
      <c r="BW28" s="4">
        <f t="shared" si="12"/>
        <v>3.9500000000000007E-2</v>
      </c>
      <c r="BX28" s="4">
        <f t="shared" si="12"/>
        <v>3.9500000000000007E-2</v>
      </c>
      <c r="BY28" s="4">
        <f t="shared" si="12"/>
        <v>3.9500000000000007E-2</v>
      </c>
      <c r="BZ28" s="4">
        <f t="shared" si="12"/>
        <v>3.9500000000000007E-2</v>
      </c>
      <c r="CA28" s="4">
        <f t="shared" si="12"/>
        <v>3.9500000000000007E-2</v>
      </c>
      <c r="CB28" s="4">
        <f t="shared" si="13"/>
        <v>3.9500000000000007E-2</v>
      </c>
      <c r="CC28" s="4">
        <f t="shared" si="13"/>
        <v>3.9500000000000007E-2</v>
      </c>
      <c r="CD28" s="4">
        <f t="shared" si="13"/>
        <v>3.9500000000000007E-2</v>
      </c>
      <c r="CE28" s="4">
        <f t="shared" si="13"/>
        <v>3.9500000000000007E-2</v>
      </c>
      <c r="CF28" s="4">
        <f t="shared" si="13"/>
        <v>3.9500000000000007E-2</v>
      </c>
      <c r="CG28" s="4">
        <f t="shared" si="13"/>
        <v>3.9500000000000007E-2</v>
      </c>
      <c r="CH28" s="4">
        <f t="shared" si="13"/>
        <v>3.9500000000000007E-2</v>
      </c>
      <c r="CI28" s="4">
        <f t="shared" si="13"/>
        <v>3.9500000000000007E-2</v>
      </c>
      <c r="CJ28" s="4">
        <f t="shared" si="13"/>
        <v>3.9500000000000007E-2</v>
      </c>
      <c r="CK28" s="4">
        <f t="shared" si="13"/>
        <v>3.9500000000000007E-2</v>
      </c>
      <c r="CL28" s="4">
        <f t="shared" si="14"/>
        <v>3.9500000000000007E-2</v>
      </c>
      <c r="CM28" s="4">
        <f t="shared" si="14"/>
        <v>3.9500000000000007E-2</v>
      </c>
      <c r="CN28" s="4">
        <f t="shared" si="14"/>
        <v>3.9500000000000007E-2</v>
      </c>
      <c r="CO28" s="4">
        <f t="shared" si="14"/>
        <v>3.9500000000000007E-2</v>
      </c>
      <c r="CP28" s="4">
        <f t="shared" si="14"/>
        <v>3.9500000000000007E-2</v>
      </c>
      <c r="CQ28" s="4">
        <f t="shared" si="14"/>
        <v>3.9500000000000007E-2</v>
      </c>
      <c r="CR28" s="4">
        <f t="shared" si="14"/>
        <v>3.9500000000000007E-2</v>
      </c>
      <c r="CS28" s="4">
        <f t="shared" si="14"/>
        <v>3.9500000000000007E-2</v>
      </c>
      <c r="CT28" s="4">
        <f t="shared" si="14"/>
        <v>3.9500000000000007E-2</v>
      </c>
      <c r="CU28" s="4">
        <f t="shared" si="14"/>
        <v>3.9500000000000007E-2</v>
      </c>
      <c r="CV28" s="4">
        <f t="shared" si="15"/>
        <v>3.9500000000000007E-2</v>
      </c>
      <c r="CW28" s="4">
        <f t="shared" si="15"/>
        <v>3.9500000000000007E-2</v>
      </c>
      <c r="CX28" s="4">
        <f t="shared" si="15"/>
        <v>3.9500000000000007E-2</v>
      </c>
      <c r="CY28" s="4">
        <f t="shared" si="15"/>
        <v>3.9500000000000007E-2</v>
      </c>
      <c r="CZ28" s="4">
        <f t="shared" si="15"/>
        <v>3.9500000000000007E-2</v>
      </c>
      <c r="DA28" s="4">
        <f t="shared" si="15"/>
        <v>3.9500000000000007E-2</v>
      </c>
      <c r="DB28" s="4">
        <f t="shared" si="15"/>
        <v>3.9500000000000007E-2</v>
      </c>
      <c r="DC28" s="4">
        <f t="shared" si="15"/>
        <v>3.9500000000000007E-2</v>
      </c>
      <c r="DD28" s="4">
        <f t="shared" si="15"/>
        <v>3.9500000000000007E-2</v>
      </c>
      <c r="DE28" s="4">
        <f t="shared" si="15"/>
        <v>3.9500000000000007E-2</v>
      </c>
    </row>
    <row r="29" spans="1:109">
      <c r="A29" t="s">
        <v>53</v>
      </c>
      <c r="B29" t="s">
        <v>2</v>
      </c>
      <c r="C29">
        <v>2</v>
      </c>
      <c r="D29">
        <v>100</v>
      </c>
      <c r="E29" s="1">
        <v>0.3</v>
      </c>
      <c r="H29">
        <f>6*2.5</f>
        <v>15</v>
      </c>
      <c r="I29">
        <f>H29+H28</f>
        <v>27.5</v>
      </c>
      <c r="J29" s="4">
        <f t="shared" si="6"/>
        <v>0.39500000000000002</v>
      </c>
      <c r="K29" s="4">
        <f t="shared" si="6"/>
        <v>0.39500000000000002</v>
      </c>
      <c r="L29" s="4">
        <f t="shared" si="6"/>
        <v>0.39500000000000002</v>
      </c>
      <c r="M29" s="4">
        <f t="shared" si="6"/>
        <v>0.19750000000000001</v>
      </c>
      <c r="N29" s="4">
        <f t="shared" si="6"/>
        <v>0.19750000000000001</v>
      </c>
      <c r="O29" s="4">
        <f t="shared" si="6"/>
        <v>3.9500000000000007E-2</v>
      </c>
      <c r="P29" s="4">
        <f t="shared" si="6"/>
        <v>3.9500000000000007E-2</v>
      </c>
      <c r="Q29" s="4">
        <f t="shared" si="6"/>
        <v>3.9500000000000007E-2</v>
      </c>
      <c r="R29" s="4">
        <f t="shared" si="6"/>
        <v>3.9500000000000007E-2</v>
      </c>
      <c r="S29" s="4">
        <f t="shared" si="6"/>
        <v>3.9500000000000007E-2</v>
      </c>
      <c r="T29" s="4">
        <f t="shared" si="7"/>
        <v>3.9500000000000007E-2</v>
      </c>
      <c r="U29" s="4">
        <f t="shared" si="7"/>
        <v>3.9500000000000007E-2</v>
      </c>
      <c r="V29" s="4">
        <f t="shared" si="7"/>
        <v>3.9500000000000007E-2</v>
      </c>
      <c r="W29" s="4">
        <f t="shared" si="7"/>
        <v>3.9500000000000007E-2</v>
      </c>
      <c r="X29" s="4">
        <f t="shared" si="7"/>
        <v>3.9500000000000007E-2</v>
      </c>
      <c r="Y29" s="4">
        <f t="shared" si="7"/>
        <v>3.9500000000000007E-2</v>
      </c>
      <c r="Z29" s="4">
        <f t="shared" si="7"/>
        <v>3.9500000000000007E-2</v>
      </c>
      <c r="AA29" s="4">
        <f t="shared" si="7"/>
        <v>3.9500000000000007E-2</v>
      </c>
      <c r="AB29" s="4">
        <f t="shared" si="7"/>
        <v>3.9500000000000007E-2</v>
      </c>
      <c r="AC29" s="4">
        <f t="shared" si="7"/>
        <v>3.9500000000000007E-2</v>
      </c>
      <c r="AD29" s="4">
        <f t="shared" si="8"/>
        <v>3.9500000000000007E-2</v>
      </c>
      <c r="AE29" s="4">
        <f t="shared" si="8"/>
        <v>3.9500000000000007E-2</v>
      </c>
      <c r="AF29" s="4">
        <f t="shared" si="8"/>
        <v>3.9500000000000007E-2</v>
      </c>
      <c r="AG29" s="4">
        <f t="shared" si="8"/>
        <v>3.9500000000000007E-2</v>
      </c>
      <c r="AH29" s="4">
        <f t="shared" si="8"/>
        <v>3.9500000000000007E-2</v>
      </c>
      <c r="AI29" s="4">
        <f t="shared" si="8"/>
        <v>3.9500000000000007E-2</v>
      </c>
      <c r="AJ29" s="4">
        <f t="shared" si="8"/>
        <v>3.9500000000000007E-2</v>
      </c>
      <c r="AK29" s="4">
        <f t="shared" si="8"/>
        <v>3.9500000000000007E-2</v>
      </c>
      <c r="AL29" s="4">
        <f t="shared" si="8"/>
        <v>3.9500000000000007E-2</v>
      </c>
      <c r="AM29" s="4">
        <f t="shared" si="8"/>
        <v>3.9500000000000007E-2</v>
      </c>
      <c r="AN29" s="4">
        <f t="shared" si="9"/>
        <v>3.9500000000000007E-2</v>
      </c>
      <c r="AO29" s="4">
        <f t="shared" si="9"/>
        <v>3.9500000000000007E-2</v>
      </c>
      <c r="AP29" s="4">
        <f t="shared" si="9"/>
        <v>3.9500000000000007E-2</v>
      </c>
      <c r="AQ29" s="4">
        <f t="shared" si="9"/>
        <v>3.9500000000000007E-2</v>
      </c>
      <c r="AR29" s="4">
        <f t="shared" si="9"/>
        <v>3.9500000000000007E-2</v>
      </c>
      <c r="AS29" s="4">
        <f t="shared" si="9"/>
        <v>3.9500000000000007E-2</v>
      </c>
      <c r="AT29" s="4">
        <f t="shared" si="9"/>
        <v>3.9500000000000007E-2</v>
      </c>
      <c r="AU29" s="4">
        <f t="shared" si="9"/>
        <v>3.9500000000000007E-2</v>
      </c>
      <c r="AV29" s="4">
        <f t="shared" si="9"/>
        <v>3.9500000000000007E-2</v>
      </c>
      <c r="AW29" s="4">
        <f t="shared" si="9"/>
        <v>3.9500000000000007E-2</v>
      </c>
      <c r="AX29" s="4">
        <f t="shared" si="10"/>
        <v>3.9500000000000007E-2</v>
      </c>
      <c r="AY29" s="4">
        <f t="shared" si="10"/>
        <v>3.9500000000000007E-2</v>
      </c>
      <c r="AZ29" s="4">
        <f t="shared" si="10"/>
        <v>3.9500000000000007E-2</v>
      </c>
      <c r="BA29" s="4">
        <f t="shared" si="10"/>
        <v>3.9500000000000007E-2</v>
      </c>
      <c r="BB29" s="4">
        <f t="shared" si="10"/>
        <v>3.9500000000000007E-2</v>
      </c>
      <c r="BC29" s="4">
        <f t="shared" si="10"/>
        <v>3.9500000000000007E-2</v>
      </c>
      <c r="BD29" s="4">
        <f t="shared" si="10"/>
        <v>3.9500000000000007E-2</v>
      </c>
      <c r="BE29" s="4">
        <f t="shared" si="10"/>
        <v>3.9500000000000007E-2</v>
      </c>
      <c r="BF29" s="4">
        <f t="shared" si="10"/>
        <v>3.9500000000000007E-2</v>
      </c>
      <c r="BG29" s="4">
        <f t="shared" si="10"/>
        <v>3.9500000000000007E-2</v>
      </c>
      <c r="BH29" s="4">
        <f t="shared" si="11"/>
        <v>3.9500000000000007E-2</v>
      </c>
      <c r="BI29" s="4">
        <f t="shared" si="11"/>
        <v>3.9500000000000007E-2</v>
      </c>
      <c r="BJ29" s="4">
        <f t="shared" si="11"/>
        <v>3.9500000000000007E-2</v>
      </c>
      <c r="BK29" s="4">
        <f t="shared" si="11"/>
        <v>3.9500000000000007E-2</v>
      </c>
      <c r="BL29" s="4">
        <f t="shared" si="11"/>
        <v>3.9500000000000007E-2</v>
      </c>
      <c r="BM29" s="4">
        <f t="shared" si="11"/>
        <v>3.9500000000000007E-2</v>
      </c>
      <c r="BN29" s="4">
        <f t="shared" si="11"/>
        <v>3.9500000000000007E-2</v>
      </c>
      <c r="BO29" s="4">
        <f t="shared" si="11"/>
        <v>3.9500000000000007E-2</v>
      </c>
      <c r="BP29" s="4">
        <f t="shared" si="11"/>
        <v>3.9500000000000007E-2</v>
      </c>
      <c r="BQ29" s="4">
        <f t="shared" si="11"/>
        <v>3.9500000000000007E-2</v>
      </c>
      <c r="BR29" s="4">
        <f t="shared" si="12"/>
        <v>3.9500000000000007E-2</v>
      </c>
      <c r="BS29" s="4">
        <f t="shared" si="12"/>
        <v>3.9500000000000007E-2</v>
      </c>
      <c r="BT29" s="4">
        <f t="shared" si="12"/>
        <v>3.9500000000000007E-2</v>
      </c>
      <c r="BU29" s="4">
        <f t="shared" si="12"/>
        <v>3.9500000000000007E-2</v>
      </c>
      <c r="BV29" s="4">
        <f t="shared" si="12"/>
        <v>3.9500000000000007E-2</v>
      </c>
      <c r="BW29" s="4">
        <f t="shared" si="12"/>
        <v>3.9500000000000007E-2</v>
      </c>
      <c r="BX29" s="4">
        <f t="shared" si="12"/>
        <v>3.9500000000000007E-2</v>
      </c>
      <c r="BY29" s="4">
        <f t="shared" si="12"/>
        <v>3.9500000000000007E-2</v>
      </c>
      <c r="BZ29" s="4">
        <f t="shared" si="12"/>
        <v>3.9500000000000007E-2</v>
      </c>
      <c r="CA29" s="4">
        <f t="shared" si="12"/>
        <v>3.9500000000000007E-2</v>
      </c>
      <c r="CB29" s="4">
        <f t="shared" si="13"/>
        <v>3.9500000000000007E-2</v>
      </c>
      <c r="CC29" s="4">
        <f t="shared" si="13"/>
        <v>3.9500000000000007E-2</v>
      </c>
      <c r="CD29" s="4">
        <f t="shared" si="13"/>
        <v>3.9500000000000007E-2</v>
      </c>
      <c r="CE29" s="4">
        <f t="shared" si="13"/>
        <v>3.9500000000000007E-2</v>
      </c>
      <c r="CF29" s="4">
        <f t="shared" si="13"/>
        <v>3.9500000000000007E-2</v>
      </c>
      <c r="CG29" s="4">
        <f t="shared" si="13"/>
        <v>3.9500000000000007E-2</v>
      </c>
      <c r="CH29" s="4">
        <f t="shared" si="13"/>
        <v>3.9500000000000007E-2</v>
      </c>
      <c r="CI29" s="4">
        <f t="shared" si="13"/>
        <v>3.9500000000000007E-2</v>
      </c>
      <c r="CJ29" s="4">
        <f t="shared" si="13"/>
        <v>3.9500000000000007E-2</v>
      </c>
      <c r="CK29" s="4">
        <f t="shared" si="13"/>
        <v>3.9500000000000007E-2</v>
      </c>
      <c r="CL29" s="4">
        <f t="shared" si="14"/>
        <v>3.9500000000000007E-2</v>
      </c>
      <c r="CM29" s="4">
        <f t="shared" si="14"/>
        <v>3.9500000000000007E-2</v>
      </c>
      <c r="CN29" s="4">
        <f t="shared" si="14"/>
        <v>3.9500000000000007E-2</v>
      </c>
      <c r="CO29" s="4">
        <f t="shared" si="14"/>
        <v>3.9500000000000007E-2</v>
      </c>
      <c r="CP29" s="4">
        <f t="shared" si="14"/>
        <v>3.9500000000000007E-2</v>
      </c>
      <c r="CQ29" s="4">
        <f t="shared" si="14"/>
        <v>3.9500000000000007E-2</v>
      </c>
      <c r="CR29" s="4">
        <f t="shared" si="14"/>
        <v>3.9500000000000007E-2</v>
      </c>
      <c r="CS29" s="4">
        <f t="shared" si="14"/>
        <v>3.9500000000000007E-2</v>
      </c>
      <c r="CT29" s="4">
        <f t="shared" si="14"/>
        <v>3.9500000000000007E-2</v>
      </c>
      <c r="CU29" s="4">
        <f t="shared" si="14"/>
        <v>3.9500000000000007E-2</v>
      </c>
      <c r="CV29" s="4">
        <f t="shared" si="15"/>
        <v>3.9500000000000007E-2</v>
      </c>
      <c r="CW29" s="4">
        <f t="shared" si="15"/>
        <v>3.9500000000000007E-2</v>
      </c>
      <c r="CX29" s="4">
        <f t="shared" si="15"/>
        <v>3.9500000000000007E-2</v>
      </c>
      <c r="CY29" s="4">
        <f t="shared" si="15"/>
        <v>3.9500000000000007E-2</v>
      </c>
      <c r="CZ29" s="4">
        <f t="shared" si="15"/>
        <v>3.9500000000000007E-2</v>
      </c>
      <c r="DA29" s="4">
        <f t="shared" si="15"/>
        <v>3.9500000000000007E-2</v>
      </c>
      <c r="DB29" s="4">
        <f t="shared" si="15"/>
        <v>3.9500000000000007E-2</v>
      </c>
      <c r="DC29" s="4">
        <f t="shared" si="15"/>
        <v>3.9500000000000007E-2</v>
      </c>
      <c r="DD29" s="4">
        <f t="shared" si="15"/>
        <v>3.9500000000000007E-2</v>
      </c>
      <c r="DE29" s="4">
        <f t="shared" si="15"/>
        <v>3.9500000000000007E-2</v>
      </c>
    </row>
    <row r="30" spans="1:109">
      <c r="A30" t="s">
        <v>54</v>
      </c>
      <c r="B30" t="s">
        <v>2</v>
      </c>
      <c r="C30">
        <v>3</v>
      </c>
      <c r="D30">
        <v>120</v>
      </c>
      <c r="E30" s="1">
        <v>0.4</v>
      </c>
      <c r="H30">
        <v>25</v>
      </c>
      <c r="I30">
        <f>H30+H29+H28</f>
        <v>52.5</v>
      </c>
      <c r="J30" s="4">
        <f t="shared" si="6"/>
        <v>0.39500000000000002</v>
      </c>
      <c r="K30" s="4">
        <f t="shared" si="6"/>
        <v>0.39500000000000002</v>
      </c>
      <c r="L30" s="4">
        <f t="shared" si="6"/>
        <v>0.39500000000000002</v>
      </c>
      <c r="M30" s="4">
        <f t="shared" si="6"/>
        <v>0.19750000000000001</v>
      </c>
      <c r="N30" s="4">
        <f t="shared" si="6"/>
        <v>0.19750000000000001</v>
      </c>
      <c r="O30" s="4">
        <f t="shared" si="6"/>
        <v>0.19750000000000001</v>
      </c>
      <c r="P30" s="4">
        <f t="shared" si="6"/>
        <v>3.9500000000000007E-2</v>
      </c>
      <c r="Q30" s="4">
        <f t="shared" si="6"/>
        <v>3.9500000000000007E-2</v>
      </c>
      <c r="R30" s="4">
        <f t="shared" si="6"/>
        <v>3.9500000000000007E-2</v>
      </c>
      <c r="S30" s="4">
        <f t="shared" si="6"/>
        <v>3.9500000000000007E-2</v>
      </c>
      <c r="T30" s="4">
        <f t="shared" si="7"/>
        <v>3.9500000000000007E-2</v>
      </c>
      <c r="U30" s="4">
        <f t="shared" si="7"/>
        <v>3.9500000000000007E-2</v>
      </c>
      <c r="V30" s="4">
        <f t="shared" si="7"/>
        <v>3.9500000000000007E-2</v>
      </c>
      <c r="W30" s="4">
        <f t="shared" si="7"/>
        <v>3.9500000000000007E-2</v>
      </c>
      <c r="X30" s="4">
        <f t="shared" si="7"/>
        <v>3.9500000000000007E-2</v>
      </c>
      <c r="Y30" s="4">
        <f t="shared" si="7"/>
        <v>3.9500000000000007E-2</v>
      </c>
      <c r="Z30" s="4">
        <f t="shared" si="7"/>
        <v>3.9500000000000007E-2</v>
      </c>
      <c r="AA30" s="4">
        <f t="shared" si="7"/>
        <v>3.9500000000000007E-2</v>
      </c>
      <c r="AB30" s="4">
        <f t="shared" si="7"/>
        <v>3.9500000000000007E-2</v>
      </c>
      <c r="AC30" s="4">
        <f t="shared" si="7"/>
        <v>3.9500000000000007E-2</v>
      </c>
      <c r="AD30" s="4">
        <f t="shared" si="8"/>
        <v>3.9500000000000007E-2</v>
      </c>
      <c r="AE30" s="4">
        <f t="shared" si="8"/>
        <v>3.9500000000000007E-2</v>
      </c>
      <c r="AF30" s="4">
        <f t="shared" si="8"/>
        <v>3.9500000000000007E-2</v>
      </c>
      <c r="AG30" s="4">
        <f t="shared" si="8"/>
        <v>3.9500000000000007E-2</v>
      </c>
      <c r="AH30" s="4">
        <f t="shared" si="8"/>
        <v>3.9500000000000007E-2</v>
      </c>
      <c r="AI30" s="4">
        <f t="shared" si="8"/>
        <v>3.9500000000000007E-2</v>
      </c>
      <c r="AJ30" s="4">
        <f t="shared" si="8"/>
        <v>3.9500000000000007E-2</v>
      </c>
      <c r="AK30" s="4">
        <f t="shared" si="8"/>
        <v>3.9500000000000007E-2</v>
      </c>
      <c r="AL30" s="4">
        <f t="shared" si="8"/>
        <v>3.9500000000000007E-2</v>
      </c>
      <c r="AM30" s="4">
        <f t="shared" si="8"/>
        <v>3.9500000000000007E-2</v>
      </c>
      <c r="AN30" s="4">
        <f t="shared" si="9"/>
        <v>3.9500000000000007E-2</v>
      </c>
      <c r="AO30" s="4">
        <f t="shared" si="9"/>
        <v>3.9500000000000007E-2</v>
      </c>
      <c r="AP30" s="4">
        <f t="shared" si="9"/>
        <v>3.9500000000000007E-2</v>
      </c>
      <c r="AQ30" s="4">
        <f t="shared" si="9"/>
        <v>3.9500000000000007E-2</v>
      </c>
      <c r="AR30" s="4">
        <f t="shared" si="9"/>
        <v>3.9500000000000007E-2</v>
      </c>
      <c r="AS30" s="4">
        <f t="shared" si="9"/>
        <v>3.9500000000000007E-2</v>
      </c>
      <c r="AT30" s="4">
        <f t="shared" si="9"/>
        <v>3.9500000000000007E-2</v>
      </c>
      <c r="AU30" s="4">
        <f t="shared" si="9"/>
        <v>3.9500000000000007E-2</v>
      </c>
      <c r="AV30" s="4">
        <f t="shared" si="9"/>
        <v>3.9500000000000007E-2</v>
      </c>
      <c r="AW30" s="4">
        <f t="shared" si="9"/>
        <v>3.9500000000000007E-2</v>
      </c>
      <c r="AX30" s="4">
        <f t="shared" si="10"/>
        <v>3.9500000000000007E-2</v>
      </c>
      <c r="AY30" s="4">
        <f t="shared" si="10"/>
        <v>3.9500000000000007E-2</v>
      </c>
      <c r="AZ30" s="4">
        <f t="shared" si="10"/>
        <v>3.9500000000000007E-2</v>
      </c>
      <c r="BA30" s="4">
        <f t="shared" si="10"/>
        <v>3.9500000000000007E-2</v>
      </c>
      <c r="BB30" s="4">
        <f t="shared" si="10"/>
        <v>3.9500000000000007E-2</v>
      </c>
      <c r="BC30" s="4">
        <f t="shared" si="10"/>
        <v>3.9500000000000007E-2</v>
      </c>
      <c r="BD30" s="4">
        <f t="shared" si="10"/>
        <v>3.9500000000000007E-2</v>
      </c>
      <c r="BE30" s="4">
        <f t="shared" si="10"/>
        <v>3.9500000000000007E-2</v>
      </c>
      <c r="BF30" s="4">
        <f t="shared" si="10"/>
        <v>3.9500000000000007E-2</v>
      </c>
      <c r="BG30" s="4">
        <f t="shared" si="10"/>
        <v>3.9500000000000007E-2</v>
      </c>
      <c r="BH30" s="4">
        <f t="shared" si="11"/>
        <v>3.9500000000000007E-2</v>
      </c>
      <c r="BI30" s="4">
        <f t="shared" si="11"/>
        <v>3.9500000000000007E-2</v>
      </c>
      <c r="BJ30" s="4">
        <f t="shared" si="11"/>
        <v>3.9500000000000007E-2</v>
      </c>
      <c r="BK30" s="4">
        <f t="shared" si="11"/>
        <v>3.9500000000000007E-2</v>
      </c>
      <c r="BL30" s="4">
        <f t="shared" si="11"/>
        <v>3.9500000000000007E-2</v>
      </c>
      <c r="BM30" s="4">
        <f t="shared" si="11"/>
        <v>3.9500000000000007E-2</v>
      </c>
      <c r="BN30" s="4">
        <f t="shared" si="11"/>
        <v>3.9500000000000007E-2</v>
      </c>
      <c r="BO30" s="4">
        <f t="shared" si="11"/>
        <v>3.9500000000000007E-2</v>
      </c>
      <c r="BP30" s="4">
        <f t="shared" si="11"/>
        <v>3.9500000000000007E-2</v>
      </c>
      <c r="BQ30" s="4">
        <f t="shared" si="11"/>
        <v>3.9500000000000007E-2</v>
      </c>
      <c r="BR30" s="4">
        <f t="shared" si="12"/>
        <v>3.9500000000000007E-2</v>
      </c>
      <c r="BS30" s="4">
        <f t="shared" si="12"/>
        <v>3.9500000000000007E-2</v>
      </c>
      <c r="BT30" s="4">
        <f t="shared" si="12"/>
        <v>3.9500000000000007E-2</v>
      </c>
      <c r="BU30" s="4">
        <f t="shared" si="12"/>
        <v>3.9500000000000007E-2</v>
      </c>
      <c r="BV30" s="4">
        <f t="shared" si="12"/>
        <v>3.9500000000000007E-2</v>
      </c>
      <c r="BW30" s="4">
        <f t="shared" si="12"/>
        <v>3.9500000000000007E-2</v>
      </c>
      <c r="BX30" s="4">
        <f t="shared" si="12"/>
        <v>3.9500000000000007E-2</v>
      </c>
      <c r="BY30" s="4">
        <f t="shared" si="12"/>
        <v>3.9500000000000007E-2</v>
      </c>
      <c r="BZ30" s="4">
        <f t="shared" si="12"/>
        <v>3.9500000000000007E-2</v>
      </c>
      <c r="CA30" s="4">
        <f t="shared" si="12"/>
        <v>3.9500000000000007E-2</v>
      </c>
      <c r="CB30" s="4">
        <f t="shared" si="13"/>
        <v>3.9500000000000007E-2</v>
      </c>
      <c r="CC30" s="4">
        <f t="shared" si="13"/>
        <v>3.9500000000000007E-2</v>
      </c>
      <c r="CD30" s="4">
        <f t="shared" si="13"/>
        <v>3.9500000000000007E-2</v>
      </c>
      <c r="CE30" s="4">
        <f t="shared" si="13"/>
        <v>3.9500000000000007E-2</v>
      </c>
      <c r="CF30" s="4">
        <f t="shared" si="13"/>
        <v>3.9500000000000007E-2</v>
      </c>
      <c r="CG30" s="4">
        <f t="shared" si="13"/>
        <v>3.9500000000000007E-2</v>
      </c>
      <c r="CH30" s="4">
        <f t="shared" si="13"/>
        <v>3.9500000000000007E-2</v>
      </c>
      <c r="CI30" s="4">
        <f t="shared" si="13"/>
        <v>3.9500000000000007E-2</v>
      </c>
      <c r="CJ30" s="4">
        <f t="shared" si="13"/>
        <v>3.9500000000000007E-2</v>
      </c>
      <c r="CK30" s="4">
        <f t="shared" si="13"/>
        <v>3.9500000000000007E-2</v>
      </c>
      <c r="CL30" s="4">
        <f t="shared" si="14"/>
        <v>3.9500000000000007E-2</v>
      </c>
      <c r="CM30" s="4">
        <f t="shared" si="14"/>
        <v>3.9500000000000007E-2</v>
      </c>
      <c r="CN30" s="4">
        <f t="shared" si="14"/>
        <v>3.9500000000000007E-2</v>
      </c>
      <c r="CO30" s="4">
        <f t="shared" si="14"/>
        <v>3.9500000000000007E-2</v>
      </c>
      <c r="CP30" s="4">
        <f t="shared" si="14"/>
        <v>3.9500000000000007E-2</v>
      </c>
      <c r="CQ30" s="4">
        <f t="shared" si="14"/>
        <v>3.9500000000000007E-2</v>
      </c>
      <c r="CR30" s="4">
        <f t="shared" si="14"/>
        <v>3.9500000000000007E-2</v>
      </c>
      <c r="CS30" s="4">
        <f t="shared" si="14"/>
        <v>3.9500000000000007E-2</v>
      </c>
      <c r="CT30" s="4">
        <f t="shared" si="14"/>
        <v>3.9500000000000007E-2</v>
      </c>
      <c r="CU30" s="4">
        <f t="shared" si="14"/>
        <v>3.9500000000000007E-2</v>
      </c>
      <c r="CV30" s="4">
        <f t="shared" si="15"/>
        <v>3.9500000000000007E-2</v>
      </c>
      <c r="CW30" s="4">
        <f t="shared" si="15"/>
        <v>3.9500000000000007E-2</v>
      </c>
      <c r="CX30" s="4">
        <f t="shared" si="15"/>
        <v>3.9500000000000007E-2</v>
      </c>
      <c r="CY30" s="4">
        <f t="shared" si="15"/>
        <v>3.9500000000000007E-2</v>
      </c>
      <c r="CZ30" s="4">
        <f t="shared" si="15"/>
        <v>3.9500000000000007E-2</v>
      </c>
      <c r="DA30" s="4">
        <f t="shared" si="15"/>
        <v>3.9500000000000007E-2</v>
      </c>
      <c r="DB30" s="4">
        <f t="shared" si="15"/>
        <v>3.9500000000000007E-2</v>
      </c>
      <c r="DC30" s="4">
        <f t="shared" si="15"/>
        <v>3.9500000000000007E-2</v>
      </c>
      <c r="DD30" s="4">
        <f t="shared" si="15"/>
        <v>3.9500000000000007E-2</v>
      </c>
      <c r="DE30" s="4">
        <f t="shared" si="15"/>
        <v>3.9500000000000007E-2</v>
      </c>
    </row>
    <row r="31" spans="1:109">
      <c r="A31" t="s">
        <v>55</v>
      </c>
      <c r="B31" t="s">
        <v>2</v>
      </c>
      <c r="C31">
        <v>4</v>
      </c>
      <c r="D31">
        <v>140</v>
      </c>
      <c r="E31" s="1">
        <v>0.5</v>
      </c>
      <c r="H31">
        <f>5*5+5*2.5</f>
        <v>37.5</v>
      </c>
      <c r="I31">
        <f>H31+H30+H29+H28</f>
        <v>90</v>
      </c>
      <c r="J31" s="4">
        <f t="shared" si="6"/>
        <v>0.39500000000000002</v>
      </c>
      <c r="K31" s="4">
        <f t="shared" si="6"/>
        <v>0.39500000000000002</v>
      </c>
      <c r="L31" s="4">
        <f t="shared" si="6"/>
        <v>0.39500000000000002</v>
      </c>
      <c r="M31" s="4">
        <f t="shared" si="6"/>
        <v>0.19750000000000001</v>
      </c>
      <c r="N31" s="4">
        <f t="shared" si="6"/>
        <v>0.19750000000000001</v>
      </c>
      <c r="O31" s="4">
        <f t="shared" si="6"/>
        <v>0.19750000000000001</v>
      </c>
      <c r="P31" s="4">
        <f t="shared" si="6"/>
        <v>0.19750000000000001</v>
      </c>
      <c r="Q31" s="4">
        <f t="shared" si="6"/>
        <v>3.9500000000000007E-2</v>
      </c>
      <c r="R31" s="4">
        <f t="shared" si="6"/>
        <v>3.9500000000000007E-2</v>
      </c>
      <c r="S31" s="4">
        <f t="shared" si="6"/>
        <v>3.9500000000000007E-2</v>
      </c>
      <c r="T31" s="4">
        <f t="shared" si="7"/>
        <v>3.9500000000000007E-2</v>
      </c>
      <c r="U31" s="4">
        <f t="shared" si="7"/>
        <v>3.9500000000000007E-2</v>
      </c>
      <c r="V31" s="4">
        <f t="shared" si="7"/>
        <v>3.9500000000000007E-2</v>
      </c>
      <c r="W31" s="4">
        <f t="shared" si="7"/>
        <v>3.9500000000000007E-2</v>
      </c>
      <c r="X31" s="4">
        <f t="shared" si="7"/>
        <v>3.9500000000000007E-2</v>
      </c>
      <c r="Y31" s="4">
        <f t="shared" si="7"/>
        <v>3.9500000000000007E-2</v>
      </c>
      <c r="Z31" s="4">
        <f t="shared" si="7"/>
        <v>3.9500000000000007E-2</v>
      </c>
      <c r="AA31" s="4">
        <f t="shared" si="7"/>
        <v>3.9500000000000007E-2</v>
      </c>
      <c r="AB31" s="4">
        <f t="shared" si="7"/>
        <v>3.9500000000000007E-2</v>
      </c>
      <c r="AC31" s="4">
        <f t="shared" si="7"/>
        <v>3.9500000000000007E-2</v>
      </c>
      <c r="AD31" s="4">
        <f t="shared" si="8"/>
        <v>3.9500000000000007E-2</v>
      </c>
      <c r="AE31" s="4">
        <f t="shared" si="8"/>
        <v>3.9500000000000007E-2</v>
      </c>
      <c r="AF31" s="4">
        <f t="shared" si="8"/>
        <v>3.9500000000000007E-2</v>
      </c>
      <c r="AG31" s="4">
        <f t="shared" si="8"/>
        <v>3.9500000000000007E-2</v>
      </c>
      <c r="AH31" s="4">
        <f t="shared" si="8"/>
        <v>3.9500000000000007E-2</v>
      </c>
      <c r="AI31" s="4">
        <f t="shared" si="8"/>
        <v>3.9500000000000007E-2</v>
      </c>
      <c r="AJ31" s="4">
        <f t="shared" si="8"/>
        <v>3.9500000000000007E-2</v>
      </c>
      <c r="AK31" s="4">
        <f t="shared" si="8"/>
        <v>3.9500000000000007E-2</v>
      </c>
      <c r="AL31" s="4">
        <f t="shared" si="8"/>
        <v>3.9500000000000007E-2</v>
      </c>
      <c r="AM31" s="4">
        <f t="shared" si="8"/>
        <v>3.9500000000000007E-2</v>
      </c>
      <c r="AN31" s="4">
        <f t="shared" si="9"/>
        <v>3.9500000000000007E-2</v>
      </c>
      <c r="AO31" s="4">
        <f t="shared" si="9"/>
        <v>3.9500000000000007E-2</v>
      </c>
      <c r="AP31" s="4">
        <f t="shared" si="9"/>
        <v>3.9500000000000007E-2</v>
      </c>
      <c r="AQ31" s="4">
        <f t="shared" si="9"/>
        <v>3.9500000000000007E-2</v>
      </c>
      <c r="AR31" s="4">
        <f t="shared" si="9"/>
        <v>3.9500000000000007E-2</v>
      </c>
      <c r="AS31" s="4">
        <f t="shared" si="9"/>
        <v>3.9500000000000007E-2</v>
      </c>
      <c r="AT31" s="4">
        <f t="shared" si="9"/>
        <v>3.9500000000000007E-2</v>
      </c>
      <c r="AU31" s="4">
        <f t="shared" si="9"/>
        <v>3.9500000000000007E-2</v>
      </c>
      <c r="AV31" s="4">
        <f t="shared" si="9"/>
        <v>3.9500000000000007E-2</v>
      </c>
      <c r="AW31" s="4">
        <f t="shared" si="9"/>
        <v>3.9500000000000007E-2</v>
      </c>
      <c r="AX31" s="4">
        <f t="shared" si="10"/>
        <v>3.9500000000000007E-2</v>
      </c>
      <c r="AY31" s="4">
        <f t="shared" si="10"/>
        <v>3.9500000000000007E-2</v>
      </c>
      <c r="AZ31" s="4">
        <f t="shared" si="10"/>
        <v>3.9500000000000007E-2</v>
      </c>
      <c r="BA31" s="4">
        <f t="shared" si="10"/>
        <v>3.9500000000000007E-2</v>
      </c>
      <c r="BB31" s="4">
        <f t="shared" si="10"/>
        <v>3.9500000000000007E-2</v>
      </c>
      <c r="BC31" s="4">
        <f t="shared" si="10"/>
        <v>3.9500000000000007E-2</v>
      </c>
      <c r="BD31" s="4">
        <f t="shared" si="10"/>
        <v>3.9500000000000007E-2</v>
      </c>
      <c r="BE31" s="4">
        <f t="shared" si="10"/>
        <v>3.9500000000000007E-2</v>
      </c>
      <c r="BF31" s="4">
        <f t="shared" si="10"/>
        <v>3.9500000000000007E-2</v>
      </c>
      <c r="BG31" s="4">
        <f t="shared" si="10"/>
        <v>3.9500000000000007E-2</v>
      </c>
      <c r="BH31" s="4">
        <f t="shared" si="11"/>
        <v>3.9500000000000007E-2</v>
      </c>
      <c r="BI31" s="4">
        <f t="shared" si="11"/>
        <v>3.9500000000000007E-2</v>
      </c>
      <c r="BJ31" s="4">
        <f t="shared" si="11"/>
        <v>3.9500000000000007E-2</v>
      </c>
      <c r="BK31" s="4">
        <f t="shared" si="11"/>
        <v>3.9500000000000007E-2</v>
      </c>
      <c r="BL31" s="4">
        <f t="shared" si="11"/>
        <v>3.9500000000000007E-2</v>
      </c>
      <c r="BM31" s="4">
        <f t="shared" si="11"/>
        <v>3.9500000000000007E-2</v>
      </c>
      <c r="BN31" s="4">
        <f t="shared" si="11"/>
        <v>3.9500000000000007E-2</v>
      </c>
      <c r="BO31" s="4">
        <f t="shared" si="11"/>
        <v>3.9500000000000007E-2</v>
      </c>
      <c r="BP31" s="4">
        <f t="shared" si="11"/>
        <v>3.9500000000000007E-2</v>
      </c>
      <c r="BQ31" s="4">
        <f t="shared" si="11"/>
        <v>3.9500000000000007E-2</v>
      </c>
      <c r="BR31" s="4">
        <f t="shared" si="12"/>
        <v>3.9500000000000007E-2</v>
      </c>
      <c r="BS31" s="4">
        <f t="shared" si="12"/>
        <v>3.9500000000000007E-2</v>
      </c>
      <c r="BT31" s="4">
        <f t="shared" si="12"/>
        <v>3.9500000000000007E-2</v>
      </c>
      <c r="BU31" s="4">
        <f t="shared" si="12"/>
        <v>3.9500000000000007E-2</v>
      </c>
      <c r="BV31" s="4">
        <f t="shared" si="12"/>
        <v>3.9500000000000007E-2</v>
      </c>
      <c r="BW31" s="4">
        <f t="shared" si="12"/>
        <v>3.9500000000000007E-2</v>
      </c>
      <c r="BX31" s="4">
        <f t="shared" si="12"/>
        <v>3.9500000000000007E-2</v>
      </c>
      <c r="BY31" s="4">
        <f t="shared" si="12"/>
        <v>3.9500000000000007E-2</v>
      </c>
      <c r="BZ31" s="4">
        <f t="shared" si="12"/>
        <v>3.9500000000000007E-2</v>
      </c>
      <c r="CA31" s="4">
        <f t="shared" si="12"/>
        <v>3.9500000000000007E-2</v>
      </c>
      <c r="CB31" s="4">
        <f t="shared" si="13"/>
        <v>3.9500000000000007E-2</v>
      </c>
      <c r="CC31" s="4">
        <f t="shared" si="13"/>
        <v>3.9500000000000007E-2</v>
      </c>
      <c r="CD31" s="4">
        <f t="shared" si="13"/>
        <v>3.9500000000000007E-2</v>
      </c>
      <c r="CE31" s="4">
        <f t="shared" si="13"/>
        <v>3.9500000000000007E-2</v>
      </c>
      <c r="CF31" s="4">
        <f t="shared" si="13"/>
        <v>3.9500000000000007E-2</v>
      </c>
      <c r="CG31" s="4">
        <f t="shared" si="13"/>
        <v>3.9500000000000007E-2</v>
      </c>
      <c r="CH31" s="4">
        <f t="shared" si="13"/>
        <v>3.9500000000000007E-2</v>
      </c>
      <c r="CI31" s="4">
        <f t="shared" si="13"/>
        <v>3.9500000000000007E-2</v>
      </c>
      <c r="CJ31" s="4">
        <f t="shared" si="13"/>
        <v>3.9500000000000007E-2</v>
      </c>
      <c r="CK31" s="4">
        <f t="shared" si="13"/>
        <v>3.9500000000000007E-2</v>
      </c>
      <c r="CL31" s="4">
        <f t="shared" si="14"/>
        <v>3.9500000000000007E-2</v>
      </c>
      <c r="CM31" s="4">
        <f t="shared" si="14"/>
        <v>3.9500000000000007E-2</v>
      </c>
      <c r="CN31" s="4">
        <f t="shared" si="14"/>
        <v>3.9500000000000007E-2</v>
      </c>
      <c r="CO31" s="4">
        <f t="shared" si="14"/>
        <v>3.9500000000000007E-2</v>
      </c>
      <c r="CP31" s="4">
        <f t="shared" si="14"/>
        <v>3.9500000000000007E-2</v>
      </c>
      <c r="CQ31" s="4">
        <f t="shared" si="14"/>
        <v>3.9500000000000007E-2</v>
      </c>
      <c r="CR31" s="4">
        <f t="shared" si="14"/>
        <v>3.9500000000000007E-2</v>
      </c>
      <c r="CS31" s="4">
        <f t="shared" si="14"/>
        <v>3.9500000000000007E-2</v>
      </c>
      <c r="CT31" s="4">
        <f t="shared" si="14"/>
        <v>3.9500000000000007E-2</v>
      </c>
      <c r="CU31" s="4">
        <f t="shared" si="14"/>
        <v>3.9500000000000007E-2</v>
      </c>
      <c r="CV31" s="4">
        <f t="shared" si="15"/>
        <v>3.9500000000000007E-2</v>
      </c>
      <c r="CW31" s="4">
        <f t="shared" si="15"/>
        <v>3.9500000000000007E-2</v>
      </c>
      <c r="CX31" s="4">
        <f t="shared" si="15"/>
        <v>3.9500000000000007E-2</v>
      </c>
      <c r="CY31" s="4">
        <f t="shared" si="15"/>
        <v>3.9500000000000007E-2</v>
      </c>
      <c r="CZ31" s="4">
        <f t="shared" si="15"/>
        <v>3.9500000000000007E-2</v>
      </c>
      <c r="DA31" s="4">
        <f t="shared" si="15"/>
        <v>3.9500000000000007E-2</v>
      </c>
      <c r="DB31" s="4">
        <f t="shared" si="15"/>
        <v>3.9500000000000007E-2</v>
      </c>
      <c r="DC31" s="4">
        <f t="shared" si="15"/>
        <v>3.9500000000000007E-2</v>
      </c>
      <c r="DD31" s="4">
        <f t="shared" si="15"/>
        <v>3.9500000000000007E-2</v>
      </c>
      <c r="DE31" s="4">
        <f t="shared" si="15"/>
        <v>3.9500000000000007E-2</v>
      </c>
    </row>
    <row r="32" spans="1:109">
      <c r="A32" t="s">
        <v>56</v>
      </c>
      <c r="B32" t="s">
        <v>2</v>
      </c>
      <c r="C32">
        <v>5</v>
      </c>
      <c r="D32">
        <v>160</v>
      </c>
      <c r="E32" s="1">
        <v>0.6</v>
      </c>
      <c r="H32">
        <v>75</v>
      </c>
      <c r="I32">
        <f>H32+H31+H30+H29+H28</f>
        <v>165</v>
      </c>
      <c r="J32" s="4">
        <f t="shared" ref="J32:S41" si="16">IF($D32-$Q$9*(J$21-1)&gt;$D32*0.7,0.5*(1+$F32-$U$4),IF($D32-$Q$9*(J$21-1)&gt;$D32*0.3,0.25*(1+$F32-$U$4),0.05*(1+$F32-$U$4)))</f>
        <v>0.39500000000000002</v>
      </c>
      <c r="K32" s="4">
        <f t="shared" si="16"/>
        <v>0.39500000000000002</v>
      </c>
      <c r="L32" s="4">
        <f t="shared" si="16"/>
        <v>0.39500000000000002</v>
      </c>
      <c r="M32" s="4">
        <f t="shared" si="16"/>
        <v>0.39500000000000002</v>
      </c>
      <c r="N32" s="4">
        <f t="shared" si="16"/>
        <v>0.19750000000000001</v>
      </c>
      <c r="O32" s="4">
        <f t="shared" si="16"/>
        <v>0.19750000000000001</v>
      </c>
      <c r="P32" s="4">
        <f t="shared" si="16"/>
        <v>0.19750000000000001</v>
      </c>
      <c r="Q32" s="4">
        <f t="shared" si="16"/>
        <v>0.19750000000000001</v>
      </c>
      <c r="R32" s="4">
        <f t="shared" si="16"/>
        <v>3.9500000000000007E-2</v>
      </c>
      <c r="S32" s="4">
        <f t="shared" si="16"/>
        <v>3.9500000000000007E-2</v>
      </c>
      <c r="T32" s="4">
        <f t="shared" ref="T32:AC41" si="17">IF($D32-$Q$9*(T$21-1)&gt;$D32*0.7,0.5*(1+$F32-$U$4),IF($D32-$Q$9*(T$21-1)&gt;$D32*0.3,0.25*(1+$F32-$U$4),0.05*(1+$F32-$U$4)))</f>
        <v>3.9500000000000007E-2</v>
      </c>
      <c r="U32" s="4">
        <f t="shared" si="17"/>
        <v>3.9500000000000007E-2</v>
      </c>
      <c r="V32" s="4">
        <f t="shared" si="17"/>
        <v>3.9500000000000007E-2</v>
      </c>
      <c r="W32" s="4">
        <f t="shared" si="17"/>
        <v>3.9500000000000007E-2</v>
      </c>
      <c r="X32" s="4">
        <f t="shared" si="17"/>
        <v>3.9500000000000007E-2</v>
      </c>
      <c r="Y32" s="4">
        <f t="shared" si="17"/>
        <v>3.9500000000000007E-2</v>
      </c>
      <c r="Z32" s="4">
        <f t="shared" si="17"/>
        <v>3.9500000000000007E-2</v>
      </c>
      <c r="AA32" s="4">
        <f t="shared" si="17"/>
        <v>3.9500000000000007E-2</v>
      </c>
      <c r="AB32" s="4">
        <f t="shared" si="17"/>
        <v>3.9500000000000007E-2</v>
      </c>
      <c r="AC32" s="4">
        <f t="shared" si="17"/>
        <v>3.9500000000000007E-2</v>
      </c>
      <c r="AD32" s="4">
        <f t="shared" ref="AD32:AM41" si="18">IF($D32-$Q$9*(AD$21-1)&gt;$D32*0.7,0.5*(1+$F32-$U$4),IF($D32-$Q$9*(AD$21-1)&gt;$D32*0.3,0.25*(1+$F32-$U$4),0.05*(1+$F32-$U$4)))</f>
        <v>3.9500000000000007E-2</v>
      </c>
      <c r="AE32" s="4">
        <f t="shared" si="18"/>
        <v>3.9500000000000007E-2</v>
      </c>
      <c r="AF32" s="4">
        <f t="shared" si="18"/>
        <v>3.9500000000000007E-2</v>
      </c>
      <c r="AG32" s="4">
        <f t="shared" si="18"/>
        <v>3.9500000000000007E-2</v>
      </c>
      <c r="AH32" s="4">
        <f t="shared" si="18"/>
        <v>3.9500000000000007E-2</v>
      </c>
      <c r="AI32" s="4">
        <f t="shared" si="18"/>
        <v>3.9500000000000007E-2</v>
      </c>
      <c r="AJ32" s="4">
        <f t="shared" si="18"/>
        <v>3.9500000000000007E-2</v>
      </c>
      <c r="AK32" s="4">
        <f t="shared" si="18"/>
        <v>3.9500000000000007E-2</v>
      </c>
      <c r="AL32" s="4">
        <f t="shared" si="18"/>
        <v>3.9500000000000007E-2</v>
      </c>
      <c r="AM32" s="4">
        <f t="shared" si="18"/>
        <v>3.9500000000000007E-2</v>
      </c>
      <c r="AN32" s="4">
        <f t="shared" ref="AN32:AW41" si="19">IF($D32-$Q$9*(AN$21-1)&gt;$D32*0.7,0.5*(1+$F32-$U$4),IF($D32-$Q$9*(AN$21-1)&gt;$D32*0.3,0.25*(1+$F32-$U$4),0.05*(1+$F32-$U$4)))</f>
        <v>3.9500000000000007E-2</v>
      </c>
      <c r="AO32" s="4">
        <f t="shared" si="19"/>
        <v>3.9500000000000007E-2</v>
      </c>
      <c r="AP32" s="4">
        <f t="shared" si="19"/>
        <v>3.9500000000000007E-2</v>
      </c>
      <c r="AQ32" s="4">
        <f t="shared" si="19"/>
        <v>3.9500000000000007E-2</v>
      </c>
      <c r="AR32" s="4">
        <f t="shared" si="19"/>
        <v>3.9500000000000007E-2</v>
      </c>
      <c r="AS32" s="4">
        <f t="shared" si="19"/>
        <v>3.9500000000000007E-2</v>
      </c>
      <c r="AT32" s="4">
        <f t="shared" si="19"/>
        <v>3.9500000000000007E-2</v>
      </c>
      <c r="AU32" s="4">
        <f t="shared" si="19"/>
        <v>3.9500000000000007E-2</v>
      </c>
      <c r="AV32" s="4">
        <f t="shared" si="19"/>
        <v>3.9500000000000007E-2</v>
      </c>
      <c r="AW32" s="4">
        <f t="shared" si="19"/>
        <v>3.9500000000000007E-2</v>
      </c>
      <c r="AX32" s="4">
        <f t="shared" ref="AX32:BG41" si="20">IF($D32-$Q$9*(AX$21-1)&gt;$D32*0.7,0.5*(1+$F32-$U$4),IF($D32-$Q$9*(AX$21-1)&gt;$D32*0.3,0.25*(1+$F32-$U$4),0.05*(1+$F32-$U$4)))</f>
        <v>3.9500000000000007E-2</v>
      </c>
      <c r="AY32" s="4">
        <f t="shared" si="20"/>
        <v>3.9500000000000007E-2</v>
      </c>
      <c r="AZ32" s="4">
        <f t="shared" si="20"/>
        <v>3.9500000000000007E-2</v>
      </c>
      <c r="BA32" s="4">
        <f t="shared" si="20"/>
        <v>3.9500000000000007E-2</v>
      </c>
      <c r="BB32" s="4">
        <f t="shared" si="20"/>
        <v>3.9500000000000007E-2</v>
      </c>
      <c r="BC32" s="4">
        <f t="shared" si="20"/>
        <v>3.9500000000000007E-2</v>
      </c>
      <c r="BD32" s="4">
        <f t="shared" si="20"/>
        <v>3.9500000000000007E-2</v>
      </c>
      <c r="BE32" s="4">
        <f t="shared" si="20"/>
        <v>3.9500000000000007E-2</v>
      </c>
      <c r="BF32" s="4">
        <f t="shared" si="20"/>
        <v>3.9500000000000007E-2</v>
      </c>
      <c r="BG32" s="4">
        <f t="shared" si="20"/>
        <v>3.9500000000000007E-2</v>
      </c>
      <c r="BH32" s="4">
        <f t="shared" ref="BH32:BQ41" si="21">IF($D32-$Q$9*(BH$21-1)&gt;$D32*0.7,0.5*(1+$F32-$U$4),IF($D32-$Q$9*(BH$21-1)&gt;$D32*0.3,0.25*(1+$F32-$U$4),0.05*(1+$F32-$U$4)))</f>
        <v>3.9500000000000007E-2</v>
      </c>
      <c r="BI32" s="4">
        <f t="shared" si="21"/>
        <v>3.9500000000000007E-2</v>
      </c>
      <c r="BJ32" s="4">
        <f t="shared" si="21"/>
        <v>3.9500000000000007E-2</v>
      </c>
      <c r="BK32" s="4">
        <f t="shared" si="21"/>
        <v>3.9500000000000007E-2</v>
      </c>
      <c r="BL32" s="4">
        <f t="shared" si="21"/>
        <v>3.9500000000000007E-2</v>
      </c>
      <c r="BM32" s="4">
        <f t="shared" si="21"/>
        <v>3.9500000000000007E-2</v>
      </c>
      <c r="BN32" s="4">
        <f t="shared" si="21"/>
        <v>3.9500000000000007E-2</v>
      </c>
      <c r="BO32" s="4">
        <f t="shared" si="21"/>
        <v>3.9500000000000007E-2</v>
      </c>
      <c r="BP32" s="4">
        <f t="shared" si="21"/>
        <v>3.9500000000000007E-2</v>
      </c>
      <c r="BQ32" s="4">
        <f t="shared" si="21"/>
        <v>3.9500000000000007E-2</v>
      </c>
      <c r="BR32" s="4">
        <f t="shared" ref="BR32:CA41" si="22">IF($D32-$Q$9*(BR$21-1)&gt;$D32*0.7,0.5*(1+$F32-$U$4),IF($D32-$Q$9*(BR$21-1)&gt;$D32*0.3,0.25*(1+$F32-$U$4),0.05*(1+$F32-$U$4)))</f>
        <v>3.9500000000000007E-2</v>
      </c>
      <c r="BS32" s="4">
        <f t="shared" si="22"/>
        <v>3.9500000000000007E-2</v>
      </c>
      <c r="BT32" s="4">
        <f t="shared" si="22"/>
        <v>3.9500000000000007E-2</v>
      </c>
      <c r="BU32" s="4">
        <f t="shared" si="22"/>
        <v>3.9500000000000007E-2</v>
      </c>
      <c r="BV32" s="4">
        <f t="shared" si="22"/>
        <v>3.9500000000000007E-2</v>
      </c>
      <c r="BW32" s="4">
        <f t="shared" si="22"/>
        <v>3.9500000000000007E-2</v>
      </c>
      <c r="BX32" s="4">
        <f t="shared" si="22"/>
        <v>3.9500000000000007E-2</v>
      </c>
      <c r="BY32" s="4">
        <f t="shared" si="22"/>
        <v>3.9500000000000007E-2</v>
      </c>
      <c r="BZ32" s="4">
        <f t="shared" si="22"/>
        <v>3.9500000000000007E-2</v>
      </c>
      <c r="CA32" s="4">
        <f t="shared" si="22"/>
        <v>3.9500000000000007E-2</v>
      </c>
      <c r="CB32" s="4">
        <f t="shared" ref="CB32:CK41" si="23">IF($D32-$Q$9*(CB$21-1)&gt;$D32*0.7,0.5*(1+$F32-$U$4),IF($D32-$Q$9*(CB$21-1)&gt;$D32*0.3,0.25*(1+$F32-$U$4),0.05*(1+$F32-$U$4)))</f>
        <v>3.9500000000000007E-2</v>
      </c>
      <c r="CC32" s="4">
        <f t="shared" si="23"/>
        <v>3.9500000000000007E-2</v>
      </c>
      <c r="CD32" s="4">
        <f t="shared" si="23"/>
        <v>3.9500000000000007E-2</v>
      </c>
      <c r="CE32" s="4">
        <f t="shared" si="23"/>
        <v>3.9500000000000007E-2</v>
      </c>
      <c r="CF32" s="4">
        <f t="shared" si="23"/>
        <v>3.9500000000000007E-2</v>
      </c>
      <c r="CG32" s="4">
        <f t="shared" si="23"/>
        <v>3.9500000000000007E-2</v>
      </c>
      <c r="CH32" s="4">
        <f t="shared" si="23"/>
        <v>3.9500000000000007E-2</v>
      </c>
      <c r="CI32" s="4">
        <f t="shared" si="23"/>
        <v>3.9500000000000007E-2</v>
      </c>
      <c r="CJ32" s="4">
        <f t="shared" si="23"/>
        <v>3.9500000000000007E-2</v>
      </c>
      <c r="CK32" s="4">
        <f t="shared" si="23"/>
        <v>3.9500000000000007E-2</v>
      </c>
      <c r="CL32" s="4">
        <f t="shared" ref="CL32:CU41" si="24">IF($D32-$Q$9*(CL$21-1)&gt;$D32*0.7,0.5*(1+$F32-$U$4),IF($D32-$Q$9*(CL$21-1)&gt;$D32*0.3,0.25*(1+$F32-$U$4),0.05*(1+$F32-$U$4)))</f>
        <v>3.9500000000000007E-2</v>
      </c>
      <c r="CM32" s="4">
        <f t="shared" si="24"/>
        <v>3.9500000000000007E-2</v>
      </c>
      <c r="CN32" s="4">
        <f t="shared" si="24"/>
        <v>3.9500000000000007E-2</v>
      </c>
      <c r="CO32" s="4">
        <f t="shared" si="24"/>
        <v>3.9500000000000007E-2</v>
      </c>
      <c r="CP32" s="4">
        <f t="shared" si="24"/>
        <v>3.9500000000000007E-2</v>
      </c>
      <c r="CQ32" s="4">
        <f t="shared" si="24"/>
        <v>3.9500000000000007E-2</v>
      </c>
      <c r="CR32" s="4">
        <f t="shared" si="24"/>
        <v>3.9500000000000007E-2</v>
      </c>
      <c r="CS32" s="4">
        <f t="shared" si="24"/>
        <v>3.9500000000000007E-2</v>
      </c>
      <c r="CT32" s="4">
        <f t="shared" si="24"/>
        <v>3.9500000000000007E-2</v>
      </c>
      <c r="CU32" s="4">
        <f t="shared" si="24"/>
        <v>3.9500000000000007E-2</v>
      </c>
      <c r="CV32" s="4">
        <f t="shared" ref="CV32:DE41" si="25">IF($D32-$Q$9*(CV$21-1)&gt;$D32*0.7,0.5*(1+$F32-$U$4),IF($D32-$Q$9*(CV$21-1)&gt;$D32*0.3,0.25*(1+$F32-$U$4),0.05*(1+$F32-$U$4)))</f>
        <v>3.9500000000000007E-2</v>
      </c>
      <c r="CW32" s="4">
        <f t="shared" si="25"/>
        <v>3.9500000000000007E-2</v>
      </c>
      <c r="CX32" s="4">
        <f t="shared" si="25"/>
        <v>3.9500000000000007E-2</v>
      </c>
      <c r="CY32" s="4">
        <f t="shared" si="25"/>
        <v>3.9500000000000007E-2</v>
      </c>
      <c r="CZ32" s="4">
        <f t="shared" si="25"/>
        <v>3.9500000000000007E-2</v>
      </c>
      <c r="DA32" s="4">
        <f t="shared" si="25"/>
        <v>3.9500000000000007E-2</v>
      </c>
      <c r="DB32" s="4">
        <f t="shared" si="25"/>
        <v>3.9500000000000007E-2</v>
      </c>
      <c r="DC32" s="4">
        <f t="shared" si="25"/>
        <v>3.9500000000000007E-2</v>
      </c>
      <c r="DD32" s="4">
        <f t="shared" si="25"/>
        <v>3.9500000000000007E-2</v>
      </c>
      <c r="DE32" s="4">
        <f t="shared" si="25"/>
        <v>3.9500000000000007E-2</v>
      </c>
    </row>
    <row r="33" spans="1:109">
      <c r="A33" t="s">
        <v>57</v>
      </c>
      <c r="B33" t="s">
        <v>3</v>
      </c>
      <c r="C33">
        <v>1</v>
      </c>
      <c r="D33">
        <v>80</v>
      </c>
      <c r="F33" s="1">
        <v>0.1</v>
      </c>
      <c r="H33">
        <f>15+7.5</f>
        <v>22.5</v>
      </c>
      <c r="I33">
        <f>H33</f>
        <v>22.5</v>
      </c>
      <c r="J33" s="4">
        <f t="shared" si="16"/>
        <v>0.44500000000000006</v>
      </c>
      <c r="K33" s="4">
        <f t="shared" si="16"/>
        <v>0.44500000000000006</v>
      </c>
      <c r="L33" s="4">
        <f t="shared" si="16"/>
        <v>0.22250000000000003</v>
      </c>
      <c r="M33" s="4">
        <f t="shared" si="16"/>
        <v>0.22250000000000003</v>
      </c>
      <c r="N33" s="4">
        <f t="shared" si="16"/>
        <v>4.4500000000000012E-2</v>
      </c>
      <c r="O33" s="4">
        <f t="shared" si="16"/>
        <v>4.4500000000000012E-2</v>
      </c>
      <c r="P33" s="4">
        <f t="shared" si="16"/>
        <v>4.4500000000000012E-2</v>
      </c>
      <c r="Q33" s="4">
        <f t="shared" si="16"/>
        <v>4.4500000000000012E-2</v>
      </c>
      <c r="R33" s="4">
        <f t="shared" si="16"/>
        <v>4.4500000000000012E-2</v>
      </c>
      <c r="S33" s="4">
        <f t="shared" si="16"/>
        <v>4.4500000000000012E-2</v>
      </c>
      <c r="T33" s="4">
        <f t="shared" si="17"/>
        <v>4.4500000000000012E-2</v>
      </c>
      <c r="U33" s="4">
        <f t="shared" si="17"/>
        <v>4.4500000000000012E-2</v>
      </c>
      <c r="V33" s="4">
        <f t="shared" si="17"/>
        <v>4.4500000000000012E-2</v>
      </c>
      <c r="W33" s="4">
        <f t="shared" si="17"/>
        <v>4.4500000000000012E-2</v>
      </c>
      <c r="X33" s="4">
        <f t="shared" si="17"/>
        <v>4.4500000000000012E-2</v>
      </c>
      <c r="Y33" s="4">
        <f t="shared" si="17"/>
        <v>4.4500000000000012E-2</v>
      </c>
      <c r="Z33" s="4">
        <f t="shared" si="17"/>
        <v>4.4500000000000012E-2</v>
      </c>
      <c r="AA33" s="4">
        <f t="shared" si="17"/>
        <v>4.4500000000000012E-2</v>
      </c>
      <c r="AB33" s="4">
        <f t="shared" si="17"/>
        <v>4.4500000000000012E-2</v>
      </c>
      <c r="AC33" s="4">
        <f t="shared" si="17"/>
        <v>4.4500000000000012E-2</v>
      </c>
      <c r="AD33" s="4">
        <f t="shared" si="18"/>
        <v>4.4500000000000012E-2</v>
      </c>
      <c r="AE33" s="4">
        <f t="shared" si="18"/>
        <v>4.4500000000000012E-2</v>
      </c>
      <c r="AF33" s="4">
        <f t="shared" si="18"/>
        <v>4.4500000000000012E-2</v>
      </c>
      <c r="AG33" s="4">
        <f t="shared" si="18"/>
        <v>4.4500000000000012E-2</v>
      </c>
      <c r="AH33" s="4">
        <f t="shared" si="18"/>
        <v>4.4500000000000012E-2</v>
      </c>
      <c r="AI33" s="4">
        <f t="shared" si="18"/>
        <v>4.4500000000000012E-2</v>
      </c>
      <c r="AJ33" s="4">
        <f t="shared" si="18"/>
        <v>4.4500000000000012E-2</v>
      </c>
      <c r="AK33" s="4">
        <f t="shared" si="18"/>
        <v>4.4500000000000012E-2</v>
      </c>
      <c r="AL33" s="4">
        <f t="shared" si="18"/>
        <v>4.4500000000000012E-2</v>
      </c>
      <c r="AM33" s="4">
        <f t="shared" si="18"/>
        <v>4.4500000000000012E-2</v>
      </c>
      <c r="AN33" s="4">
        <f t="shared" si="19"/>
        <v>4.4500000000000012E-2</v>
      </c>
      <c r="AO33" s="4">
        <f t="shared" si="19"/>
        <v>4.4500000000000012E-2</v>
      </c>
      <c r="AP33" s="4">
        <f t="shared" si="19"/>
        <v>4.4500000000000012E-2</v>
      </c>
      <c r="AQ33" s="4">
        <f t="shared" si="19"/>
        <v>4.4500000000000012E-2</v>
      </c>
      <c r="AR33" s="4">
        <f t="shared" si="19"/>
        <v>4.4500000000000012E-2</v>
      </c>
      <c r="AS33" s="4">
        <f t="shared" si="19"/>
        <v>4.4500000000000012E-2</v>
      </c>
      <c r="AT33" s="4">
        <f t="shared" si="19"/>
        <v>4.4500000000000012E-2</v>
      </c>
      <c r="AU33" s="4">
        <f t="shared" si="19"/>
        <v>4.4500000000000012E-2</v>
      </c>
      <c r="AV33" s="4">
        <f t="shared" si="19"/>
        <v>4.4500000000000012E-2</v>
      </c>
      <c r="AW33" s="4">
        <f t="shared" si="19"/>
        <v>4.4500000000000012E-2</v>
      </c>
      <c r="AX33" s="4">
        <f t="shared" si="20"/>
        <v>4.4500000000000012E-2</v>
      </c>
      <c r="AY33" s="4">
        <f t="shared" si="20"/>
        <v>4.4500000000000012E-2</v>
      </c>
      <c r="AZ33" s="4">
        <f t="shared" si="20"/>
        <v>4.4500000000000012E-2</v>
      </c>
      <c r="BA33" s="4">
        <f t="shared" si="20"/>
        <v>4.4500000000000012E-2</v>
      </c>
      <c r="BB33" s="4">
        <f t="shared" si="20"/>
        <v>4.4500000000000012E-2</v>
      </c>
      <c r="BC33" s="4">
        <f t="shared" si="20"/>
        <v>4.4500000000000012E-2</v>
      </c>
      <c r="BD33" s="4">
        <f t="shared" si="20"/>
        <v>4.4500000000000012E-2</v>
      </c>
      <c r="BE33" s="4">
        <f t="shared" si="20"/>
        <v>4.4500000000000012E-2</v>
      </c>
      <c r="BF33" s="4">
        <f t="shared" si="20"/>
        <v>4.4500000000000012E-2</v>
      </c>
      <c r="BG33" s="4">
        <f t="shared" si="20"/>
        <v>4.4500000000000012E-2</v>
      </c>
      <c r="BH33" s="4">
        <f t="shared" si="21"/>
        <v>4.4500000000000012E-2</v>
      </c>
      <c r="BI33" s="4">
        <f t="shared" si="21"/>
        <v>4.4500000000000012E-2</v>
      </c>
      <c r="BJ33" s="4">
        <f t="shared" si="21"/>
        <v>4.4500000000000012E-2</v>
      </c>
      <c r="BK33" s="4">
        <f t="shared" si="21"/>
        <v>4.4500000000000012E-2</v>
      </c>
      <c r="BL33" s="4">
        <f t="shared" si="21"/>
        <v>4.4500000000000012E-2</v>
      </c>
      <c r="BM33" s="4">
        <f t="shared" si="21"/>
        <v>4.4500000000000012E-2</v>
      </c>
      <c r="BN33" s="4">
        <f t="shared" si="21"/>
        <v>4.4500000000000012E-2</v>
      </c>
      <c r="BO33" s="4">
        <f t="shared" si="21"/>
        <v>4.4500000000000012E-2</v>
      </c>
      <c r="BP33" s="4">
        <f t="shared" si="21"/>
        <v>4.4500000000000012E-2</v>
      </c>
      <c r="BQ33" s="4">
        <f t="shared" si="21"/>
        <v>4.4500000000000012E-2</v>
      </c>
      <c r="BR33" s="4">
        <f t="shared" si="22"/>
        <v>4.4500000000000012E-2</v>
      </c>
      <c r="BS33" s="4">
        <f t="shared" si="22"/>
        <v>4.4500000000000012E-2</v>
      </c>
      <c r="BT33" s="4">
        <f t="shared" si="22"/>
        <v>4.4500000000000012E-2</v>
      </c>
      <c r="BU33" s="4">
        <f t="shared" si="22"/>
        <v>4.4500000000000012E-2</v>
      </c>
      <c r="BV33" s="4">
        <f t="shared" si="22"/>
        <v>4.4500000000000012E-2</v>
      </c>
      <c r="BW33" s="4">
        <f t="shared" si="22"/>
        <v>4.4500000000000012E-2</v>
      </c>
      <c r="BX33" s="4">
        <f t="shared" si="22"/>
        <v>4.4500000000000012E-2</v>
      </c>
      <c r="BY33" s="4">
        <f t="shared" si="22"/>
        <v>4.4500000000000012E-2</v>
      </c>
      <c r="BZ33" s="4">
        <f t="shared" si="22"/>
        <v>4.4500000000000012E-2</v>
      </c>
      <c r="CA33" s="4">
        <f t="shared" si="22"/>
        <v>4.4500000000000012E-2</v>
      </c>
      <c r="CB33" s="4">
        <f t="shared" si="23"/>
        <v>4.4500000000000012E-2</v>
      </c>
      <c r="CC33" s="4">
        <f t="shared" si="23"/>
        <v>4.4500000000000012E-2</v>
      </c>
      <c r="CD33" s="4">
        <f t="shared" si="23"/>
        <v>4.4500000000000012E-2</v>
      </c>
      <c r="CE33" s="4">
        <f t="shared" si="23"/>
        <v>4.4500000000000012E-2</v>
      </c>
      <c r="CF33" s="4">
        <f t="shared" si="23"/>
        <v>4.4500000000000012E-2</v>
      </c>
      <c r="CG33" s="4">
        <f t="shared" si="23"/>
        <v>4.4500000000000012E-2</v>
      </c>
      <c r="CH33" s="4">
        <f t="shared" si="23"/>
        <v>4.4500000000000012E-2</v>
      </c>
      <c r="CI33" s="4">
        <f t="shared" si="23"/>
        <v>4.4500000000000012E-2</v>
      </c>
      <c r="CJ33" s="4">
        <f t="shared" si="23"/>
        <v>4.4500000000000012E-2</v>
      </c>
      <c r="CK33" s="4">
        <f t="shared" si="23"/>
        <v>4.4500000000000012E-2</v>
      </c>
      <c r="CL33" s="4">
        <f t="shared" si="24"/>
        <v>4.4500000000000012E-2</v>
      </c>
      <c r="CM33" s="4">
        <f t="shared" si="24"/>
        <v>4.4500000000000012E-2</v>
      </c>
      <c r="CN33" s="4">
        <f t="shared" si="24"/>
        <v>4.4500000000000012E-2</v>
      </c>
      <c r="CO33" s="4">
        <f t="shared" si="24"/>
        <v>4.4500000000000012E-2</v>
      </c>
      <c r="CP33" s="4">
        <f t="shared" si="24"/>
        <v>4.4500000000000012E-2</v>
      </c>
      <c r="CQ33" s="4">
        <f t="shared" si="24"/>
        <v>4.4500000000000012E-2</v>
      </c>
      <c r="CR33" s="4">
        <f t="shared" si="24"/>
        <v>4.4500000000000012E-2</v>
      </c>
      <c r="CS33" s="4">
        <f t="shared" si="24"/>
        <v>4.4500000000000012E-2</v>
      </c>
      <c r="CT33" s="4">
        <f t="shared" si="24"/>
        <v>4.4500000000000012E-2</v>
      </c>
      <c r="CU33" s="4">
        <f t="shared" si="24"/>
        <v>4.4500000000000012E-2</v>
      </c>
      <c r="CV33" s="4">
        <f t="shared" si="25"/>
        <v>4.4500000000000012E-2</v>
      </c>
      <c r="CW33" s="4">
        <f t="shared" si="25"/>
        <v>4.4500000000000012E-2</v>
      </c>
      <c r="CX33" s="4">
        <f t="shared" si="25"/>
        <v>4.4500000000000012E-2</v>
      </c>
      <c r="CY33" s="4">
        <f t="shared" si="25"/>
        <v>4.4500000000000012E-2</v>
      </c>
      <c r="CZ33" s="4">
        <f t="shared" si="25"/>
        <v>4.4500000000000012E-2</v>
      </c>
      <c r="DA33" s="4">
        <f t="shared" si="25"/>
        <v>4.4500000000000012E-2</v>
      </c>
      <c r="DB33" s="4">
        <f t="shared" si="25"/>
        <v>4.4500000000000012E-2</v>
      </c>
      <c r="DC33" s="4">
        <f t="shared" si="25"/>
        <v>4.4500000000000012E-2</v>
      </c>
      <c r="DD33" s="4">
        <f t="shared" si="25"/>
        <v>4.4500000000000012E-2</v>
      </c>
      <c r="DE33" s="4">
        <f t="shared" si="25"/>
        <v>4.4500000000000012E-2</v>
      </c>
    </row>
    <row r="34" spans="1:109">
      <c r="A34" t="s">
        <v>58</v>
      </c>
      <c r="B34" t="s">
        <v>3</v>
      </c>
      <c r="C34">
        <v>2</v>
      </c>
      <c r="D34">
        <v>100</v>
      </c>
      <c r="F34" s="1">
        <v>0.2</v>
      </c>
      <c r="H34">
        <v>20</v>
      </c>
      <c r="I34">
        <f>H34+H33</f>
        <v>42.5</v>
      </c>
      <c r="J34" s="4">
        <f t="shared" si="16"/>
        <v>0.495</v>
      </c>
      <c r="K34" s="4">
        <f t="shared" si="16"/>
        <v>0.495</v>
      </c>
      <c r="L34" s="4">
        <f t="shared" si="16"/>
        <v>0.495</v>
      </c>
      <c r="M34" s="4">
        <f t="shared" si="16"/>
        <v>0.2475</v>
      </c>
      <c r="N34" s="4">
        <f t="shared" si="16"/>
        <v>0.2475</v>
      </c>
      <c r="O34" s="4">
        <f t="shared" si="16"/>
        <v>4.9500000000000002E-2</v>
      </c>
      <c r="P34" s="4">
        <f t="shared" si="16"/>
        <v>4.9500000000000002E-2</v>
      </c>
      <c r="Q34" s="4">
        <f t="shared" si="16"/>
        <v>4.9500000000000002E-2</v>
      </c>
      <c r="R34" s="4">
        <f t="shared" si="16"/>
        <v>4.9500000000000002E-2</v>
      </c>
      <c r="S34" s="4">
        <f t="shared" si="16"/>
        <v>4.9500000000000002E-2</v>
      </c>
      <c r="T34" s="4">
        <f t="shared" si="17"/>
        <v>4.9500000000000002E-2</v>
      </c>
      <c r="U34" s="4">
        <f t="shared" si="17"/>
        <v>4.9500000000000002E-2</v>
      </c>
      <c r="V34" s="4">
        <f t="shared" si="17"/>
        <v>4.9500000000000002E-2</v>
      </c>
      <c r="W34" s="4">
        <f t="shared" si="17"/>
        <v>4.9500000000000002E-2</v>
      </c>
      <c r="X34" s="4">
        <f t="shared" si="17"/>
        <v>4.9500000000000002E-2</v>
      </c>
      <c r="Y34" s="4">
        <f t="shared" si="17"/>
        <v>4.9500000000000002E-2</v>
      </c>
      <c r="Z34" s="4">
        <f t="shared" si="17"/>
        <v>4.9500000000000002E-2</v>
      </c>
      <c r="AA34" s="4">
        <f t="shared" si="17"/>
        <v>4.9500000000000002E-2</v>
      </c>
      <c r="AB34" s="4">
        <f t="shared" si="17"/>
        <v>4.9500000000000002E-2</v>
      </c>
      <c r="AC34" s="4">
        <f t="shared" si="17"/>
        <v>4.9500000000000002E-2</v>
      </c>
      <c r="AD34" s="4">
        <f t="shared" si="18"/>
        <v>4.9500000000000002E-2</v>
      </c>
      <c r="AE34" s="4">
        <f t="shared" si="18"/>
        <v>4.9500000000000002E-2</v>
      </c>
      <c r="AF34" s="4">
        <f t="shared" si="18"/>
        <v>4.9500000000000002E-2</v>
      </c>
      <c r="AG34" s="4">
        <f t="shared" si="18"/>
        <v>4.9500000000000002E-2</v>
      </c>
      <c r="AH34" s="4">
        <f t="shared" si="18"/>
        <v>4.9500000000000002E-2</v>
      </c>
      <c r="AI34" s="4">
        <f t="shared" si="18"/>
        <v>4.9500000000000002E-2</v>
      </c>
      <c r="AJ34" s="4">
        <f t="shared" si="18"/>
        <v>4.9500000000000002E-2</v>
      </c>
      <c r="AK34" s="4">
        <f t="shared" si="18"/>
        <v>4.9500000000000002E-2</v>
      </c>
      <c r="AL34" s="4">
        <f t="shared" si="18"/>
        <v>4.9500000000000002E-2</v>
      </c>
      <c r="AM34" s="4">
        <f t="shared" si="18"/>
        <v>4.9500000000000002E-2</v>
      </c>
      <c r="AN34" s="4">
        <f t="shared" si="19"/>
        <v>4.9500000000000002E-2</v>
      </c>
      <c r="AO34" s="4">
        <f t="shared" si="19"/>
        <v>4.9500000000000002E-2</v>
      </c>
      <c r="AP34" s="4">
        <f t="shared" si="19"/>
        <v>4.9500000000000002E-2</v>
      </c>
      <c r="AQ34" s="4">
        <f t="shared" si="19"/>
        <v>4.9500000000000002E-2</v>
      </c>
      <c r="AR34" s="4">
        <f t="shared" si="19"/>
        <v>4.9500000000000002E-2</v>
      </c>
      <c r="AS34" s="4">
        <f t="shared" si="19"/>
        <v>4.9500000000000002E-2</v>
      </c>
      <c r="AT34" s="4">
        <f t="shared" si="19"/>
        <v>4.9500000000000002E-2</v>
      </c>
      <c r="AU34" s="4">
        <f t="shared" si="19"/>
        <v>4.9500000000000002E-2</v>
      </c>
      <c r="AV34" s="4">
        <f t="shared" si="19"/>
        <v>4.9500000000000002E-2</v>
      </c>
      <c r="AW34" s="4">
        <f t="shared" si="19"/>
        <v>4.9500000000000002E-2</v>
      </c>
      <c r="AX34" s="4">
        <f t="shared" si="20"/>
        <v>4.9500000000000002E-2</v>
      </c>
      <c r="AY34" s="4">
        <f t="shared" si="20"/>
        <v>4.9500000000000002E-2</v>
      </c>
      <c r="AZ34" s="4">
        <f t="shared" si="20"/>
        <v>4.9500000000000002E-2</v>
      </c>
      <c r="BA34" s="4">
        <f t="shared" si="20"/>
        <v>4.9500000000000002E-2</v>
      </c>
      <c r="BB34" s="4">
        <f t="shared" si="20"/>
        <v>4.9500000000000002E-2</v>
      </c>
      <c r="BC34" s="4">
        <f t="shared" si="20"/>
        <v>4.9500000000000002E-2</v>
      </c>
      <c r="BD34" s="4">
        <f t="shared" si="20"/>
        <v>4.9500000000000002E-2</v>
      </c>
      <c r="BE34" s="4">
        <f t="shared" si="20"/>
        <v>4.9500000000000002E-2</v>
      </c>
      <c r="BF34" s="4">
        <f t="shared" si="20"/>
        <v>4.9500000000000002E-2</v>
      </c>
      <c r="BG34" s="4">
        <f t="shared" si="20"/>
        <v>4.9500000000000002E-2</v>
      </c>
      <c r="BH34" s="4">
        <f t="shared" si="21"/>
        <v>4.9500000000000002E-2</v>
      </c>
      <c r="BI34" s="4">
        <f t="shared" si="21"/>
        <v>4.9500000000000002E-2</v>
      </c>
      <c r="BJ34" s="4">
        <f t="shared" si="21"/>
        <v>4.9500000000000002E-2</v>
      </c>
      <c r="BK34" s="4">
        <f t="shared" si="21"/>
        <v>4.9500000000000002E-2</v>
      </c>
      <c r="BL34" s="4">
        <f t="shared" si="21"/>
        <v>4.9500000000000002E-2</v>
      </c>
      <c r="BM34" s="4">
        <f t="shared" si="21"/>
        <v>4.9500000000000002E-2</v>
      </c>
      <c r="BN34" s="4">
        <f t="shared" si="21"/>
        <v>4.9500000000000002E-2</v>
      </c>
      <c r="BO34" s="4">
        <f t="shared" si="21"/>
        <v>4.9500000000000002E-2</v>
      </c>
      <c r="BP34" s="4">
        <f t="shared" si="21"/>
        <v>4.9500000000000002E-2</v>
      </c>
      <c r="BQ34" s="4">
        <f t="shared" si="21"/>
        <v>4.9500000000000002E-2</v>
      </c>
      <c r="BR34" s="4">
        <f t="shared" si="22"/>
        <v>4.9500000000000002E-2</v>
      </c>
      <c r="BS34" s="4">
        <f t="shared" si="22"/>
        <v>4.9500000000000002E-2</v>
      </c>
      <c r="BT34" s="4">
        <f t="shared" si="22"/>
        <v>4.9500000000000002E-2</v>
      </c>
      <c r="BU34" s="4">
        <f t="shared" si="22"/>
        <v>4.9500000000000002E-2</v>
      </c>
      <c r="BV34" s="4">
        <f t="shared" si="22"/>
        <v>4.9500000000000002E-2</v>
      </c>
      <c r="BW34" s="4">
        <f t="shared" si="22"/>
        <v>4.9500000000000002E-2</v>
      </c>
      <c r="BX34" s="4">
        <f t="shared" si="22"/>
        <v>4.9500000000000002E-2</v>
      </c>
      <c r="BY34" s="4">
        <f t="shared" si="22"/>
        <v>4.9500000000000002E-2</v>
      </c>
      <c r="BZ34" s="4">
        <f t="shared" si="22"/>
        <v>4.9500000000000002E-2</v>
      </c>
      <c r="CA34" s="4">
        <f t="shared" si="22"/>
        <v>4.9500000000000002E-2</v>
      </c>
      <c r="CB34" s="4">
        <f t="shared" si="23"/>
        <v>4.9500000000000002E-2</v>
      </c>
      <c r="CC34" s="4">
        <f t="shared" si="23"/>
        <v>4.9500000000000002E-2</v>
      </c>
      <c r="CD34" s="4">
        <f t="shared" si="23"/>
        <v>4.9500000000000002E-2</v>
      </c>
      <c r="CE34" s="4">
        <f t="shared" si="23"/>
        <v>4.9500000000000002E-2</v>
      </c>
      <c r="CF34" s="4">
        <f t="shared" si="23"/>
        <v>4.9500000000000002E-2</v>
      </c>
      <c r="CG34" s="4">
        <f t="shared" si="23"/>
        <v>4.9500000000000002E-2</v>
      </c>
      <c r="CH34" s="4">
        <f t="shared" si="23"/>
        <v>4.9500000000000002E-2</v>
      </c>
      <c r="CI34" s="4">
        <f t="shared" si="23"/>
        <v>4.9500000000000002E-2</v>
      </c>
      <c r="CJ34" s="4">
        <f t="shared" si="23"/>
        <v>4.9500000000000002E-2</v>
      </c>
      <c r="CK34" s="4">
        <f t="shared" si="23"/>
        <v>4.9500000000000002E-2</v>
      </c>
      <c r="CL34" s="4">
        <f t="shared" si="24"/>
        <v>4.9500000000000002E-2</v>
      </c>
      <c r="CM34" s="4">
        <f t="shared" si="24"/>
        <v>4.9500000000000002E-2</v>
      </c>
      <c r="CN34" s="4">
        <f t="shared" si="24"/>
        <v>4.9500000000000002E-2</v>
      </c>
      <c r="CO34" s="4">
        <f t="shared" si="24"/>
        <v>4.9500000000000002E-2</v>
      </c>
      <c r="CP34" s="4">
        <f t="shared" si="24"/>
        <v>4.9500000000000002E-2</v>
      </c>
      <c r="CQ34" s="4">
        <f t="shared" si="24"/>
        <v>4.9500000000000002E-2</v>
      </c>
      <c r="CR34" s="4">
        <f t="shared" si="24"/>
        <v>4.9500000000000002E-2</v>
      </c>
      <c r="CS34" s="4">
        <f t="shared" si="24"/>
        <v>4.9500000000000002E-2</v>
      </c>
      <c r="CT34" s="4">
        <f t="shared" si="24"/>
        <v>4.9500000000000002E-2</v>
      </c>
      <c r="CU34" s="4">
        <f t="shared" si="24"/>
        <v>4.9500000000000002E-2</v>
      </c>
      <c r="CV34" s="4">
        <f t="shared" si="25"/>
        <v>4.9500000000000002E-2</v>
      </c>
      <c r="CW34" s="4">
        <f t="shared" si="25"/>
        <v>4.9500000000000002E-2</v>
      </c>
      <c r="CX34" s="4">
        <f t="shared" si="25"/>
        <v>4.9500000000000002E-2</v>
      </c>
      <c r="CY34" s="4">
        <f t="shared" si="25"/>
        <v>4.9500000000000002E-2</v>
      </c>
      <c r="CZ34" s="4">
        <f t="shared" si="25"/>
        <v>4.9500000000000002E-2</v>
      </c>
      <c r="DA34" s="4">
        <f t="shared" si="25"/>
        <v>4.9500000000000002E-2</v>
      </c>
      <c r="DB34" s="4">
        <f t="shared" si="25"/>
        <v>4.9500000000000002E-2</v>
      </c>
      <c r="DC34" s="4">
        <f t="shared" si="25"/>
        <v>4.9500000000000002E-2</v>
      </c>
      <c r="DD34" s="4">
        <f t="shared" si="25"/>
        <v>4.9500000000000002E-2</v>
      </c>
      <c r="DE34" s="4">
        <f t="shared" si="25"/>
        <v>4.9500000000000002E-2</v>
      </c>
    </row>
    <row r="35" spans="1:109">
      <c r="A35" t="s">
        <v>59</v>
      </c>
      <c r="B35" t="s">
        <v>3</v>
      </c>
      <c r="C35">
        <v>3</v>
      </c>
      <c r="D35">
        <v>120</v>
      </c>
      <c r="F35" s="1">
        <v>0.3</v>
      </c>
      <c r="H35">
        <f>2.5*5+25</f>
        <v>37.5</v>
      </c>
      <c r="I35">
        <f>H35+H34+H33</f>
        <v>80</v>
      </c>
      <c r="J35" s="4">
        <f t="shared" si="16"/>
        <v>0.54500000000000004</v>
      </c>
      <c r="K35" s="4">
        <f t="shared" si="16"/>
        <v>0.54500000000000004</v>
      </c>
      <c r="L35" s="4">
        <f t="shared" si="16"/>
        <v>0.54500000000000004</v>
      </c>
      <c r="M35" s="4">
        <f t="shared" si="16"/>
        <v>0.27250000000000002</v>
      </c>
      <c r="N35" s="4">
        <f t="shared" si="16"/>
        <v>0.27250000000000002</v>
      </c>
      <c r="O35" s="4">
        <f t="shared" si="16"/>
        <v>0.27250000000000002</v>
      </c>
      <c r="P35" s="4">
        <f t="shared" si="16"/>
        <v>5.4500000000000007E-2</v>
      </c>
      <c r="Q35" s="4">
        <f t="shared" si="16"/>
        <v>5.4500000000000007E-2</v>
      </c>
      <c r="R35" s="4">
        <f t="shared" si="16"/>
        <v>5.4500000000000007E-2</v>
      </c>
      <c r="S35" s="4">
        <f t="shared" si="16"/>
        <v>5.4500000000000007E-2</v>
      </c>
      <c r="T35" s="4">
        <f t="shared" si="17"/>
        <v>5.4500000000000007E-2</v>
      </c>
      <c r="U35" s="4">
        <f t="shared" si="17"/>
        <v>5.4500000000000007E-2</v>
      </c>
      <c r="V35" s="4">
        <f t="shared" si="17"/>
        <v>5.4500000000000007E-2</v>
      </c>
      <c r="W35" s="4">
        <f t="shared" si="17"/>
        <v>5.4500000000000007E-2</v>
      </c>
      <c r="X35" s="4">
        <f t="shared" si="17"/>
        <v>5.4500000000000007E-2</v>
      </c>
      <c r="Y35" s="4">
        <f t="shared" si="17"/>
        <v>5.4500000000000007E-2</v>
      </c>
      <c r="Z35" s="4">
        <f t="shared" si="17"/>
        <v>5.4500000000000007E-2</v>
      </c>
      <c r="AA35" s="4">
        <f t="shared" si="17"/>
        <v>5.4500000000000007E-2</v>
      </c>
      <c r="AB35" s="4">
        <f t="shared" si="17"/>
        <v>5.4500000000000007E-2</v>
      </c>
      <c r="AC35" s="4">
        <f t="shared" si="17"/>
        <v>5.4500000000000007E-2</v>
      </c>
      <c r="AD35" s="4">
        <f t="shared" si="18"/>
        <v>5.4500000000000007E-2</v>
      </c>
      <c r="AE35" s="4">
        <f t="shared" si="18"/>
        <v>5.4500000000000007E-2</v>
      </c>
      <c r="AF35" s="4">
        <f t="shared" si="18"/>
        <v>5.4500000000000007E-2</v>
      </c>
      <c r="AG35" s="4">
        <f t="shared" si="18"/>
        <v>5.4500000000000007E-2</v>
      </c>
      <c r="AH35" s="4">
        <f t="shared" si="18"/>
        <v>5.4500000000000007E-2</v>
      </c>
      <c r="AI35" s="4">
        <f t="shared" si="18"/>
        <v>5.4500000000000007E-2</v>
      </c>
      <c r="AJ35" s="4">
        <f t="shared" si="18"/>
        <v>5.4500000000000007E-2</v>
      </c>
      <c r="AK35" s="4">
        <f t="shared" si="18"/>
        <v>5.4500000000000007E-2</v>
      </c>
      <c r="AL35" s="4">
        <f t="shared" si="18"/>
        <v>5.4500000000000007E-2</v>
      </c>
      <c r="AM35" s="4">
        <f t="shared" si="18"/>
        <v>5.4500000000000007E-2</v>
      </c>
      <c r="AN35" s="4">
        <f t="shared" si="19"/>
        <v>5.4500000000000007E-2</v>
      </c>
      <c r="AO35" s="4">
        <f t="shared" si="19"/>
        <v>5.4500000000000007E-2</v>
      </c>
      <c r="AP35" s="4">
        <f t="shared" si="19"/>
        <v>5.4500000000000007E-2</v>
      </c>
      <c r="AQ35" s="4">
        <f t="shared" si="19"/>
        <v>5.4500000000000007E-2</v>
      </c>
      <c r="AR35" s="4">
        <f t="shared" si="19"/>
        <v>5.4500000000000007E-2</v>
      </c>
      <c r="AS35" s="4">
        <f t="shared" si="19"/>
        <v>5.4500000000000007E-2</v>
      </c>
      <c r="AT35" s="4">
        <f t="shared" si="19"/>
        <v>5.4500000000000007E-2</v>
      </c>
      <c r="AU35" s="4">
        <f t="shared" si="19"/>
        <v>5.4500000000000007E-2</v>
      </c>
      <c r="AV35" s="4">
        <f t="shared" si="19"/>
        <v>5.4500000000000007E-2</v>
      </c>
      <c r="AW35" s="4">
        <f t="shared" si="19"/>
        <v>5.4500000000000007E-2</v>
      </c>
      <c r="AX35" s="4">
        <f t="shared" si="20"/>
        <v>5.4500000000000007E-2</v>
      </c>
      <c r="AY35" s="4">
        <f t="shared" si="20"/>
        <v>5.4500000000000007E-2</v>
      </c>
      <c r="AZ35" s="4">
        <f t="shared" si="20"/>
        <v>5.4500000000000007E-2</v>
      </c>
      <c r="BA35" s="4">
        <f t="shared" si="20"/>
        <v>5.4500000000000007E-2</v>
      </c>
      <c r="BB35" s="4">
        <f t="shared" si="20"/>
        <v>5.4500000000000007E-2</v>
      </c>
      <c r="BC35" s="4">
        <f t="shared" si="20"/>
        <v>5.4500000000000007E-2</v>
      </c>
      <c r="BD35" s="4">
        <f t="shared" si="20"/>
        <v>5.4500000000000007E-2</v>
      </c>
      <c r="BE35" s="4">
        <f t="shared" si="20"/>
        <v>5.4500000000000007E-2</v>
      </c>
      <c r="BF35" s="4">
        <f t="shared" si="20"/>
        <v>5.4500000000000007E-2</v>
      </c>
      <c r="BG35" s="4">
        <f t="shared" si="20"/>
        <v>5.4500000000000007E-2</v>
      </c>
      <c r="BH35" s="4">
        <f t="shared" si="21"/>
        <v>5.4500000000000007E-2</v>
      </c>
      <c r="BI35" s="4">
        <f t="shared" si="21"/>
        <v>5.4500000000000007E-2</v>
      </c>
      <c r="BJ35" s="4">
        <f t="shared" si="21"/>
        <v>5.4500000000000007E-2</v>
      </c>
      <c r="BK35" s="4">
        <f t="shared" si="21"/>
        <v>5.4500000000000007E-2</v>
      </c>
      <c r="BL35" s="4">
        <f t="shared" si="21"/>
        <v>5.4500000000000007E-2</v>
      </c>
      <c r="BM35" s="4">
        <f t="shared" si="21"/>
        <v>5.4500000000000007E-2</v>
      </c>
      <c r="BN35" s="4">
        <f t="shared" si="21"/>
        <v>5.4500000000000007E-2</v>
      </c>
      <c r="BO35" s="4">
        <f t="shared" si="21"/>
        <v>5.4500000000000007E-2</v>
      </c>
      <c r="BP35" s="4">
        <f t="shared" si="21"/>
        <v>5.4500000000000007E-2</v>
      </c>
      <c r="BQ35" s="4">
        <f t="shared" si="21"/>
        <v>5.4500000000000007E-2</v>
      </c>
      <c r="BR35" s="4">
        <f t="shared" si="22"/>
        <v>5.4500000000000007E-2</v>
      </c>
      <c r="BS35" s="4">
        <f t="shared" si="22"/>
        <v>5.4500000000000007E-2</v>
      </c>
      <c r="BT35" s="4">
        <f t="shared" si="22"/>
        <v>5.4500000000000007E-2</v>
      </c>
      <c r="BU35" s="4">
        <f t="shared" si="22"/>
        <v>5.4500000000000007E-2</v>
      </c>
      <c r="BV35" s="4">
        <f t="shared" si="22"/>
        <v>5.4500000000000007E-2</v>
      </c>
      <c r="BW35" s="4">
        <f t="shared" si="22"/>
        <v>5.4500000000000007E-2</v>
      </c>
      <c r="BX35" s="4">
        <f t="shared" si="22"/>
        <v>5.4500000000000007E-2</v>
      </c>
      <c r="BY35" s="4">
        <f t="shared" si="22"/>
        <v>5.4500000000000007E-2</v>
      </c>
      <c r="BZ35" s="4">
        <f t="shared" si="22"/>
        <v>5.4500000000000007E-2</v>
      </c>
      <c r="CA35" s="4">
        <f t="shared" si="22"/>
        <v>5.4500000000000007E-2</v>
      </c>
      <c r="CB35" s="4">
        <f t="shared" si="23"/>
        <v>5.4500000000000007E-2</v>
      </c>
      <c r="CC35" s="4">
        <f t="shared" si="23"/>
        <v>5.4500000000000007E-2</v>
      </c>
      <c r="CD35" s="4">
        <f t="shared" si="23"/>
        <v>5.4500000000000007E-2</v>
      </c>
      <c r="CE35" s="4">
        <f t="shared" si="23"/>
        <v>5.4500000000000007E-2</v>
      </c>
      <c r="CF35" s="4">
        <f t="shared" si="23"/>
        <v>5.4500000000000007E-2</v>
      </c>
      <c r="CG35" s="4">
        <f t="shared" si="23"/>
        <v>5.4500000000000007E-2</v>
      </c>
      <c r="CH35" s="4">
        <f t="shared" si="23"/>
        <v>5.4500000000000007E-2</v>
      </c>
      <c r="CI35" s="4">
        <f t="shared" si="23"/>
        <v>5.4500000000000007E-2</v>
      </c>
      <c r="CJ35" s="4">
        <f t="shared" si="23"/>
        <v>5.4500000000000007E-2</v>
      </c>
      <c r="CK35" s="4">
        <f t="shared" si="23"/>
        <v>5.4500000000000007E-2</v>
      </c>
      <c r="CL35" s="4">
        <f t="shared" si="24"/>
        <v>5.4500000000000007E-2</v>
      </c>
      <c r="CM35" s="4">
        <f t="shared" si="24"/>
        <v>5.4500000000000007E-2</v>
      </c>
      <c r="CN35" s="4">
        <f t="shared" si="24"/>
        <v>5.4500000000000007E-2</v>
      </c>
      <c r="CO35" s="4">
        <f t="shared" si="24"/>
        <v>5.4500000000000007E-2</v>
      </c>
      <c r="CP35" s="4">
        <f t="shared" si="24"/>
        <v>5.4500000000000007E-2</v>
      </c>
      <c r="CQ35" s="4">
        <f t="shared" si="24"/>
        <v>5.4500000000000007E-2</v>
      </c>
      <c r="CR35" s="4">
        <f t="shared" si="24"/>
        <v>5.4500000000000007E-2</v>
      </c>
      <c r="CS35" s="4">
        <f t="shared" si="24"/>
        <v>5.4500000000000007E-2</v>
      </c>
      <c r="CT35" s="4">
        <f t="shared" si="24"/>
        <v>5.4500000000000007E-2</v>
      </c>
      <c r="CU35" s="4">
        <f t="shared" si="24"/>
        <v>5.4500000000000007E-2</v>
      </c>
      <c r="CV35" s="4">
        <f t="shared" si="25"/>
        <v>5.4500000000000007E-2</v>
      </c>
      <c r="CW35" s="4">
        <f t="shared" si="25"/>
        <v>5.4500000000000007E-2</v>
      </c>
      <c r="CX35" s="4">
        <f t="shared" si="25"/>
        <v>5.4500000000000007E-2</v>
      </c>
      <c r="CY35" s="4">
        <f t="shared" si="25"/>
        <v>5.4500000000000007E-2</v>
      </c>
      <c r="CZ35" s="4">
        <f t="shared" si="25"/>
        <v>5.4500000000000007E-2</v>
      </c>
      <c r="DA35" s="4">
        <f t="shared" si="25"/>
        <v>5.4500000000000007E-2</v>
      </c>
      <c r="DB35" s="4">
        <f t="shared" si="25"/>
        <v>5.4500000000000007E-2</v>
      </c>
      <c r="DC35" s="4">
        <f t="shared" si="25"/>
        <v>5.4500000000000007E-2</v>
      </c>
      <c r="DD35" s="4">
        <f t="shared" si="25"/>
        <v>5.4500000000000007E-2</v>
      </c>
      <c r="DE35" s="4">
        <f t="shared" si="25"/>
        <v>5.4500000000000007E-2</v>
      </c>
    </row>
    <row r="36" spans="1:109">
      <c r="A36" t="s">
        <v>69</v>
      </c>
      <c r="B36" t="s">
        <v>3</v>
      </c>
      <c r="C36">
        <v>4</v>
      </c>
      <c r="D36">
        <v>140</v>
      </c>
      <c r="F36" s="1">
        <v>0.4</v>
      </c>
      <c r="H36">
        <v>75</v>
      </c>
      <c r="I36">
        <f>H36+H35+H34+H33</f>
        <v>155</v>
      </c>
      <c r="J36" s="4">
        <f t="shared" si="16"/>
        <v>0.59499999999999997</v>
      </c>
      <c r="K36" s="4">
        <f t="shared" si="16"/>
        <v>0.59499999999999997</v>
      </c>
      <c r="L36" s="4">
        <f t="shared" si="16"/>
        <v>0.59499999999999997</v>
      </c>
      <c r="M36" s="4">
        <f t="shared" si="16"/>
        <v>0.29749999999999999</v>
      </c>
      <c r="N36" s="4">
        <f t="shared" si="16"/>
        <v>0.29749999999999999</v>
      </c>
      <c r="O36" s="4">
        <f t="shared" si="16"/>
        <v>0.29749999999999999</v>
      </c>
      <c r="P36" s="4">
        <f t="shared" si="16"/>
        <v>0.29749999999999999</v>
      </c>
      <c r="Q36" s="4">
        <f t="shared" si="16"/>
        <v>5.9499999999999997E-2</v>
      </c>
      <c r="R36" s="4">
        <f t="shared" si="16"/>
        <v>5.9499999999999997E-2</v>
      </c>
      <c r="S36" s="4">
        <f t="shared" si="16"/>
        <v>5.9499999999999997E-2</v>
      </c>
      <c r="T36" s="4">
        <f t="shared" si="17"/>
        <v>5.9499999999999997E-2</v>
      </c>
      <c r="U36" s="4">
        <f t="shared" si="17"/>
        <v>5.9499999999999997E-2</v>
      </c>
      <c r="V36" s="4">
        <f t="shared" si="17"/>
        <v>5.9499999999999997E-2</v>
      </c>
      <c r="W36" s="4">
        <f t="shared" si="17"/>
        <v>5.9499999999999997E-2</v>
      </c>
      <c r="X36" s="4">
        <f t="shared" si="17"/>
        <v>5.9499999999999997E-2</v>
      </c>
      <c r="Y36" s="4">
        <f t="shared" si="17"/>
        <v>5.9499999999999997E-2</v>
      </c>
      <c r="Z36" s="4">
        <f t="shared" si="17"/>
        <v>5.9499999999999997E-2</v>
      </c>
      <c r="AA36" s="4">
        <f t="shared" si="17"/>
        <v>5.9499999999999997E-2</v>
      </c>
      <c r="AB36" s="4">
        <f t="shared" si="17"/>
        <v>5.9499999999999997E-2</v>
      </c>
      <c r="AC36" s="4">
        <f t="shared" si="17"/>
        <v>5.9499999999999997E-2</v>
      </c>
      <c r="AD36" s="4">
        <f t="shared" si="18"/>
        <v>5.9499999999999997E-2</v>
      </c>
      <c r="AE36" s="4">
        <f t="shared" si="18"/>
        <v>5.9499999999999997E-2</v>
      </c>
      <c r="AF36" s="4">
        <f t="shared" si="18"/>
        <v>5.9499999999999997E-2</v>
      </c>
      <c r="AG36" s="4">
        <f t="shared" si="18"/>
        <v>5.9499999999999997E-2</v>
      </c>
      <c r="AH36" s="4">
        <f t="shared" si="18"/>
        <v>5.9499999999999997E-2</v>
      </c>
      <c r="AI36" s="4">
        <f t="shared" si="18"/>
        <v>5.9499999999999997E-2</v>
      </c>
      <c r="AJ36" s="4">
        <f t="shared" si="18"/>
        <v>5.9499999999999997E-2</v>
      </c>
      <c r="AK36" s="4">
        <f t="shared" si="18"/>
        <v>5.9499999999999997E-2</v>
      </c>
      <c r="AL36" s="4">
        <f t="shared" si="18"/>
        <v>5.9499999999999997E-2</v>
      </c>
      <c r="AM36" s="4">
        <f t="shared" si="18"/>
        <v>5.9499999999999997E-2</v>
      </c>
      <c r="AN36" s="4">
        <f t="shared" si="19"/>
        <v>5.9499999999999997E-2</v>
      </c>
      <c r="AO36" s="4">
        <f t="shared" si="19"/>
        <v>5.9499999999999997E-2</v>
      </c>
      <c r="AP36" s="4">
        <f t="shared" si="19"/>
        <v>5.9499999999999997E-2</v>
      </c>
      <c r="AQ36" s="4">
        <f t="shared" si="19"/>
        <v>5.9499999999999997E-2</v>
      </c>
      <c r="AR36" s="4">
        <f t="shared" si="19"/>
        <v>5.9499999999999997E-2</v>
      </c>
      <c r="AS36" s="4">
        <f t="shared" si="19"/>
        <v>5.9499999999999997E-2</v>
      </c>
      <c r="AT36" s="4">
        <f t="shared" si="19"/>
        <v>5.9499999999999997E-2</v>
      </c>
      <c r="AU36" s="4">
        <f t="shared" si="19"/>
        <v>5.9499999999999997E-2</v>
      </c>
      <c r="AV36" s="4">
        <f t="shared" si="19"/>
        <v>5.9499999999999997E-2</v>
      </c>
      <c r="AW36" s="4">
        <f t="shared" si="19"/>
        <v>5.9499999999999997E-2</v>
      </c>
      <c r="AX36" s="4">
        <f t="shared" si="20"/>
        <v>5.9499999999999997E-2</v>
      </c>
      <c r="AY36" s="4">
        <f t="shared" si="20"/>
        <v>5.9499999999999997E-2</v>
      </c>
      <c r="AZ36" s="4">
        <f t="shared" si="20"/>
        <v>5.9499999999999997E-2</v>
      </c>
      <c r="BA36" s="4">
        <f t="shared" si="20"/>
        <v>5.9499999999999997E-2</v>
      </c>
      <c r="BB36" s="4">
        <f t="shared" si="20"/>
        <v>5.9499999999999997E-2</v>
      </c>
      <c r="BC36" s="4">
        <f t="shared" si="20"/>
        <v>5.9499999999999997E-2</v>
      </c>
      <c r="BD36" s="4">
        <f t="shared" si="20"/>
        <v>5.9499999999999997E-2</v>
      </c>
      <c r="BE36" s="4">
        <f t="shared" si="20"/>
        <v>5.9499999999999997E-2</v>
      </c>
      <c r="BF36" s="4">
        <f t="shared" si="20"/>
        <v>5.9499999999999997E-2</v>
      </c>
      <c r="BG36" s="4">
        <f t="shared" si="20"/>
        <v>5.9499999999999997E-2</v>
      </c>
      <c r="BH36" s="4">
        <f t="shared" si="21"/>
        <v>5.9499999999999997E-2</v>
      </c>
      <c r="BI36" s="4">
        <f t="shared" si="21"/>
        <v>5.9499999999999997E-2</v>
      </c>
      <c r="BJ36" s="4">
        <f t="shared" si="21"/>
        <v>5.9499999999999997E-2</v>
      </c>
      <c r="BK36" s="4">
        <f t="shared" si="21"/>
        <v>5.9499999999999997E-2</v>
      </c>
      <c r="BL36" s="4">
        <f t="shared" si="21"/>
        <v>5.9499999999999997E-2</v>
      </c>
      <c r="BM36" s="4">
        <f t="shared" si="21"/>
        <v>5.9499999999999997E-2</v>
      </c>
      <c r="BN36" s="4">
        <f t="shared" si="21"/>
        <v>5.9499999999999997E-2</v>
      </c>
      <c r="BO36" s="4">
        <f t="shared" si="21"/>
        <v>5.9499999999999997E-2</v>
      </c>
      <c r="BP36" s="4">
        <f t="shared" si="21"/>
        <v>5.9499999999999997E-2</v>
      </c>
      <c r="BQ36" s="4">
        <f t="shared" si="21"/>
        <v>5.9499999999999997E-2</v>
      </c>
      <c r="BR36" s="4">
        <f t="shared" si="22"/>
        <v>5.9499999999999997E-2</v>
      </c>
      <c r="BS36" s="4">
        <f t="shared" si="22"/>
        <v>5.9499999999999997E-2</v>
      </c>
      <c r="BT36" s="4">
        <f t="shared" si="22"/>
        <v>5.9499999999999997E-2</v>
      </c>
      <c r="BU36" s="4">
        <f t="shared" si="22"/>
        <v>5.9499999999999997E-2</v>
      </c>
      <c r="BV36" s="4">
        <f t="shared" si="22"/>
        <v>5.9499999999999997E-2</v>
      </c>
      <c r="BW36" s="4">
        <f t="shared" si="22"/>
        <v>5.9499999999999997E-2</v>
      </c>
      <c r="BX36" s="4">
        <f t="shared" si="22"/>
        <v>5.9499999999999997E-2</v>
      </c>
      <c r="BY36" s="4">
        <f t="shared" si="22"/>
        <v>5.9499999999999997E-2</v>
      </c>
      <c r="BZ36" s="4">
        <f t="shared" si="22"/>
        <v>5.9499999999999997E-2</v>
      </c>
      <c r="CA36" s="4">
        <f t="shared" si="22"/>
        <v>5.9499999999999997E-2</v>
      </c>
      <c r="CB36" s="4">
        <f t="shared" si="23"/>
        <v>5.9499999999999997E-2</v>
      </c>
      <c r="CC36" s="4">
        <f t="shared" si="23"/>
        <v>5.9499999999999997E-2</v>
      </c>
      <c r="CD36" s="4">
        <f t="shared" si="23"/>
        <v>5.9499999999999997E-2</v>
      </c>
      <c r="CE36" s="4">
        <f t="shared" si="23"/>
        <v>5.9499999999999997E-2</v>
      </c>
      <c r="CF36" s="4">
        <f t="shared" si="23"/>
        <v>5.9499999999999997E-2</v>
      </c>
      <c r="CG36" s="4">
        <f t="shared" si="23"/>
        <v>5.9499999999999997E-2</v>
      </c>
      <c r="CH36" s="4">
        <f t="shared" si="23"/>
        <v>5.9499999999999997E-2</v>
      </c>
      <c r="CI36" s="4">
        <f t="shared" si="23"/>
        <v>5.9499999999999997E-2</v>
      </c>
      <c r="CJ36" s="4">
        <f t="shared" si="23"/>
        <v>5.9499999999999997E-2</v>
      </c>
      <c r="CK36" s="4">
        <f t="shared" si="23"/>
        <v>5.9499999999999997E-2</v>
      </c>
      <c r="CL36" s="4">
        <f t="shared" si="24"/>
        <v>5.9499999999999997E-2</v>
      </c>
      <c r="CM36" s="4">
        <f t="shared" si="24"/>
        <v>5.9499999999999997E-2</v>
      </c>
      <c r="CN36" s="4">
        <f t="shared" si="24"/>
        <v>5.9499999999999997E-2</v>
      </c>
      <c r="CO36" s="4">
        <f t="shared" si="24"/>
        <v>5.9499999999999997E-2</v>
      </c>
      <c r="CP36" s="4">
        <f t="shared" si="24"/>
        <v>5.9499999999999997E-2</v>
      </c>
      <c r="CQ36" s="4">
        <f t="shared" si="24"/>
        <v>5.9499999999999997E-2</v>
      </c>
      <c r="CR36" s="4">
        <f t="shared" si="24"/>
        <v>5.9499999999999997E-2</v>
      </c>
      <c r="CS36" s="4">
        <f t="shared" si="24"/>
        <v>5.9499999999999997E-2</v>
      </c>
      <c r="CT36" s="4">
        <f t="shared" si="24"/>
        <v>5.9499999999999997E-2</v>
      </c>
      <c r="CU36" s="4">
        <f t="shared" si="24"/>
        <v>5.9499999999999997E-2</v>
      </c>
      <c r="CV36" s="4">
        <f t="shared" si="25"/>
        <v>5.9499999999999997E-2</v>
      </c>
      <c r="CW36" s="4">
        <f t="shared" si="25"/>
        <v>5.9499999999999997E-2</v>
      </c>
      <c r="CX36" s="4">
        <f t="shared" si="25"/>
        <v>5.9499999999999997E-2</v>
      </c>
      <c r="CY36" s="4">
        <f t="shared" si="25"/>
        <v>5.9499999999999997E-2</v>
      </c>
      <c r="CZ36" s="4">
        <f t="shared" si="25"/>
        <v>5.9499999999999997E-2</v>
      </c>
      <c r="DA36" s="4">
        <f t="shared" si="25"/>
        <v>5.9499999999999997E-2</v>
      </c>
      <c r="DB36" s="4">
        <f t="shared" si="25"/>
        <v>5.9499999999999997E-2</v>
      </c>
      <c r="DC36" s="4">
        <f t="shared" si="25"/>
        <v>5.9499999999999997E-2</v>
      </c>
      <c r="DD36" s="4">
        <f t="shared" si="25"/>
        <v>5.9499999999999997E-2</v>
      </c>
      <c r="DE36" s="4">
        <f t="shared" si="25"/>
        <v>5.9499999999999997E-2</v>
      </c>
    </row>
    <row r="37" spans="1:109">
      <c r="A37" t="s">
        <v>70</v>
      </c>
      <c r="B37" t="s">
        <v>3</v>
      </c>
      <c r="C37">
        <v>5</v>
      </c>
      <c r="D37">
        <v>160</v>
      </c>
      <c r="F37" s="1">
        <v>0.5</v>
      </c>
      <c r="H37">
        <v>120</v>
      </c>
      <c r="I37">
        <f>H37+H36+H35+H34+H33</f>
        <v>275</v>
      </c>
      <c r="J37" s="4">
        <f t="shared" si="16"/>
        <v>0.64500000000000002</v>
      </c>
      <c r="K37" s="4">
        <f t="shared" si="16"/>
        <v>0.64500000000000002</v>
      </c>
      <c r="L37" s="4">
        <f t="shared" si="16"/>
        <v>0.64500000000000002</v>
      </c>
      <c r="M37" s="4">
        <f t="shared" si="16"/>
        <v>0.64500000000000002</v>
      </c>
      <c r="N37" s="4">
        <f t="shared" si="16"/>
        <v>0.32250000000000001</v>
      </c>
      <c r="O37" s="4">
        <f t="shared" si="16"/>
        <v>0.32250000000000001</v>
      </c>
      <c r="P37" s="4">
        <f t="shared" si="16"/>
        <v>0.32250000000000001</v>
      </c>
      <c r="Q37" s="4">
        <f t="shared" si="16"/>
        <v>0.32250000000000001</v>
      </c>
      <c r="R37" s="4">
        <f t="shared" si="16"/>
        <v>6.4500000000000002E-2</v>
      </c>
      <c r="S37" s="4">
        <f t="shared" si="16"/>
        <v>6.4500000000000002E-2</v>
      </c>
      <c r="T37" s="4">
        <f t="shared" si="17"/>
        <v>6.4500000000000002E-2</v>
      </c>
      <c r="U37" s="4">
        <f t="shared" si="17"/>
        <v>6.4500000000000002E-2</v>
      </c>
      <c r="V37" s="4">
        <f t="shared" si="17"/>
        <v>6.4500000000000002E-2</v>
      </c>
      <c r="W37" s="4">
        <f t="shared" si="17"/>
        <v>6.4500000000000002E-2</v>
      </c>
      <c r="X37" s="4">
        <f t="shared" si="17"/>
        <v>6.4500000000000002E-2</v>
      </c>
      <c r="Y37" s="4">
        <f t="shared" si="17"/>
        <v>6.4500000000000002E-2</v>
      </c>
      <c r="Z37" s="4">
        <f t="shared" si="17"/>
        <v>6.4500000000000002E-2</v>
      </c>
      <c r="AA37" s="4">
        <f t="shared" si="17"/>
        <v>6.4500000000000002E-2</v>
      </c>
      <c r="AB37" s="4">
        <f t="shared" si="17"/>
        <v>6.4500000000000002E-2</v>
      </c>
      <c r="AC37" s="4">
        <f t="shared" si="17"/>
        <v>6.4500000000000002E-2</v>
      </c>
      <c r="AD37" s="4">
        <f t="shared" si="18"/>
        <v>6.4500000000000002E-2</v>
      </c>
      <c r="AE37" s="4">
        <f t="shared" si="18"/>
        <v>6.4500000000000002E-2</v>
      </c>
      <c r="AF37" s="4">
        <f t="shared" si="18"/>
        <v>6.4500000000000002E-2</v>
      </c>
      <c r="AG37" s="4">
        <f t="shared" si="18"/>
        <v>6.4500000000000002E-2</v>
      </c>
      <c r="AH37" s="4">
        <f t="shared" si="18"/>
        <v>6.4500000000000002E-2</v>
      </c>
      <c r="AI37" s="4">
        <f t="shared" si="18"/>
        <v>6.4500000000000002E-2</v>
      </c>
      <c r="AJ37" s="4">
        <f t="shared" si="18"/>
        <v>6.4500000000000002E-2</v>
      </c>
      <c r="AK37" s="4">
        <f t="shared" si="18"/>
        <v>6.4500000000000002E-2</v>
      </c>
      <c r="AL37" s="4">
        <f t="shared" si="18"/>
        <v>6.4500000000000002E-2</v>
      </c>
      <c r="AM37" s="4">
        <f t="shared" si="18"/>
        <v>6.4500000000000002E-2</v>
      </c>
      <c r="AN37" s="4">
        <f t="shared" si="19"/>
        <v>6.4500000000000002E-2</v>
      </c>
      <c r="AO37" s="4">
        <f t="shared" si="19"/>
        <v>6.4500000000000002E-2</v>
      </c>
      <c r="AP37" s="4">
        <f t="shared" si="19"/>
        <v>6.4500000000000002E-2</v>
      </c>
      <c r="AQ37" s="4">
        <f t="shared" si="19"/>
        <v>6.4500000000000002E-2</v>
      </c>
      <c r="AR37" s="4">
        <f t="shared" si="19"/>
        <v>6.4500000000000002E-2</v>
      </c>
      <c r="AS37" s="4">
        <f t="shared" si="19"/>
        <v>6.4500000000000002E-2</v>
      </c>
      <c r="AT37" s="4">
        <f t="shared" si="19"/>
        <v>6.4500000000000002E-2</v>
      </c>
      <c r="AU37" s="4">
        <f t="shared" si="19"/>
        <v>6.4500000000000002E-2</v>
      </c>
      <c r="AV37" s="4">
        <f t="shared" si="19"/>
        <v>6.4500000000000002E-2</v>
      </c>
      <c r="AW37" s="4">
        <f t="shared" si="19"/>
        <v>6.4500000000000002E-2</v>
      </c>
      <c r="AX37" s="4">
        <f t="shared" si="20"/>
        <v>6.4500000000000002E-2</v>
      </c>
      <c r="AY37" s="4">
        <f t="shared" si="20"/>
        <v>6.4500000000000002E-2</v>
      </c>
      <c r="AZ37" s="4">
        <f t="shared" si="20"/>
        <v>6.4500000000000002E-2</v>
      </c>
      <c r="BA37" s="4">
        <f t="shared" si="20"/>
        <v>6.4500000000000002E-2</v>
      </c>
      <c r="BB37" s="4">
        <f t="shared" si="20"/>
        <v>6.4500000000000002E-2</v>
      </c>
      <c r="BC37" s="4">
        <f t="shared" si="20"/>
        <v>6.4500000000000002E-2</v>
      </c>
      <c r="BD37" s="4">
        <f t="shared" si="20"/>
        <v>6.4500000000000002E-2</v>
      </c>
      <c r="BE37" s="4">
        <f t="shared" si="20"/>
        <v>6.4500000000000002E-2</v>
      </c>
      <c r="BF37" s="4">
        <f t="shared" si="20"/>
        <v>6.4500000000000002E-2</v>
      </c>
      <c r="BG37" s="4">
        <f t="shared" si="20"/>
        <v>6.4500000000000002E-2</v>
      </c>
      <c r="BH37" s="4">
        <f t="shared" si="21"/>
        <v>6.4500000000000002E-2</v>
      </c>
      <c r="BI37" s="4">
        <f t="shared" si="21"/>
        <v>6.4500000000000002E-2</v>
      </c>
      <c r="BJ37" s="4">
        <f t="shared" si="21"/>
        <v>6.4500000000000002E-2</v>
      </c>
      <c r="BK37" s="4">
        <f t="shared" si="21"/>
        <v>6.4500000000000002E-2</v>
      </c>
      <c r="BL37" s="4">
        <f t="shared" si="21"/>
        <v>6.4500000000000002E-2</v>
      </c>
      <c r="BM37" s="4">
        <f t="shared" si="21"/>
        <v>6.4500000000000002E-2</v>
      </c>
      <c r="BN37" s="4">
        <f t="shared" si="21"/>
        <v>6.4500000000000002E-2</v>
      </c>
      <c r="BO37" s="4">
        <f t="shared" si="21"/>
        <v>6.4500000000000002E-2</v>
      </c>
      <c r="BP37" s="4">
        <f t="shared" si="21"/>
        <v>6.4500000000000002E-2</v>
      </c>
      <c r="BQ37" s="4">
        <f t="shared" si="21"/>
        <v>6.4500000000000002E-2</v>
      </c>
      <c r="BR37" s="4">
        <f t="shared" si="22"/>
        <v>6.4500000000000002E-2</v>
      </c>
      <c r="BS37" s="4">
        <f t="shared" si="22"/>
        <v>6.4500000000000002E-2</v>
      </c>
      <c r="BT37" s="4">
        <f t="shared" si="22"/>
        <v>6.4500000000000002E-2</v>
      </c>
      <c r="BU37" s="4">
        <f t="shared" si="22"/>
        <v>6.4500000000000002E-2</v>
      </c>
      <c r="BV37" s="4">
        <f t="shared" si="22"/>
        <v>6.4500000000000002E-2</v>
      </c>
      <c r="BW37" s="4">
        <f t="shared" si="22"/>
        <v>6.4500000000000002E-2</v>
      </c>
      <c r="BX37" s="4">
        <f t="shared" si="22"/>
        <v>6.4500000000000002E-2</v>
      </c>
      <c r="BY37" s="4">
        <f t="shared" si="22"/>
        <v>6.4500000000000002E-2</v>
      </c>
      <c r="BZ37" s="4">
        <f t="shared" si="22"/>
        <v>6.4500000000000002E-2</v>
      </c>
      <c r="CA37" s="4">
        <f t="shared" si="22"/>
        <v>6.4500000000000002E-2</v>
      </c>
      <c r="CB37" s="4">
        <f t="shared" si="23"/>
        <v>6.4500000000000002E-2</v>
      </c>
      <c r="CC37" s="4">
        <f t="shared" si="23"/>
        <v>6.4500000000000002E-2</v>
      </c>
      <c r="CD37" s="4">
        <f t="shared" si="23"/>
        <v>6.4500000000000002E-2</v>
      </c>
      <c r="CE37" s="4">
        <f t="shared" si="23"/>
        <v>6.4500000000000002E-2</v>
      </c>
      <c r="CF37" s="4">
        <f t="shared" si="23"/>
        <v>6.4500000000000002E-2</v>
      </c>
      <c r="CG37" s="4">
        <f t="shared" si="23"/>
        <v>6.4500000000000002E-2</v>
      </c>
      <c r="CH37" s="4">
        <f t="shared" si="23"/>
        <v>6.4500000000000002E-2</v>
      </c>
      <c r="CI37" s="4">
        <f t="shared" si="23"/>
        <v>6.4500000000000002E-2</v>
      </c>
      <c r="CJ37" s="4">
        <f t="shared" si="23"/>
        <v>6.4500000000000002E-2</v>
      </c>
      <c r="CK37" s="4">
        <f t="shared" si="23"/>
        <v>6.4500000000000002E-2</v>
      </c>
      <c r="CL37" s="4">
        <f t="shared" si="24"/>
        <v>6.4500000000000002E-2</v>
      </c>
      <c r="CM37" s="4">
        <f t="shared" si="24"/>
        <v>6.4500000000000002E-2</v>
      </c>
      <c r="CN37" s="4">
        <f t="shared" si="24"/>
        <v>6.4500000000000002E-2</v>
      </c>
      <c r="CO37" s="4">
        <f t="shared" si="24"/>
        <v>6.4500000000000002E-2</v>
      </c>
      <c r="CP37" s="4">
        <f t="shared" si="24"/>
        <v>6.4500000000000002E-2</v>
      </c>
      <c r="CQ37" s="4">
        <f t="shared" si="24"/>
        <v>6.4500000000000002E-2</v>
      </c>
      <c r="CR37" s="4">
        <f t="shared" si="24"/>
        <v>6.4500000000000002E-2</v>
      </c>
      <c r="CS37" s="4">
        <f t="shared" si="24"/>
        <v>6.4500000000000002E-2</v>
      </c>
      <c r="CT37" s="4">
        <f t="shared" si="24"/>
        <v>6.4500000000000002E-2</v>
      </c>
      <c r="CU37" s="4">
        <f t="shared" si="24"/>
        <v>6.4500000000000002E-2</v>
      </c>
      <c r="CV37" s="4">
        <f t="shared" si="25"/>
        <v>6.4500000000000002E-2</v>
      </c>
      <c r="CW37" s="4">
        <f t="shared" si="25"/>
        <v>6.4500000000000002E-2</v>
      </c>
      <c r="CX37" s="4">
        <f t="shared" si="25"/>
        <v>6.4500000000000002E-2</v>
      </c>
      <c r="CY37" s="4">
        <f t="shared" si="25"/>
        <v>6.4500000000000002E-2</v>
      </c>
      <c r="CZ37" s="4">
        <f t="shared" si="25"/>
        <v>6.4500000000000002E-2</v>
      </c>
      <c r="DA37" s="4">
        <f t="shared" si="25"/>
        <v>6.4500000000000002E-2</v>
      </c>
      <c r="DB37" s="4">
        <f t="shared" si="25"/>
        <v>6.4500000000000002E-2</v>
      </c>
      <c r="DC37" s="4">
        <f t="shared" si="25"/>
        <v>6.4500000000000002E-2</v>
      </c>
      <c r="DD37" s="4">
        <f t="shared" si="25"/>
        <v>6.4500000000000002E-2</v>
      </c>
      <c r="DE37" s="4">
        <f t="shared" si="25"/>
        <v>6.4500000000000002E-2</v>
      </c>
    </row>
    <row r="38" spans="1:109">
      <c r="A38" t="s">
        <v>71</v>
      </c>
      <c r="B38" t="s">
        <v>4</v>
      </c>
      <c r="C38">
        <v>1</v>
      </c>
      <c r="D38">
        <v>100</v>
      </c>
      <c r="F38" s="1">
        <v>0.1</v>
      </c>
      <c r="G38" s="1">
        <v>0.2</v>
      </c>
      <c r="H38">
        <v>45</v>
      </c>
      <c r="I38">
        <f>H38</f>
        <v>45</v>
      </c>
      <c r="J38" s="4">
        <f t="shared" si="16"/>
        <v>0.44500000000000006</v>
      </c>
      <c r="K38" s="4">
        <f t="shared" si="16"/>
        <v>0.44500000000000006</v>
      </c>
      <c r="L38" s="4">
        <f t="shared" si="16"/>
        <v>0.44500000000000006</v>
      </c>
      <c r="M38" s="4">
        <f t="shared" si="16"/>
        <v>0.22250000000000003</v>
      </c>
      <c r="N38" s="4">
        <f t="shared" si="16"/>
        <v>0.22250000000000003</v>
      </c>
      <c r="O38" s="4">
        <f t="shared" si="16"/>
        <v>4.4500000000000012E-2</v>
      </c>
      <c r="P38" s="4">
        <f t="shared" si="16"/>
        <v>4.4500000000000012E-2</v>
      </c>
      <c r="Q38" s="4">
        <f t="shared" si="16"/>
        <v>4.4500000000000012E-2</v>
      </c>
      <c r="R38" s="4">
        <f t="shared" si="16"/>
        <v>4.4500000000000012E-2</v>
      </c>
      <c r="S38" s="4">
        <f t="shared" si="16"/>
        <v>4.4500000000000012E-2</v>
      </c>
      <c r="T38" s="4">
        <f t="shared" si="17"/>
        <v>4.4500000000000012E-2</v>
      </c>
      <c r="U38" s="4">
        <f t="shared" si="17"/>
        <v>4.4500000000000012E-2</v>
      </c>
      <c r="V38" s="4">
        <f t="shared" si="17"/>
        <v>4.4500000000000012E-2</v>
      </c>
      <c r="W38" s="4">
        <f t="shared" si="17"/>
        <v>4.4500000000000012E-2</v>
      </c>
      <c r="X38" s="4">
        <f t="shared" si="17"/>
        <v>4.4500000000000012E-2</v>
      </c>
      <c r="Y38" s="4">
        <f t="shared" si="17"/>
        <v>4.4500000000000012E-2</v>
      </c>
      <c r="Z38" s="4">
        <f t="shared" si="17"/>
        <v>4.4500000000000012E-2</v>
      </c>
      <c r="AA38" s="4">
        <f t="shared" si="17"/>
        <v>4.4500000000000012E-2</v>
      </c>
      <c r="AB38" s="4">
        <f t="shared" si="17"/>
        <v>4.4500000000000012E-2</v>
      </c>
      <c r="AC38" s="4">
        <f t="shared" si="17"/>
        <v>4.4500000000000012E-2</v>
      </c>
      <c r="AD38" s="4">
        <f t="shared" si="18"/>
        <v>4.4500000000000012E-2</v>
      </c>
      <c r="AE38" s="4">
        <f t="shared" si="18"/>
        <v>4.4500000000000012E-2</v>
      </c>
      <c r="AF38" s="4">
        <f t="shared" si="18"/>
        <v>4.4500000000000012E-2</v>
      </c>
      <c r="AG38" s="4">
        <f t="shared" si="18"/>
        <v>4.4500000000000012E-2</v>
      </c>
      <c r="AH38" s="4">
        <f t="shared" si="18"/>
        <v>4.4500000000000012E-2</v>
      </c>
      <c r="AI38" s="4">
        <f t="shared" si="18"/>
        <v>4.4500000000000012E-2</v>
      </c>
      <c r="AJ38" s="4">
        <f t="shared" si="18"/>
        <v>4.4500000000000012E-2</v>
      </c>
      <c r="AK38" s="4">
        <f t="shared" si="18"/>
        <v>4.4500000000000012E-2</v>
      </c>
      <c r="AL38" s="4">
        <f t="shared" si="18"/>
        <v>4.4500000000000012E-2</v>
      </c>
      <c r="AM38" s="4">
        <f t="shared" si="18"/>
        <v>4.4500000000000012E-2</v>
      </c>
      <c r="AN38" s="4">
        <f t="shared" si="19"/>
        <v>4.4500000000000012E-2</v>
      </c>
      <c r="AO38" s="4">
        <f t="shared" si="19"/>
        <v>4.4500000000000012E-2</v>
      </c>
      <c r="AP38" s="4">
        <f t="shared" si="19"/>
        <v>4.4500000000000012E-2</v>
      </c>
      <c r="AQ38" s="4">
        <f t="shared" si="19"/>
        <v>4.4500000000000012E-2</v>
      </c>
      <c r="AR38" s="4">
        <f t="shared" si="19"/>
        <v>4.4500000000000012E-2</v>
      </c>
      <c r="AS38" s="4">
        <f t="shared" si="19"/>
        <v>4.4500000000000012E-2</v>
      </c>
      <c r="AT38" s="4">
        <f t="shared" si="19"/>
        <v>4.4500000000000012E-2</v>
      </c>
      <c r="AU38" s="4">
        <f t="shared" si="19"/>
        <v>4.4500000000000012E-2</v>
      </c>
      <c r="AV38" s="4">
        <f t="shared" si="19"/>
        <v>4.4500000000000012E-2</v>
      </c>
      <c r="AW38" s="4">
        <f t="shared" si="19"/>
        <v>4.4500000000000012E-2</v>
      </c>
      <c r="AX38" s="4">
        <f t="shared" si="20"/>
        <v>4.4500000000000012E-2</v>
      </c>
      <c r="AY38" s="4">
        <f t="shared" si="20"/>
        <v>4.4500000000000012E-2</v>
      </c>
      <c r="AZ38" s="4">
        <f t="shared" si="20"/>
        <v>4.4500000000000012E-2</v>
      </c>
      <c r="BA38" s="4">
        <f t="shared" si="20"/>
        <v>4.4500000000000012E-2</v>
      </c>
      <c r="BB38" s="4">
        <f t="shared" si="20"/>
        <v>4.4500000000000012E-2</v>
      </c>
      <c r="BC38" s="4">
        <f t="shared" si="20"/>
        <v>4.4500000000000012E-2</v>
      </c>
      <c r="BD38" s="4">
        <f t="shared" si="20"/>
        <v>4.4500000000000012E-2</v>
      </c>
      <c r="BE38" s="4">
        <f t="shared" si="20"/>
        <v>4.4500000000000012E-2</v>
      </c>
      <c r="BF38" s="4">
        <f t="shared" si="20"/>
        <v>4.4500000000000012E-2</v>
      </c>
      <c r="BG38" s="4">
        <f t="shared" si="20"/>
        <v>4.4500000000000012E-2</v>
      </c>
      <c r="BH38" s="4">
        <f t="shared" si="21"/>
        <v>4.4500000000000012E-2</v>
      </c>
      <c r="BI38" s="4">
        <f t="shared" si="21"/>
        <v>4.4500000000000012E-2</v>
      </c>
      <c r="BJ38" s="4">
        <f t="shared" si="21"/>
        <v>4.4500000000000012E-2</v>
      </c>
      <c r="BK38" s="4">
        <f t="shared" si="21"/>
        <v>4.4500000000000012E-2</v>
      </c>
      <c r="BL38" s="4">
        <f t="shared" si="21"/>
        <v>4.4500000000000012E-2</v>
      </c>
      <c r="BM38" s="4">
        <f t="shared" si="21"/>
        <v>4.4500000000000012E-2</v>
      </c>
      <c r="BN38" s="4">
        <f t="shared" si="21"/>
        <v>4.4500000000000012E-2</v>
      </c>
      <c r="BO38" s="4">
        <f t="shared" si="21"/>
        <v>4.4500000000000012E-2</v>
      </c>
      <c r="BP38" s="4">
        <f t="shared" si="21"/>
        <v>4.4500000000000012E-2</v>
      </c>
      <c r="BQ38" s="4">
        <f t="shared" si="21"/>
        <v>4.4500000000000012E-2</v>
      </c>
      <c r="BR38" s="4">
        <f t="shared" si="22"/>
        <v>4.4500000000000012E-2</v>
      </c>
      <c r="BS38" s="4">
        <f t="shared" si="22"/>
        <v>4.4500000000000012E-2</v>
      </c>
      <c r="BT38" s="4">
        <f t="shared" si="22"/>
        <v>4.4500000000000012E-2</v>
      </c>
      <c r="BU38" s="4">
        <f t="shared" si="22"/>
        <v>4.4500000000000012E-2</v>
      </c>
      <c r="BV38" s="4">
        <f t="shared" si="22"/>
        <v>4.4500000000000012E-2</v>
      </c>
      <c r="BW38" s="4">
        <f t="shared" si="22"/>
        <v>4.4500000000000012E-2</v>
      </c>
      <c r="BX38" s="4">
        <f t="shared" si="22"/>
        <v>4.4500000000000012E-2</v>
      </c>
      <c r="BY38" s="4">
        <f t="shared" si="22"/>
        <v>4.4500000000000012E-2</v>
      </c>
      <c r="BZ38" s="4">
        <f t="shared" si="22"/>
        <v>4.4500000000000012E-2</v>
      </c>
      <c r="CA38" s="4">
        <f t="shared" si="22"/>
        <v>4.4500000000000012E-2</v>
      </c>
      <c r="CB38" s="4">
        <f t="shared" si="23"/>
        <v>4.4500000000000012E-2</v>
      </c>
      <c r="CC38" s="4">
        <f t="shared" si="23"/>
        <v>4.4500000000000012E-2</v>
      </c>
      <c r="CD38" s="4">
        <f t="shared" si="23"/>
        <v>4.4500000000000012E-2</v>
      </c>
      <c r="CE38" s="4">
        <f t="shared" si="23"/>
        <v>4.4500000000000012E-2</v>
      </c>
      <c r="CF38" s="4">
        <f t="shared" si="23"/>
        <v>4.4500000000000012E-2</v>
      </c>
      <c r="CG38" s="4">
        <f t="shared" si="23"/>
        <v>4.4500000000000012E-2</v>
      </c>
      <c r="CH38" s="4">
        <f t="shared" si="23"/>
        <v>4.4500000000000012E-2</v>
      </c>
      <c r="CI38" s="4">
        <f t="shared" si="23"/>
        <v>4.4500000000000012E-2</v>
      </c>
      <c r="CJ38" s="4">
        <f t="shared" si="23"/>
        <v>4.4500000000000012E-2</v>
      </c>
      <c r="CK38" s="4">
        <f t="shared" si="23"/>
        <v>4.4500000000000012E-2</v>
      </c>
      <c r="CL38" s="4">
        <f t="shared" si="24"/>
        <v>4.4500000000000012E-2</v>
      </c>
      <c r="CM38" s="4">
        <f t="shared" si="24"/>
        <v>4.4500000000000012E-2</v>
      </c>
      <c r="CN38" s="4">
        <f t="shared" si="24"/>
        <v>4.4500000000000012E-2</v>
      </c>
      <c r="CO38" s="4">
        <f t="shared" si="24"/>
        <v>4.4500000000000012E-2</v>
      </c>
      <c r="CP38" s="4">
        <f t="shared" si="24"/>
        <v>4.4500000000000012E-2</v>
      </c>
      <c r="CQ38" s="4">
        <f t="shared" si="24"/>
        <v>4.4500000000000012E-2</v>
      </c>
      <c r="CR38" s="4">
        <f t="shared" si="24"/>
        <v>4.4500000000000012E-2</v>
      </c>
      <c r="CS38" s="4">
        <f t="shared" si="24"/>
        <v>4.4500000000000012E-2</v>
      </c>
      <c r="CT38" s="4">
        <f t="shared" si="24"/>
        <v>4.4500000000000012E-2</v>
      </c>
      <c r="CU38" s="4">
        <f t="shared" si="24"/>
        <v>4.4500000000000012E-2</v>
      </c>
      <c r="CV38" s="4">
        <f t="shared" si="25"/>
        <v>4.4500000000000012E-2</v>
      </c>
      <c r="CW38" s="4">
        <f t="shared" si="25"/>
        <v>4.4500000000000012E-2</v>
      </c>
      <c r="CX38" s="4">
        <f t="shared" si="25"/>
        <v>4.4500000000000012E-2</v>
      </c>
      <c r="CY38" s="4">
        <f t="shared" si="25"/>
        <v>4.4500000000000012E-2</v>
      </c>
      <c r="CZ38" s="4">
        <f t="shared" si="25"/>
        <v>4.4500000000000012E-2</v>
      </c>
      <c r="DA38" s="4">
        <f t="shared" si="25"/>
        <v>4.4500000000000012E-2</v>
      </c>
      <c r="DB38" s="4">
        <f t="shared" si="25"/>
        <v>4.4500000000000012E-2</v>
      </c>
      <c r="DC38" s="4">
        <f t="shared" si="25"/>
        <v>4.4500000000000012E-2</v>
      </c>
      <c r="DD38" s="4">
        <f t="shared" si="25"/>
        <v>4.4500000000000012E-2</v>
      </c>
      <c r="DE38" s="4">
        <f t="shared" si="25"/>
        <v>4.4500000000000012E-2</v>
      </c>
    </row>
    <row r="39" spans="1:109">
      <c r="A39" t="s">
        <v>72</v>
      </c>
      <c r="B39" t="s">
        <v>4</v>
      </c>
      <c r="C39">
        <v>2</v>
      </c>
      <c r="D39">
        <v>110</v>
      </c>
      <c r="F39" s="1">
        <v>0.15</v>
      </c>
      <c r="G39" s="1">
        <v>0.3</v>
      </c>
      <c r="H39">
        <v>32.5</v>
      </c>
      <c r="I39">
        <f>H39+H38</f>
        <v>77.5</v>
      </c>
      <c r="J39" s="4">
        <f t="shared" si="16"/>
        <v>0.47</v>
      </c>
      <c r="K39" s="4">
        <f t="shared" si="16"/>
        <v>0.47</v>
      </c>
      <c r="L39" s="4">
        <f t="shared" si="16"/>
        <v>0.47</v>
      </c>
      <c r="M39" s="4">
        <f t="shared" si="16"/>
        <v>0.23499999999999999</v>
      </c>
      <c r="N39" s="4">
        <f t="shared" si="16"/>
        <v>0.23499999999999999</v>
      </c>
      <c r="O39" s="4">
        <f t="shared" si="16"/>
        <v>0.23499999999999999</v>
      </c>
      <c r="P39" s="4">
        <f t="shared" si="16"/>
        <v>4.7E-2</v>
      </c>
      <c r="Q39" s="4">
        <f t="shared" si="16"/>
        <v>4.7E-2</v>
      </c>
      <c r="R39" s="4">
        <f t="shared" si="16"/>
        <v>4.7E-2</v>
      </c>
      <c r="S39" s="4">
        <f t="shared" si="16"/>
        <v>4.7E-2</v>
      </c>
      <c r="T39" s="4">
        <f t="shared" si="17"/>
        <v>4.7E-2</v>
      </c>
      <c r="U39" s="4">
        <f t="shared" si="17"/>
        <v>4.7E-2</v>
      </c>
      <c r="V39" s="4">
        <f t="shared" si="17"/>
        <v>4.7E-2</v>
      </c>
      <c r="W39" s="4">
        <f t="shared" si="17"/>
        <v>4.7E-2</v>
      </c>
      <c r="X39" s="4">
        <f t="shared" si="17"/>
        <v>4.7E-2</v>
      </c>
      <c r="Y39" s="4">
        <f t="shared" si="17"/>
        <v>4.7E-2</v>
      </c>
      <c r="Z39" s="4">
        <f t="shared" si="17"/>
        <v>4.7E-2</v>
      </c>
      <c r="AA39" s="4">
        <f t="shared" si="17"/>
        <v>4.7E-2</v>
      </c>
      <c r="AB39" s="4">
        <f t="shared" si="17"/>
        <v>4.7E-2</v>
      </c>
      <c r="AC39" s="4">
        <f t="shared" si="17"/>
        <v>4.7E-2</v>
      </c>
      <c r="AD39" s="4">
        <f t="shared" si="18"/>
        <v>4.7E-2</v>
      </c>
      <c r="AE39" s="4">
        <f t="shared" si="18"/>
        <v>4.7E-2</v>
      </c>
      <c r="AF39" s="4">
        <f t="shared" si="18"/>
        <v>4.7E-2</v>
      </c>
      <c r="AG39" s="4">
        <f t="shared" si="18"/>
        <v>4.7E-2</v>
      </c>
      <c r="AH39" s="4">
        <f t="shared" si="18"/>
        <v>4.7E-2</v>
      </c>
      <c r="AI39" s="4">
        <f t="shared" si="18"/>
        <v>4.7E-2</v>
      </c>
      <c r="AJ39" s="4">
        <f t="shared" si="18"/>
        <v>4.7E-2</v>
      </c>
      <c r="AK39" s="4">
        <f t="shared" si="18"/>
        <v>4.7E-2</v>
      </c>
      <c r="AL39" s="4">
        <f t="shared" si="18"/>
        <v>4.7E-2</v>
      </c>
      <c r="AM39" s="4">
        <f t="shared" si="18"/>
        <v>4.7E-2</v>
      </c>
      <c r="AN39" s="4">
        <f t="shared" si="19"/>
        <v>4.7E-2</v>
      </c>
      <c r="AO39" s="4">
        <f t="shared" si="19"/>
        <v>4.7E-2</v>
      </c>
      <c r="AP39" s="4">
        <f t="shared" si="19"/>
        <v>4.7E-2</v>
      </c>
      <c r="AQ39" s="4">
        <f t="shared" si="19"/>
        <v>4.7E-2</v>
      </c>
      <c r="AR39" s="4">
        <f t="shared" si="19"/>
        <v>4.7E-2</v>
      </c>
      <c r="AS39" s="4">
        <f t="shared" si="19"/>
        <v>4.7E-2</v>
      </c>
      <c r="AT39" s="4">
        <f t="shared" si="19"/>
        <v>4.7E-2</v>
      </c>
      <c r="AU39" s="4">
        <f t="shared" si="19"/>
        <v>4.7E-2</v>
      </c>
      <c r="AV39" s="4">
        <f t="shared" si="19"/>
        <v>4.7E-2</v>
      </c>
      <c r="AW39" s="4">
        <f t="shared" si="19"/>
        <v>4.7E-2</v>
      </c>
      <c r="AX39" s="4">
        <f t="shared" si="20"/>
        <v>4.7E-2</v>
      </c>
      <c r="AY39" s="4">
        <f t="shared" si="20"/>
        <v>4.7E-2</v>
      </c>
      <c r="AZ39" s="4">
        <f t="shared" si="20"/>
        <v>4.7E-2</v>
      </c>
      <c r="BA39" s="4">
        <f t="shared" si="20"/>
        <v>4.7E-2</v>
      </c>
      <c r="BB39" s="4">
        <f t="shared" si="20"/>
        <v>4.7E-2</v>
      </c>
      <c r="BC39" s="4">
        <f t="shared" si="20"/>
        <v>4.7E-2</v>
      </c>
      <c r="BD39" s="4">
        <f t="shared" si="20"/>
        <v>4.7E-2</v>
      </c>
      <c r="BE39" s="4">
        <f t="shared" si="20"/>
        <v>4.7E-2</v>
      </c>
      <c r="BF39" s="4">
        <f t="shared" si="20"/>
        <v>4.7E-2</v>
      </c>
      <c r="BG39" s="4">
        <f t="shared" si="20"/>
        <v>4.7E-2</v>
      </c>
      <c r="BH39" s="4">
        <f t="shared" si="21"/>
        <v>4.7E-2</v>
      </c>
      <c r="BI39" s="4">
        <f t="shared" si="21"/>
        <v>4.7E-2</v>
      </c>
      <c r="BJ39" s="4">
        <f t="shared" si="21"/>
        <v>4.7E-2</v>
      </c>
      <c r="BK39" s="4">
        <f t="shared" si="21"/>
        <v>4.7E-2</v>
      </c>
      <c r="BL39" s="4">
        <f t="shared" si="21"/>
        <v>4.7E-2</v>
      </c>
      <c r="BM39" s="4">
        <f t="shared" si="21"/>
        <v>4.7E-2</v>
      </c>
      <c r="BN39" s="4">
        <f t="shared" si="21"/>
        <v>4.7E-2</v>
      </c>
      <c r="BO39" s="4">
        <f t="shared" si="21"/>
        <v>4.7E-2</v>
      </c>
      <c r="BP39" s="4">
        <f t="shared" si="21"/>
        <v>4.7E-2</v>
      </c>
      <c r="BQ39" s="4">
        <f t="shared" si="21"/>
        <v>4.7E-2</v>
      </c>
      <c r="BR39" s="4">
        <f t="shared" si="22"/>
        <v>4.7E-2</v>
      </c>
      <c r="BS39" s="4">
        <f t="shared" si="22"/>
        <v>4.7E-2</v>
      </c>
      <c r="BT39" s="4">
        <f t="shared" si="22"/>
        <v>4.7E-2</v>
      </c>
      <c r="BU39" s="4">
        <f t="shared" si="22"/>
        <v>4.7E-2</v>
      </c>
      <c r="BV39" s="4">
        <f t="shared" si="22"/>
        <v>4.7E-2</v>
      </c>
      <c r="BW39" s="4">
        <f t="shared" si="22"/>
        <v>4.7E-2</v>
      </c>
      <c r="BX39" s="4">
        <f t="shared" si="22"/>
        <v>4.7E-2</v>
      </c>
      <c r="BY39" s="4">
        <f t="shared" si="22"/>
        <v>4.7E-2</v>
      </c>
      <c r="BZ39" s="4">
        <f t="shared" si="22"/>
        <v>4.7E-2</v>
      </c>
      <c r="CA39" s="4">
        <f t="shared" si="22"/>
        <v>4.7E-2</v>
      </c>
      <c r="CB39" s="4">
        <f t="shared" si="23"/>
        <v>4.7E-2</v>
      </c>
      <c r="CC39" s="4">
        <f t="shared" si="23"/>
        <v>4.7E-2</v>
      </c>
      <c r="CD39" s="4">
        <f t="shared" si="23"/>
        <v>4.7E-2</v>
      </c>
      <c r="CE39" s="4">
        <f t="shared" si="23"/>
        <v>4.7E-2</v>
      </c>
      <c r="CF39" s="4">
        <f t="shared" si="23"/>
        <v>4.7E-2</v>
      </c>
      <c r="CG39" s="4">
        <f t="shared" si="23"/>
        <v>4.7E-2</v>
      </c>
      <c r="CH39" s="4">
        <f t="shared" si="23"/>
        <v>4.7E-2</v>
      </c>
      <c r="CI39" s="4">
        <f t="shared" si="23"/>
        <v>4.7E-2</v>
      </c>
      <c r="CJ39" s="4">
        <f t="shared" si="23"/>
        <v>4.7E-2</v>
      </c>
      <c r="CK39" s="4">
        <f t="shared" si="23"/>
        <v>4.7E-2</v>
      </c>
      <c r="CL39" s="4">
        <f t="shared" si="24"/>
        <v>4.7E-2</v>
      </c>
      <c r="CM39" s="4">
        <f t="shared" si="24"/>
        <v>4.7E-2</v>
      </c>
      <c r="CN39" s="4">
        <f t="shared" si="24"/>
        <v>4.7E-2</v>
      </c>
      <c r="CO39" s="4">
        <f t="shared" si="24"/>
        <v>4.7E-2</v>
      </c>
      <c r="CP39" s="4">
        <f t="shared" si="24"/>
        <v>4.7E-2</v>
      </c>
      <c r="CQ39" s="4">
        <f t="shared" si="24"/>
        <v>4.7E-2</v>
      </c>
      <c r="CR39" s="4">
        <f t="shared" si="24"/>
        <v>4.7E-2</v>
      </c>
      <c r="CS39" s="4">
        <f t="shared" si="24"/>
        <v>4.7E-2</v>
      </c>
      <c r="CT39" s="4">
        <f t="shared" si="24"/>
        <v>4.7E-2</v>
      </c>
      <c r="CU39" s="4">
        <f t="shared" si="24"/>
        <v>4.7E-2</v>
      </c>
      <c r="CV39" s="4">
        <f t="shared" si="25"/>
        <v>4.7E-2</v>
      </c>
      <c r="CW39" s="4">
        <f t="shared" si="25"/>
        <v>4.7E-2</v>
      </c>
      <c r="CX39" s="4">
        <f t="shared" si="25"/>
        <v>4.7E-2</v>
      </c>
      <c r="CY39" s="4">
        <f t="shared" si="25"/>
        <v>4.7E-2</v>
      </c>
      <c r="CZ39" s="4">
        <f t="shared" si="25"/>
        <v>4.7E-2</v>
      </c>
      <c r="DA39" s="4">
        <f t="shared" si="25"/>
        <v>4.7E-2</v>
      </c>
      <c r="DB39" s="4">
        <f t="shared" si="25"/>
        <v>4.7E-2</v>
      </c>
      <c r="DC39" s="4">
        <f t="shared" si="25"/>
        <v>4.7E-2</v>
      </c>
      <c r="DD39" s="4">
        <f t="shared" si="25"/>
        <v>4.7E-2</v>
      </c>
      <c r="DE39" s="4">
        <f t="shared" si="25"/>
        <v>4.7E-2</v>
      </c>
    </row>
    <row r="40" spans="1:109">
      <c r="A40" t="s">
        <v>73</v>
      </c>
      <c r="B40" t="s">
        <v>4</v>
      </c>
      <c r="C40">
        <v>3</v>
      </c>
      <c r="D40">
        <v>130</v>
      </c>
      <c r="F40" s="1">
        <v>0.2</v>
      </c>
      <c r="G40" s="1">
        <v>0.4</v>
      </c>
      <c r="H40">
        <v>35</v>
      </c>
      <c r="I40">
        <f>H40+H39+H38</f>
        <v>112.5</v>
      </c>
      <c r="J40" s="4">
        <f t="shared" si="16"/>
        <v>0.495</v>
      </c>
      <c r="K40" s="4">
        <f t="shared" si="16"/>
        <v>0.495</v>
      </c>
      <c r="L40" s="4">
        <f t="shared" si="16"/>
        <v>0.495</v>
      </c>
      <c r="M40" s="4">
        <f t="shared" si="16"/>
        <v>0.2475</v>
      </c>
      <c r="N40" s="4">
        <f t="shared" si="16"/>
        <v>0.2475</v>
      </c>
      <c r="O40" s="4">
        <f t="shared" si="16"/>
        <v>0.2475</v>
      </c>
      <c r="P40" s="4">
        <f t="shared" si="16"/>
        <v>0.2475</v>
      </c>
      <c r="Q40" s="4">
        <f t="shared" si="16"/>
        <v>4.9500000000000002E-2</v>
      </c>
      <c r="R40" s="4">
        <f t="shared" si="16"/>
        <v>4.9500000000000002E-2</v>
      </c>
      <c r="S40" s="4">
        <f t="shared" si="16"/>
        <v>4.9500000000000002E-2</v>
      </c>
      <c r="T40" s="4">
        <f t="shared" si="17"/>
        <v>4.9500000000000002E-2</v>
      </c>
      <c r="U40" s="4">
        <f t="shared" si="17"/>
        <v>4.9500000000000002E-2</v>
      </c>
      <c r="V40" s="4">
        <f t="shared" si="17"/>
        <v>4.9500000000000002E-2</v>
      </c>
      <c r="W40" s="4">
        <f t="shared" si="17"/>
        <v>4.9500000000000002E-2</v>
      </c>
      <c r="X40" s="4">
        <f t="shared" si="17"/>
        <v>4.9500000000000002E-2</v>
      </c>
      <c r="Y40" s="4">
        <f t="shared" si="17"/>
        <v>4.9500000000000002E-2</v>
      </c>
      <c r="Z40" s="4">
        <f t="shared" si="17"/>
        <v>4.9500000000000002E-2</v>
      </c>
      <c r="AA40" s="4">
        <f t="shared" si="17"/>
        <v>4.9500000000000002E-2</v>
      </c>
      <c r="AB40" s="4">
        <f t="shared" si="17"/>
        <v>4.9500000000000002E-2</v>
      </c>
      <c r="AC40" s="4">
        <f t="shared" si="17"/>
        <v>4.9500000000000002E-2</v>
      </c>
      <c r="AD40" s="4">
        <f t="shared" si="18"/>
        <v>4.9500000000000002E-2</v>
      </c>
      <c r="AE40" s="4">
        <f t="shared" si="18"/>
        <v>4.9500000000000002E-2</v>
      </c>
      <c r="AF40" s="4">
        <f t="shared" si="18"/>
        <v>4.9500000000000002E-2</v>
      </c>
      <c r="AG40" s="4">
        <f t="shared" si="18"/>
        <v>4.9500000000000002E-2</v>
      </c>
      <c r="AH40" s="4">
        <f t="shared" si="18"/>
        <v>4.9500000000000002E-2</v>
      </c>
      <c r="AI40" s="4">
        <f t="shared" si="18"/>
        <v>4.9500000000000002E-2</v>
      </c>
      <c r="AJ40" s="4">
        <f t="shared" si="18"/>
        <v>4.9500000000000002E-2</v>
      </c>
      <c r="AK40" s="4">
        <f t="shared" si="18"/>
        <v>4.9500000000000002E-2</v>
      </c>
      <c r="AL40" s="4">
        <f t="shared" si="18"/>
        <v>4.9500000000000002E-2</v>
      </c>
      <c r="AM40" s="4">
        <f t="shared" si="18"/>
        <v>4.9500000000000002E-2</v>
      </c>
      <c r="AN40" s="4">
        <f t="shared" si="19"/>
        <v>4.9500000000000002E-2</v>
      </c>
      <c r="AO40" s="4">
        <f t="shared" si="19"/>
        <v>4.9500000000000002E-2</v>
      </c>
      <c r="AP40" s="4">
        <f t="shared" si="19"/>
        <v>4.9500000000000002E-2</v>
      </c>
      <c r="AQ40" s="4">
        <f t="shared" si="19"/>
        <v>4.9500000000000002E-2</v>
      </c>
      <c r="AR40" s="4">
        <f t="shared" si="19"/>
        <v>4.9500000000000002E-2</v>
      </c>
      <c r="AS40" s="4">
        <f t="shared" si="19"/>
        <v>4.9500000000000002E-2</v>
      </c>
      <c r="AT40" s="4">
        <f t="shared" si="19"/>
        <v>4.9500000000000002E-2</v>
      </c>
      <c r="AU40" s="4">
        <f t="shared" si="19"/>
        <v>4.9500000000000002E-2</v>
      </c>
      <c r="AV40" s="4">
        <f t="shared" si="19"/>
        <v>4.9500000000000002E-2</v>
      </c>
      <c r="AW40" s="4">
        <f t="shared" si="19"/>
        <v>4.9500000000000002E-2</v>
      </c>
      <c r="AX40" s="4">
        <f t="shared" si="20"/>
        <v>4.9500000000000002E-2</v>
      </c>
      <c r="AY40" s="4">
        <f t="shared" si="20"/>
        <v>4.9500000000000002E-2</v>
      </c>
      <c r="AZ40" s="4">
        <f t="shared" si="20"/>
        <v>4.9500000000000002E-2</v>
      </c>
      <c r="BA40" s="4">
        <f t="shared" si="20"/>
        <v>4.9500000000000002E-2</v>
      </c>
      <c r="BB40" s="4">
        <f t="shared" si="20"/>
        <v>4.9500000000000002E-2</v>
      </c>
      <c r="BC40" s="4">
        <f t="shared" si="20"/>
        <v>4.9500000000000002E-2</v>
      </c>
      <c r="BD40" s="4">
        <f t="shared" si="20"/>
        <v>4.9500000000000002E-2</v>
      </c>
      <c r="BE40" s="4">
        <f t="shared" si="20"/>
        <v>4.9500000000000002E-2</v>
      </c>
      <c r="BF40" s="4">
        <f t="shared" si="20"/>
        <v>4.9500000000000002E-2</v>
      </c>
      <c r="BG40" s="4">
        <f t="shared" si="20"/>
        <v>4.9500000000000002E-2</v>
      </c>
      <c r="BH40" s="4">
        <f t="shared" si="21"/>
        <v>4.9500000000000002E-2</v>
      </c>
      <c r="BI40" s="4">
        <f t="shared" si="21"/>
        <v>4.9500000000000002E-2</v>
      </c>
      <c r="BJ40" s="4">
        <f t="shared" si="21"/>
        <v>4.9500000000000002E-2</v>
      </c>
      <c r="BK40" s="4">
        <f t="shared" si="21"/>
        <v>4.9500000000000002E-2</v>
      </c>
      <c r="BL40" s="4">
        <f t="shared" si="21"/>
        <v>4.9500000000000002E-2</v>
      </c>
      <c r="BM40" s="4">
        <f t="shared" si="21"/>
        <v>4.9500000000000002E-2</v>
      </c>
      <c r="BN40" s="4">
        <f t="shared" si="21"/>
        <v>4.9500000000000002E-2</v>
      </c>
      <c r="BO40" s="4">
        <f t="shared" si="21"/>
        <v>4.9500000000000002E-2</v>
      </c>
      <c r="BP40" s="4">
        <f t="shared" si="21"/>
        <v>4.9500000000000002E-2</v>
      </c>
      <c r="BQ40" s="4">
        <f t="shared" si="21"/>
        <v>4.9500000000000002E-2</v>
      </c>
      <c r="BR40" s="4">
        <f t="shared" si="22"/>
        <v>4.9500000000000002E-2</v>
      </c>
      <c r="BS40" s="4">
        <f t="shared" si="22"/>
        <v>4.9500000000000002E-2</v>
      </c>
      <c r="BT40" s="4">
        <f t="shared" si="22"/>
        <v>4.9500000000000002E-2</v>
      </c>
      <c r="BU40" s="4">
        <f t="shared" si="22"/>
        <v>4.9500000000000002E-2</v>
      </c>
      <c r="BV40" s="4">
        <f t="shared" si="22"/>
        <v>4.9500000000000002E-2</v>
      </c>
      <c r="BW40" s="4">
        <f t="shared" si="22"/>
        <v>4.9500000000000002E-2</v>
      </c>
      <c r="BX40" s="4">
        <f t="shared" si="22"/>
        <v>4.9500000000000002E-2</v>
      </c>
      <c r="BY40" s="4">
        <f t="shared" si="22"/>
        <v>4.9500000000000002E-2</v>
      </c>
      <c r="BZ40" s="4">
        <f t="shared" si="22"/>
        <v>4.9500000000000002E-2</v>
      </c>
      <c r="CA40" s="4">
        <f t="shared" si="22"/>
        <v>4.9500000000000002E-2</v>
      </c>
      <c r="CB40" s="4">
        <f t="shared" si="23"/>
        <v>4.9500000000000002E-2</v>
      </c>
      <c r="CC40" s="4">
        <f t="shared" si="23"/>
        <v>4.9500000000000002E-2</v>
      </c>
      <c r="CD40" s="4">
        <f t="shared" si="23"/>
        <v>4.9500000000000002E-2</v>
      </c>
      <c r="CE40" s="4">
        <f t="shared" si="23"/>
        <v>4.9500000000000002E-2</v>
      </c>
      <c r="CF40" s="4">
        <f t="shared" si="23"/>
        <v>4.9500000000000002E-2</v>
      </c>
      <c r="CG40" s="4">
        <f t="shared" si="23"/>
        <v>4.9500000000000002E-2</v>
      </c>
      <c r="CH40" s="4">
        <f t="shared" si="23"/>
        <v>4.9500000000000002E-2</v>
      </c>
      <c r="CI40" s="4">
        <f t="shared" si="23"/>
        <v>4.9500000000000002E-2</v>
      </c>
      <c r="CJ40" s="4">
        <f t="shared" si="23"/>
        <v>4.9500000000000002E-2</v>
      </c>
      <c r="CK40" s="4">
        <f t="shared" si="23"/>
        <v>4.9500000000000002E-2</v>
      </c>
      <c r="CL40" s="4">
        <f t="shared" si="24"/>
        <v>4.9500000000000002E-2</v>
      </c>
      <c r="CM40" s="4">
        <f t="shared" si="24"/>
        <v>4.9500000000000002E-2</v>
      </c>
      <c r="CN40" s="4">
        <f t="shared" si="24"/>
        <v>4.9500000000000002E-2</v>
      </c>
      <c r="CO40" s="4">
        <f t="shared" si="24"/>
        <v>4.9500000000000002E-2</v>
      </c>
      <c r="CP40" s="4">
        <f t="shared" si="24"/>
        <v>4.9500000000000002E-2</v>
      </c>
      <c r="CQ40" s="4">
        <f t="shared" si="24"/>
        <v>4.9500000000000002E-2</v>
      </c>
      <c r="CR40" s="4">
        <f t="shared" si="24"/>
        <v>4.9500000000000002E-2</v>
      </c>
      <c r="CS40" s="4">
        <f t="shared" si="24"/>
        <v>4.9500000000000002E-2</v>
      </c>
      <c r="CT40" s="4">
        <f t="shared" si="24"/>
        <v>4.9500000000000002E-2</v>
      </c>
      <c r="CU40" s="4">
        <f t="shared" si="24"/>
        <v>4.9500000000000002E-2</v>
      </c>
      <c r="CV40" s="4">
        <f t="shared" si="25"/>
        <v>4.9500000000000002E-2</v>
      </c>
      <c r="CW40" s="4">
        <f t="shared" si="25"/>
        <v>4.9500000000000002E-2</v>
      </c>
      <c r="CX40" s="4">
        <f t="shared" si="25"/>
        <v>4.9500000000000002E-2</v>
      </c>
      <c r="CY40" s="4">
        <f t="shared" si="25"/>
        <v>4.9500000000000002E-2</v>
      </c>
      <c r="CZ40" s="4">
        <f t="shared" si="25"/>
        <v>4.9500000000000002E-2</v>
      </c>
      <c r="DA40" s="4">
        <f t="shared" si="25"/>
        <v>4.9500000000000002E-2</v>
      </c>
      <c r="DB40" s="4">
        <f t="shared" si="25"/>
        <v>4.9500000000000002E-2</v>
      </c>
      <c r="DC40" s="4">
        <f t="shared" si="25"/>
        <v>4.9500000000000002E-2</v>
      </c>
      <c r="DD40" s="4">
        <f t="shared" si="25"/>
        <v>4.9500000000000002E-2</v>
      </c>
      <c r="DE40" s="4">
        <f t="shared" si="25"/>
        <v>4.9500000000000002E-2</v>
      </c>
    </row>
    <row r="41" spans="1:109">
      <c r="A41" t="s">
        <v>74</v>
      </c>
      <c r="B41" t="s">
        <v>4</v>
      </c>
      <c r="C41">
        <v>4</v>
      </c>
      <c r="D41">
        <v>150</v>
      </c>
      <c r="F41" s="1">
        <v>0.25</v>
      </c>
      <c r="G41" s="1">
        <v>0.5</v>
      </c>
      <c r="H41">
        <v>90</v>
      </c>
      <c r="I41">
        <f>H41+H40+H39+H38</f>
        <v>202.5</v>
      </c>
      <c r="J41" s="4">
        <f t="shared" si="16"/>
        <v>0.52</v>
      </c>
      <c r="K41" s="4">
        <f t="shared" si="16"/>
        <v>0.52</v>
      </c>
      <c r="L41" s="4">
        <f t="shared" si="16"/>
        <v>0.52</v>
      </c>
      <c r="M41" s="4">
        <f t="shared" si="16"/>
        <v>0.52</v>
      </c>
      <c r="N41" s="4">
        <f t="shared" si="16"/>
        <v>0.26</v>
      </c>
      <c r="O41" s="4">
        <f t="shared" si="16"/>
        <v>0.26</v>
      </c>
      <c r="P41" s="4">
        <f t="shared" si="16"/>
        <v>0.26</v>
      </c>
      <c r="Q41" s="4">
        <f t="shared" si="16"/>
        <v>0.26</v>
      </c>
      <c r="R41" s="4">
        <f t="shared" si="16"/>
        <v>5.2000000000000005E-2</v>
      </c>
      <c r="S41" s="4">
        <f t="shared" si="16"/>
        <v>5.2000000000000005E-2</v>
      </c>
      <c r="T41" s="4">
        <f t="shared" si="17"/>
        <v>5.2000000000000005E-2</v>
      </c>
      <c r="U41" s="4">
        <f t="shared" si="17"/>
        <v>5.2000000000000005E-2</v>
      </c>
      <c r="V41" s="4">
        <f t="shared" si="17"/>
        <v>5.2000000000000005E-2</v>
      </c>
      <c r="W41" s="4">
        <f t="shared" si="17"/>
        <v>5.2000000000000005E-2</v>
      </c>
      <c r="X41" s="4">
        <f t="shared" si="17"/>
        <v>5.2000000000000005E-2</v>
      </c>
      <c r="Y41" s="4">
        <f t="shared" si="17"/>
        <v>5.2000000000000005E-2</v>
      </c>
      <c r="Z41" s="4">
        <f t="shared" si="17"/>
        <v>5.2000000000000005E-2</v>
      </c>
      <c r="AA41" s="4">
        <f t="shared" si="17"/>
        <v>5.2000000000000005E-2</v>
      </c>
      <c r="AB41" s="4">
        <f t="shared" si="17"/>
        <v>5.2000000000000005E-2</v>
      </c>
      <c r="AC41" s="4">
        <f t="shared" si="17"/>
        <v>5.2000000000000005E-2</v>
      </c>
      <c r="AD41" s="4">
        <f t="shared" si="18"/>
        <v>5.2000000000000005E-2</v>
      </c>
      <c r="AE41" s="4">
        <f t="shared" si="18"/>
        <v>5.2000000000000005E-2</v>
      </c>
      <c r="AF41" s="4">
        <f t="shared" si="18"/>
        <v>5.2000000000000005E-2</v>
      </c>
      <c r="AG41" s="4">
        <f t="shared" si="18"/>
        <v>5.2000000000000005E-2</v>
      </c>
      <c r="AH41" s="4">
        <f t="shared" si="18"/>
        <v>5.2000000000000005E-2</v>
      </c>
      <c r="AI41" s="4">
        <f t="shared" si="18"/>
        <v>5.2000000000000005E-2</v>
      </c>
      <c r="AJ41" s="4">
        <f t="shared" si="18"/>
        <v>5.2000000000000005E-2</v>
      </c>
      <c r="AK41" s="4">
        <f t="shared" si="18"/>
        <v>5.2000000000000005E-2</v>
      </c>
      <c r="AL41" s="4">
        <f t="shared" si="18"/>
        <v>5.2000000000000005E-2</v>
      </c>
      <c r="AM41" s="4">
        <f t="shared" si="18"/>
        <v>5.2000000000000005E-2</v>
      </c>
      <c r="AN41" s="4">
        <f t="shared" si="19"/>
        <v>5.2000000000000005E-2</v>
      </c>
      <c r="AO41" s="4">
        <f t="shared" si="19"/>
        <v>5.2000000000000005E-2</v>
      </c>
      <c r="AP41" s="4">
        <f t="shared" si="19"/>
        <v>5.2000000000000005E-2</v>
      </c>
      <c r="AQ41" s="4">
        <f t="shared" si="19"/>
        <v>5.2000000000000005E-2</v>
      </c>
      <c r="AR41" s="4">
        <f t="shared" si="19"/>
        <v>5.2000000000000005E-2</v>
      </c>
      <c r="AS41" s="4">
        <f t="shared" si="19"/>
        <v>5.2000000000000005E-2</v>
      </c>
      <c r="AT41" s="4">
        <f t="shared" si="19"/>
        <v>5.2000000000000005E-2</v>
      </c>
      <c r="AU41" s="4">
        <f t="shared" si="19"/>
        <v>5.2000000000000005E-2</v>
      </c>
      <c r="AV41" s="4">
        <f t="shared" si="19"/>
        <v>5.2000000000000005E-2</v>
      </c>
      <c r="AW41" s="4">
        <f t="shared" si="19"/>
        <v>5.2000000000000005E-2</v>
      </c>
      <c r="AX41" s="4">
        <f t="shared" si="20"/>
        <v>5.2000000000000005E-2</v>
      </c>
      <c r="AY41" s="4">
        <f t="shared" si="20"/>
        <v>5.2000000000000005E-2</v>
      </c>
      <c r="AZ41" s="4">
        <f t="shared" si="20"/>
        <v>5.2000000000000005E-2</v>
      </c>
      <c r="BA41" s="4">
        <f t="shared" si="20"/>
        <v>5.2000000000000005E-2</v>
      </c>
      <c r="BB41" s="4">
        <f t="shared" si="20"/>
        <v>5.2000000000000005E-2</v>
      </c>
      <c r="BC41" s="4">
        <f t="shared" si="20"/>
        <v>5.2000000000000005E-2</v>
      </c>
      <c r="BD41" s="4">
        <f t="shared" si="20"/>
        <v>5.2000000000000005E-2</v>
      </c>
      <c r="BE41" s="4">
        <f t="shared" si="20"/>
        <v>5.2000000000000005E-2</v>
      </c>
      <c r="BF41" s="4">
        <f t="shared" si="20"/>
        <v>5.2000000000000005E-2</v>
      </c>
      <c r="BG41" s="4">
        <f t="shared" si="20"/>
        <v>5.2000000000000005E-2</v>
      </c>
      <c r="BH41" s="4">
        <f t="shared" si="21"/>
        <v>5.2000000000000005E-2</v>
      </c>
      <c r="BI41" s="4">
        <f t="shared" si="21"/>
        <v>5.2000000000000005E-2</v>
      </c>
      <c r="BJ41" s="4">
        <f t="shared" si="21"/>
        <v>5.2000000000000005E-2</v>
      </c>
      <c r="BK41" s="4">
        <f t="shared" si="21"/>
        <v>5.2000000000000005E-2</v>
      </c>
      <c r="BL41" s="4">
        <f t="shared" si="21"/>
        <v>5.2000000000000005E-2</v>
      </c>
      <c r="BM41" s="4">
        <f t="shared" si="21"/>
        <v>5.2000000000000005E-2</v>
      </c>
      <c r="BN41" s="4">
        <f t="shared" si="21"/>
        <v>5.2000000000000005E-2</v>
      </c>
      <c r="BO41" s="4">
        <f t="shared" si="21"/>
        <v>5.2000000000000005E-2</v>
      </c>
      <c r="BP41" s="4">
        <f t="shared" si="21"/>
        <v>5.2000000000000005E-2</v>
      </c>
      <c r="BQ41" s="4">
        <f t="shared" si="21"/>
        <v>5.2000000000000005E-2</v>
      </c>
      <c r="BR41" s="4">
        <f t="shared" si="22"/>
        <v>5.2000000000000005E-2</v>
      </c>
      <c r="BS41" s="4">
        <f t="shared" si="22"/>
        <v>5.2000000000000005E-2</v>
      </c>
      <c r="BT41" s="4">
        <f t="shared" si="22"/>
        <v>5.2000000000000005E-2</v>
      </c>
      <c r="BU41" s="4">
        <f t="shared" si="22"/>
        <v>5.2000000000000005E-2</v>
      </c>
      <c r="BV41" s="4">
        <f t="shared" si="22"/>
        <v>5.2000000000000005E-2</v>
      </c>
      <c r="BW41" s="4">
        <f t="shared" si="22"/>
        <v>5.2000000000000005E-2</v>
      </c>
      <c r="BX41" s="4">
        <f t="shared" si="22"/>
        <v>5.2000000000000005E-2</v>
      </c>
      <c r="BY41" s="4">
        <f t="shared" si="22"/>
        <v>5.2000000000000005E-2</v>
      </c>
      <c r="BZ41" s="4">
        <f t="shared" si="22"/>
        <v>5.2000000000000005E-2</v>
      </c>
      <c r="CA41" s="4">
        <f t="shared" si="22"/>
        <v>5.2000000000000005E-2</v>
      </c>
      <c r="CB41" s="4">
        <f t="shared" si="23"/>
        <v>5.2000000000000005E-2</v>
      </c>
      <c r="CC41" s="4">
        <f t="shared" si="23"/>
        <v>5.2000000000000005E-2</v>
      </c>
      <c r="CD41" s="4">
        <f t="shared" si="23"/>
        <v>5.2000000000000005E-2</v>
      </c>
      <c r="CE41" s="4">
        <f t="shared" si="23"/>
        <v>5.2000000000000005E-2</v>
      </c>
      <c r="CF41" s="4">
        <f t="shared" si="23"/>
        <v>5.2000000000000005E-2</v>
      </c>
      <c r="CG41" s="4">
        <f t="shared" si="23"/>
        <v>5.2000000000000005E-2</v>
      </c>
      <c r="CH41" s="4">
        <f t="shared" si="23"/>
        <v>5.2000000000000005E-2</v>
      </c>
      <c r="CI41" s="4">
        <f t="shared" si="23"/>
        <v>5.2000000000000005E-2</v>
      </c>
      <c r="CJ41" s="4">
        <f t="shared" si="23"/>
        <v>5.2000000000000005E-2</v>
      </c>
      <c r="CK41" s="4">
        <f t="shared" si="23"/>
        <v>5.2000000000000005E-2</v>
      </c>
      <c r="CL41" s="4">
        <f t="shared" si="24"/>
        <v>5.2000000000000005E-2</v>
      </c>
      <c r="CM41" s="4">
        <f t="shared" si="24"/>
        <v>5.2000000000000005E-2</v>
      </c>
      <c r="CN41" s="4">
        <f t="shared" si="24"/>
        <v>5.2000000000000005E-2</v>
      </c>
      <c r="CO41" s="4">
        <f t="shared" si="24"/>
        <v>5.2000000000000005E-2</v>
      </c>
      <c r="CP41" s="4">
        <f t="shared" si="24"/>
        <v>5.2000000000000005E-2</v>
      </c>
      <c r="CQ41" s="4">
        <f t="shared" si="24"/>
        <v>5.2000000000000005E-2</v>
      </c>
      <c r="CR41" s="4">
        <f t="shared" si="24"/>
        <v>5.2000000000000005E-2</v>
      </c>
      <c r="CS41" s="4">
        <f t="shared" si="24"/>
        <v>5.2000000000000005E-2</v>
      </c>
      <c r="CT41" s="4">
        <f t="shared" si="24"/>
        <v>5.2000000000000005E-2</v>
      </c>
      <c r="CU41" s="4">
        <f t="shared" si="24"/>
        <v>5.2000000000000005E-2</v>
      </c>
      <c r="CV41" s="4">
        <f t="shared" si="25"/>
        <v>5.2000000000000005E-2</v>
      </c>
      <c r="CW41" s="4">
        <f t="shared" si="25"/>
        <v>5.2000000000000005E-2</v>
      </c>
      <c r="CX41" s="4">
        <f t="shared" si="25"/>
        <v>5.2000000000000005E-2</v>
      </c>
      <c r="CY41" s="4">
        <f t="shared" si="25"/>
        <v>5.2000000000000005E-2</v>
      </c>
      <c r="CZ41" s="4">
        <f t="shared" si="25"/>
        <v>5.2000000000000005E-2</v>
      </c>
      <c r="DA41" s="4">
        <f t="shared" si="25"/>
        <v>5.2000000000000005E-2</v>
      </c>
      <c r="DB41" s="4">
        <f t="shared" si="25"/>
        <v>5.2000000000000005E-2</v>
      </c>
      <c r="DC41" s="4">
        <f t="shared" si="25"/>
        <v>5.2000000000000005E-2</v>
      </c>
      <c r="DD41" s="4">
        <f t="shared" si="25"/>
        <v>5.2000000000000005E-2</v>
      </c>
      <c r="DE41" s="4">
        <f t="shared" si="25"/>
        <v>5.2000000000000005E-2</v>
      </c>
    </row>
    <row r="42" spans="1:109">
      <c r="A42" t="s">
        <v>75</v>
      </c>
      <c r="B42" t="s">
        <v>4</v>
      </c>
      <c r="C42">
        <v>5</v>
      </c>
      <c r="D42">
        <v>170</v>
      </c>
      <c r="F42" s="1">
        <v>0.3</v>
      </c>
      <c r="G42" s="1">
        <v>0.6</v>
      </c>
      <c r="H42">
        <v>120</v>
      </c>
      <c r="I42">
        <f>H42+H41+H40+H39+H38</f>
        <v>322.5</v>
      </c>
      <c r="J42" s="4">
        <f t="shared" ref="J42:S52" si="26">IF($D42-$Q$9*(J$21-1)&gt;$D42*0.7,0.5*(1+$F42-$U$4),IF($D42-$Q$9*(J$21-1)&gt;$D42*0.3,0.25*(1+$F42-$U$4),0.05*(1+$F42-$U$4)))</f>
        <v>0.54500000000000004</v>
      </c>
      <c r="K42" s="4">
        <f t="shared" si="26"/>
        <v>0.54500000000000004</v>
      </c>
      <c r="L42" s="4">
        <f t="shared" si="26"/>
        <v>0.54500000000000004</v>
      </c>
      <c r="M42" s="4">
        <f t="shared" si="26"/>
        <v>0.54500000000000004</v>
      </c>
      <c r="N42" s="4">
        <f t="shared" si="26"/>
        <v>0.27250000000000002</v>
      </c>
      <c r="O42" s="4">
        <f t="shared" si="26"/>
        <v>0.27250000000000002</v>
      </c>
      <c r="P42" s="4">
        <f t="shared" si="26"/>
        <v>0.27250000000000002</v>
      </c>
      <c r="Q42" s="4">
        <f t="shared" si="26"/>
        <v>0.27250000000000002</v>
      </c>
      <c r="R42" s="4">
        <f t="shared" si="26"/>
        <v>0.27250000000000002</v>
      </c>
      <c r="S42" s="4">
        <f t="shared" si="26"/>
        <v>5.4500000000000007E-2</v>
      </c>
      <c r="T42" s="4">
        <f t="shared" ref="T42:AC52" si="27">IF($D42-$Q$9*(T$21-1)&gt;$D42*0.7,0.5*(1+$F42-$U$4),IF($D42-$Q$9*(T$21-1)&gt;$D42*0.3,0.25*(1+$F42-$U$4),0.05*(1+$F42-$U$4)))</f>
        <v>5.4500000000000007E-2</v>
      </c>
      <c r="U42" s="4">
        <f t="shared" si="27"/>
        <v>5.4500000000000007E-2</v>
      </c>
      <c r="V42" s="4">
        <f t="shared" si="27"/>
        <v>5.4500000000000007E-2</v>
      </c>
      <c r="W42" s="4">
        <f t="shared" si="27"/>
        <v>5.4500000000000007E-2</v>
      </c>
      <c r="X42" s="4">
        <f t="shared" si="27"/>
        <v>5.4500000000000007E-2</v>
      </c>
      <c r="Y42" s="4">
        <f t="shared" si="27"/>
        <v>5.4500000000000007E-2</v>
      </c>
      <c r="Z42" s="4">
        <f t="shared" si="27"/>
        <v>5.4500000000000007E-2</v>
      </c>
      <c r="AA42" s="4">
        <f t="shared" si="27"/>
        <v>5.4500000000000007E-2</v>
      </c>
      <c r="AB42" s="4">
        <f t="shared" si="27"/>
        <v>5.4500000000000007E-2</v>
      </c>
      <c r="AC42" s="4">
        <f t="shared" si="27"/>
        <v>5.4500000000000007E-2</v>
      </c>
      <c r="AD42" s="4">
        <f t="shared" ref="AD42:AM52" si="28">IF($D42-$Q$9*(AD$21-1)&gt;$D42*0.7,0.5*(1+$F42-$U$4),IF($D42-$Q$9*(AD$21-1)&gt;$D42*0.3,0.25*(1+$F42-$U$4),0.05*(1+$F42-$U$4)))</f>
        <v>5.4500000000000007E-2</v>
      </c>
      <c r="AE42" s="4">
        <f t="shared" si="28"/>
        <v>5.4500000000000007E-2</v>
      </c>
      <c r="AF42" s="4">
        <f t="shared" si="28"/>
        <v>5.4500000000000007E-2</v>
      </c>
      <c r="AG42" s="4">
        <f t="shared" si="28"/>
        <v>5.4500000000000007E-2</v>
      </c>
      <c r="AH42" s="4">
        <f t="shared" si="28"/>
        <v>5.4500000000000007E-2</v>
      </c>
      <c r="AI42" s="4">
        <f t="shared" si="28"/>
        <v>5.4500000000000007E-2</v>
      </c>
      <c r="AJ42" s="4">
        <f t="shared" si="28"/>
        <v>5.4500000000000007E-2</v>
      </c>
      <c r="AK42" s="4">
        <f t="shared" si="28"/>
        <v>5.4500000000000007E-2</v>
      </c>
      <c r="AL42" s="4">
        <f t="shared" si="28"/>
        <v>5.4500000000000007E-2</v>
      </c>
      <c r="AM42" s="4">
        <f t="shared" si="28"/>
        <v>5.4500000000000007E-2</v>
      </c>
      <c r="AN42" s="4">
        <f t="shared" ref="AN42:AW52" si="29">IF($D42-$Q$9*(AN$21-1)&gt;$D42*0.7,0.5*(1+$F42-$U$4),IF($D42-$Q$9*(AN$21-1)&gt;$D42*0.3,0.25*(1+$F42-$U$4),0.05*(1+$F42-$U$4)))</f>
        <v>5.4500000000000007E-2</v>
      </c>
      <c r="AO42" s="4">
        <f t="shared" si="29"/>
        <v>5.4500000000000007E-2</v>
      </c>
      <c r="AP42" s="4">
        <f t="shared" si="29"/>
        <v>5.4500000000000007E-2</v>
      </c>
      <c r="AQ42" s="4">
        <f t="shared" si="29"/>
        <v>5.4500000000000007E-2</v>
      </c>
      <c r="AR42" s="4">
        <f t="shared" si="29"/>
        <v>5.4500000000000007E-2</v>
      </c>
      <c r="AS42" s="4">
        <f t="shared" si="29"/>
        <v>5.4500000000000007E-2</v>
      </c>
      <c r="AT42" s="4">
        <f t="shared" si="29"/>
        <v>5.4500000000000007E-2</v>
      </c>
      <c r="AU42" s="4">
        <f t="shared" si="29"/>
        <v>5.4500000000000007E-2</v>
      </c>
      <c r="AV42" s="4">
        <f t="shared" si="29"/>
        <v>5.4500000000000007E-2</v>
      </c>
      <c r="AW42" s="4">
        <f t="shared" si="29"/>
        <v>5.4500000000000007E-2</v>
      </c>
      <c r="AX42" s="4">
        <f t="shared" ref="AX42:BG52" si="30">IF($D42-$Q$9*(AX$21-1)&gt;$D42*0.7,0.5*(1+$F42-$U$4),IF($D42-$Q$9*(AX$21-1)&gt;$D42*0.3,0.25*(1+$F42-$U$4),0.05*(1+$F42-$U$4)))</f>
        <v>5.4500000000000007E-2</v>
      </c>
      <c r="AY42" s="4">
        <f t="shared" si="30"/>
        <v>5.4500000000000007E-2</v>
      </c>
      <c r="AZ42" s="4">
        <f t="shared" si="30"/>
        <v>5.4500000000000007E-2</v>
      </c>
      <c r="BA42" s="4">
        <f t="shared" si="30"/>
        <v>5.4500000000000007E-2</v>
      </c>
      <c r="BB42" s="4">
        <f t="shared" si="30"/>
        <v>5.4500000000000007E-2</v>
      </c>
      <c r="BC42" s="4">
        <f t="shared" si="30"/>
        <v>5.4500000000000007E-2</v>
      </c>
      <c r="BD42" s="4">
        <f t="shared" si="30"/>
        <v>5.4500000000000007E-2</v>
      </c>
      <c r="BE42" s="4">
        <f t="shared" si="30"/>
        <v>5.4500000000000007E-2</v>
      </c>
      <c r="BF42" s="4">
        <f t="shared" si="30"/>
        <v>5.4500000000000007E-2</v>
      </c>
      <c r="BG42" s="4">
        <f t="shared" si="30"/>
        <v>5.4500000000000007E-2</v>
      </c>
      <c r="BH42" s="4">
        <f t="shared" ref="BH42:BQ52" si="31">IF($D42-$Q$9*(BH$21-1)&gt;$D42*0.7,0.5*(1+$F42-$U$4),IF($D42-$Q$9*(BH$21-1)&gt;$D42*0.3,0.25*(1+$F42-$U$4),0.05*(1+$F42-$U$4)))</f>
        <v>5.4500000000000007E-2</v>
      </c>
      <c r="BI42" s="4">
        <f t="shared" si="31"/>
        <v>5.4500000000000007E-2</v>
      </c>
      <c r="BJ42" s="4">
        <f t="shared" si="31"/>
        <v>5.4500000000000007E-2</v>
      </c>
      <c r="BK42" s="4">
        <f t="shared" si="31"/>
        <v>5.4500000000000007E-2</v>
      </c>
      <c r="BL42" s="4">
        <f t="shared" si="31"/>
        <v>5.4500000000000007E-2</v>
      </c>
      <c r="BM42" s="4">
        <f t="shared" si="31"/>
        <v>5.4500000000000007E-2</v>
      </c>
      <c r="BN42" s="4">
        <f t="shared" si="31"/>
        <v>5.4500000000000007E-2</v>
      </c>
      <c r="BO42" s="4">
        <f t="shared" si="31"/>
        <v>5.4500000000000007E-2</v>
      </c>
      <c r="BP42" s="4">
        <f t="shared" si="31"/>
        <v>5.4500000000000007E-2</v>
      </c>
      <c r="BQ42" s="4">
        <f t="shared" si="31"/>
        <v>5.4500000000000007E-2</v>
      </c>
      <c r="BR42" s="4">
        <f t="shared" ref="BR42:CA52" si="32">IF($D42-$Q$9*(BR$21-1)&gt;$D42*0.7,0.5*(1+$F42-$U$4),IF($D42-$Q$9*(BR$21-1)&gt;$D42*0.3,0.25*(1+$F42-$U$4),0.05*(1+$F42-$U$4)))</f>
        <v>5.4500000000000007E-2</v>
      </c>
      <c r="BS42" s="4">
        <f t="shared" si="32"/>
        <v>5.4500000000000007E-2</v>
      </c>
      <c r="BT42" s="4">
        <f t="shared" si="32"/>
        <v>5.4500000000000007E-2</v>
      </c>
      <c r="BU42" s="4">
        <f t="shared" si="32"/>
        <v>5.4500000000000007E-2</v>
      </c>
      <c r="BV42" s="4">
        <f t="shared" si="32"/>
        <v>5.4500000000000007E-2</v>
      </c>
      <c r="BW42" s="4">
        <f t="shared" si="32"/>
        <v>5.4500000000000007E-2</v>
      </c>
      <c r="BX42" s="4">
        <f t="shared" si="32"/>
        <v>5.4500000000000007E-2</v>
      </c>
      <c r="BY42" s="4">
        <f t="shared" si="32"/>
        <v>5.4500000000000007E-2</v>
      </c>
      <c r="BZ42" s="4">
        <f t="shared" si="32"/>
        <v>5.4500000000000007E-2</v>
      </c>
      <c r="CA42" s="4">
        <f t="shared" si="32"/>
        <v>5.4500000000000007E-2</v>
      </c>
      <c r="CB42" s="4">
        <f t="shared" ref="CB42:CK52" si="33">IF($D42-$Q$9*(CB$21-1)&gt;$D42*0.7,0.5*(1+$F42-$U$4),IF($D42-$Q$9*(CB$21-1)&gt;$D42*0.3,0.25*(1+$F42-$U$4),0.05*(1+$F42-$U$4)))</f>
        <v>5.4500000000000007E-2</v>
      </c>
      <c r="CC42" s="4">
        <f t="shared" si="33"/>
        <v>5.4500000000000007E-2</v>
      </c>
      <c r="CD42" s="4">
        <f t="shared" si="33"/>
        <v>5.4500000000000007E-2</v>
      </c>
      <c r="CE42" s="4">
        <f t="shared" si="33"/>
        <v>5.4500000000000007E-2</v>
      </c>
      <c r="CF42" s="4">
        <f t="shared" si="33"/>
        <v>5.4500000000000007E-2</v>
      </c>
      <c r="CG42" s="4">
        <f t="shared" si="33"/>
        <v>5.4500000000000007E-2</v>
      </c>
      <c r="CH42" s="4">
        <f t="shared" si="33"/>
        <v>5.4500000000000007E-2</v>
      </c>
      <c r="CI42" s="4">
        <f t="shared" si="33"/>
        <v>5.4500000000000007E-2</v>
      </c>
      <c r="CJ42" s="4">
        <f t="shared" si="33"/>
        <v>5.4500000000000007E-2</v>
      </c>
      <c r="CK42" s="4">
        <f t="shared" si="33"/>
        <v>5.4500000000000007E-2</v>
      </c>
      <c r="CL42" s="4">
        <f t="shared" ref="CL42:CU52" si="34">IF($D42-$Q$9*(CL$21-1)&gt;$D42*0.7,0.5*(1+$F42-$U$4),IF($D42-$Q$9*(CL$21-1)&gt;$D42*0.3,0.25*(1+$F42-$U$4),0.05*(1+$F42-$U$4)))</f>
        <v>5.4500000000000007E-2</v>
      </c>
      <c r="CM42" s="4">
        <f t="shared" si="34"/>
        <v>5.4500000000000007E-2</v>
      </c>
      <c r="CN42" s="4">
        <f t="shared" si="34"/>
        <v>5.4500000000000007E-2</v>
      </c>
      <c r="CO42" s="4">
        <f t="shared" si="34"/>
        <v>5.4500000000000007E-2</v>
      </c>
      <c r="CP42" s="4">
        <f t="shared" si="34"/>
        <v>5.4500000000000007E-2</v>
      </c>
      <c r="CQ42" s="4">
        <f t="shared" si="34"/>
        <v>5.4500000000000007E-2</v>
      </c>
      <c r="CR42" s="4">
        <f t="shared" si="34"/>
        <v>5.4500000000000007E-2</v>
      </c>
      <c r="CS42" s="4">
        <f t="shared" si="34"/>
        <v>5.4500000000000007E-2</v>
      </c>
      <c r="CT42" s="4">
        <f t="shared" si="34"/>
        <v>5.4500000000000007E-2</v>
      </c>
      <c r="CU42" s="4">
        <f t="shared" si="34"/>
        <v>5.4500000000000007E-2</v>
      </c>
      <c r="CV42" s="4">
        <f t="shared" ref="CV42:DE52" si="35">IF($D42-$Q$9*(CV$21-1)&gt;$D42*0.7,0.5*(1+$F42-$U$4),IF($D42-$Q$9*(CV$21-1)&gt;$D42*0.3,0.25*(1+$F42-$U$4),0.05*(1+$F42-$U$4)))</f>
        <v>5.4500000000000007E-2</v>
      </c>
      <c r="CW42" s="4">
        <f t="shared" si="35"/>
        <v>5.4500000000000007E-2</v>
      </c>
      <c r="CX42" s="4">
        <f t="shared" si="35"/>
        <v>5.4500000000000007E-2</v>
      </c>
      <c r="CY42" s="4">
        <f t="shared" si="35"/>
        <v>5.4500000000000007E-2</v>
      </c>
      <c r="CZ42" s="4">
        <f t="shared" si="35"/>
        <v>5.4500000000000007E-2</v>
      </c>
      <c r="DA42" s="4">
        <f t="shared" si="35"/>
        <v>5.4500000000000007E-2</v>
      </c>
      <c r="DB42" s="4">
        <f t="shared" si="35"/>
        <v>5.4500000000000007E-2</v>
      </c>
      <c r="DC42" s="4">
        <f t="shared" si="35"/>
        <v>5.4500000000000007E-2</v>
      </c>
      <c r="DD42" s="4">
        <f t="shared" si="35"/>
        <v>5.4500000000000007E-2</v>
      </c>
      <c r="DE42" s="4">
        <f t="shared" si="35"/>
        <v>5.4500000000000007E-2</v>
      </c>
    </row>
    <row r="43" spans="1:109">
      <c r="A43" t="s">
        <v>76</v>
      </c>
      <c r="B43" t="s">
        <v>5</v>
      </c>
      <c r="C43">
        <v>1</v>
      </c>
      <c r="D43">
        <v>110</v>
      </c>
      <c r="E43" s="1">
        <v>0.2</v>
      </c>
      <c r="F43" s="1">
        <v>0.2</v>
      </c>
      <c r="H43">
        <v>60</v>
      </c>
      <c r="I43">
        <f>H43</f>
        <v>60</v>
      </c>
      <c r="J43" s="4">
        <f t="shared" si="26"/>
        <v>0.495</v>
      </c>
      <c r="K43" s="4">
        <f t="shared" si="26"/>
        <v>0.495</v>
      </c>
      <c r="L43" s="4">
        <f t="shared" si="26"/>
        <v>0.495</v>
      </c>
      <c r="M43" s="4">
        <f t="shared" si="26"/>
        <v>0.2475</v>
      </c>
      <c r="N43" s="4">
        <f t="shared" si="26"/>
        <v>0.2475</v>
      </c>
      <c r="O43" s="4">
        <f t="shared" si="26"/>
        <v>0.2475</v>
      </c>
      <c r="P43" s="4">
        <f t="shared" si="26"/>
        <v>4.9500000000000002E-2</v>
      </c>
      <c r="Q43" s="4">
        <f t="shared" si="26"/>
        <v>4.9500000000000002E-2</v>
      </c>
      <c r="R43" s="4">
        <f t="shared" si="26"/>
        <v>4.9500000000000002E-2</v>
      </c>
      <c r="S43" s="4">
        <f t="shared" si="26"/>
        <v>4.9500000000000002E-2</v>
      </c>
      <c r="T43" s="4">
        <f t="shared" si="27"/>
        <v>4.9500000000000002E-2</v>
      </c>
      <c r="U43" s="4">
        <f t="shared" si="27"/>
        <v>4.9500000000000002E-2</v>
      </c>
      <c r="V43" s="4">
        <f t="shared" si="27"/>
        <v>4.9500000000000002E-2</v>
      </c>
      <c r="W43" s="4">
        <f t="shared" si="27"/>
        <v>4.9500000000000002E-2</v>
      </c>
      <c r="X43" s="4">
        <f t="shared" si="27"/>
        <v>4.9500000000000002E-2</v>
      </c>
      <c r="Y43" s="4">
        <f t="shared" si="27"/>
        <v>4.9500000000000002E-2</v>
      </c>
      <c r="Z43" s="4">
        <f t="shared" si="27"/>
        <v>4.9500000000000002E-2</v>
      </c>
      <c r="AA43" s="4">
        <f t="shared" si="27"/>
        <v>4.9500000000000002E-2</v>
      </c>
      <c r="AB43" s="4">
        <f t="shared" si="27"/>
        <v>4.9500000000000002E-2</v>
      </c>
      <c r="AC43" s="4">
        <f t="shared" si="27"/>
        <v>4.9500000000000002E-2</v>
      </c>
      <c r="AD43" s="4">
        <f t="shared" si="28"/>
        <v>4.9500000000000002E-2</v>
      </c>
      <c r="AE43" s="4">
        <f t="shared" si="28"/>
        <v>4.9500000000000002E-2</v>
      </c>
      <c r="AF43" s="4">
        <f t="shared" si="28"/>
        <v>4.9500000000000002E-2</v>
      </c>
      <c r="AG43" s="4">
        <f t="shared" si="28"/>
        <v>4.9500000000000002E-2</v>
      </c>
      <c r="AH43" s="4">
        <f t="shared" si="28"/>
        <v>4.9500000000000002E-2</v>
      </c>
      <c r="AI43" s="4">
        <f t="shared" si="28"/>
        <v>4.9500000000000002E-2</v>
      </c>
      <c r="AJ43" s="4">
        <f t="shared" si="28"/>
        <v>4.9500000000000002E-2</v>
      </c>
      <c r="AK43" s="4">
        <f t="shared" si="28"/>
        <v>4.9500000000000002E-2</v>
      </c>
      <c r="AL43" s="4">
        <f t="shared" si="28"/>
        <v>4.9500000000000002E-2</v>
      </c>
      <c r="AM43" s="4">
        <f t="shared" si="28"/>
        <v>4.9500000000000002E-2</v>
      </c>
      <c r="AN43" s="4">
        <f t="shared" si="29"/>
        <v>4.9500000000000002E-2</v>
      </c>
      <c r="AO43" s="4">
        <f t="shared" si="29"/>
        <v>4.9500000000000002E-2</v>
      </c>
      <c r="AP43" s="4">
        <f t="shared" si="29"/>
        <v>4.9500000000000002E-2</v>
      </c>
      <c r="AQ43" s="4">
        <f t="shared" si="29"/>
        <v>4.9500000000000002E-2</v>
      </c>
      <c r="AR43" s="4">
        <f t="shared" si="29"/>
        <v>4.9500000000000002E-2</v>
      </c>
      <c r="AS43" s="4">
        <f t="shared" si="29"/>
        <v>4.9500000000000002E-2</v>
      </c>
      <c r="AT43" s="4">
        <f t="shared" si="29"/>
        <v>4.9500000000000002E-2</v>
      </c>
      <c r="AU43" s="4">
        <f t="shared" si="29"/>
        <v>4.9500000000000002E-2</v>
      </c>
      <c r="AV43" s="4">
        <f t="shared" si="29"/>
        <v>4.9500000000000002E-2</v>
      </c>
      <c r="AW43" s="4">
        <f t="shared" si="29"/>
        <v>4.9500000000000002E-2</v>
      </c>
      <c r="AX43" s="4">
        <f t="shared" si="30"/>
        <v>4.9500000000000002E-2</v>
      </c>
      <c r="AY43" s="4">
        <f t="shared" si="30"/>
        <v>4.9500000000000002E-2</v>
      </c>
      <c r="AZ43" s="4">
        <f t="shared" si="30"/>
        <v>4.9500000000000002E-2</v>
      </c>
      <c r="BA43" s="4">
        <f t="shared" si="30"/>
        <v>4.9500000000000002E-2</v>
      </c>
      <c r="BB43" s="4">
        <f t="shared" si="30"/>
        <v>4.9500000000000002E-2</v>
      </c>
      <c r="BC43" s="4">
        <f t="shared" si="30"/>
        <v>4.9500000000000002E-2</v>
      </c>
      <c r="BD43" s="4">
        <f t="shared" si="30"/>
        <v>4.9500000000000002E-2</v>
      </c>
      <c r="BE43" s="4">
        <f t="shared" si="30"/>
        <v>4.9500000000000002E-2</v>
      </c>
      <c r="BF43" s="4">
        <f t="shared" si="30"/>
        <v>4.9500000000000002E-2</v>
      </c>
      <c r="BG43" s="4">
        <f t="shared" si="30"/>
        <v>4.9500000000000002E-2</v>
      </c>
      <c r="BH43" s="4">
        <f t="shared" si="31"/>
        <v>4.9500000000000002E-2</v>
      </c>
      <c r="BI43" s="4">
        <f t="shared" si="31"/>
        <v>4.9500000000000002E-2</v>
      </c>
      <c r="BJ43" s="4">
        <f t="shared" si="31"/>
        <v>4.9500000000000002E-2</v>
      </c>
      <c r="BK43" s="4">
        <f t="shared" si="31"/>
        <v>4.9500000000000002E-2</v>
      </c>
      <c r="BL43" s="4">
        <f t="shared" si="31"/>
        <v>4.9500000000000002E-2</v>
      </c>
      <c r="BM43" s="4">
        <f t="shared" si="31"/>
        <v>4.9500000000000002E-2</v>
      </c>
      <c r="BN43" s="4">
        <f t="shared" si="31"/>
        <v>4.9500000000000002E-2</v>
      </c>
      <c r="BO43" s="4">
        <f t="shared" si="31"/>
        <v>4.9500000000000002E-2</v>
      </c>
      <c r="BP43" s="4">
        <f t="shared" si="31"/>
        <v>4.9500000000000002E-2</v>
      </c>
      <c r="BQ43" s="4">
        <f t="shared" si="31"/>
        <v>4.9500000000000002E-2</v>
      </c>
      <c r="BR43" s="4">
        <f t="shared" si="32"/>
        <v>4.9500000000000002E-2</v>
      </c>
      <c r="BS43" s="4">
        <f t="shared" si="32"/>
        <v>4.9500000000000002E-2</v>
      </c>
      <c r="BT43" s="4">
        <f t="shared" si="32"/>
        <v>4.9500000000000002E-2</v>
      </c>
      <c r="BU43" s="4">
        <f t="shared" si="32"/>
        <v>4.9500000000000002E-2</v>
      </c>
      <c r="BV43" s="4">
        <f t="shared" si="32"/>
        <v>4.9500000000000002E-2</v>
      </c>
      <c r="BW43" s="4">
        <f t="shared" si="32"/>
        <v>4.9500000000000002E-2</v>
      </c>
      <c r="BX43" s="4">
        <f t="shared" si="32"/>
        <v>4.9500000000000002E-2</v>
      </c>
      <c r="BY43" s="4">
        <f t="shared" si="32"/>
        <v>4.9500000000000002E-2</v>
      </c>
      <c r="BZ43" s="4">
        <f t="shared" si="32"/>
        <v>4.9500000000000002E-2</v>
      </c>
      <c r="CA43" s="4">
        <f t="shared" si="32"/>
        <v>4.9500000000000002E-2</v>
      </c>
      <c r="CB43" s="4">
        <f t="shared" si="33"/>
        <v>4.9500000000000002E-2</v>
      </c>
      <c r="CC43" s="4">
        <f t="shared" si="33"/>
        <v>4.9500000000000002E-2</v>
      </c>
      <c r="CD43" s="4">
        <f t="shared" si="33"/>
        <v>4.9500000000000002E-2</v>
      </c>
      <c r="CE43" s="4">
        <f t="shared" si="33"/>
        <v>4.9500000000000002E-2</v>
      </c>
      <c r="CF43" s="4">
        <f t="shared" si="33"/>
        <v>4.9500000000000002E-2</v>
      </c>
      <c r="CG43" s="4">
        <f t="shared" si="33"/>
        <v>4.9500000000000002E-2</v>
      </c>
      <c r="CH43" s="4">
        <f t="shared" si="33"/>
        <v>4.9500000000000002E-2</v>
      </c>
      <c r="CI43" s="4">
        <f t="shared" si="33"/>
        <v>4.9500000000000002E-2</v>
      </c>
      <c r="CJ43" s="4">
        <f t="shared" si="33"/>
        <v>4.9500000000000002E-2</v>
      </c>
      <c r="CK43" s="4">
        <f t="shared" si="33"/>
        <v>4.9500000000000002E-2</v>
      </c>
      <c r="CL43" s="4">
        <f t="shared" si="34"/>
        <v>4.9500000000000002E-2</v>
      </c>
      <c r="CM43" s="4">
        <f t="shared" si="34"/>
        <v>4.9500000000000002E-2</v>
      </c>
      <c r="CN43" s="4">
        <f t="shared" si="34"/>
        <v>4.9500000000000002E-2</v>
      </c>
      <c r="CO43" s="4">
        <f t="shared" si="34"/>
        <v>4.9500000000000002E-2</v>
      </c>
      <c r="CP43" s="4">
        <f t="shared" si="34"/>
        <v>4.9500000000000002E-2</v>
      </c>
      <c r="CQ43" s="4">
        <f t="shared" si="34"/>
        <v>4.9500000000000002E-2</v>
      </c>
      <c r="CR43" s="4">
        <f t="shared" si="34"/>
        <v>4.9500000000000002E-2</v>
      </c>
      <c r="CS43" s="4">
        <f t="shared" si="34"/>
        <v>4.9500000000000002E-2</v>
      </c>
      <c r="CT43" s="4">
        <f t="shared" si="34"/>
        <v>4.9500000000000002E-2</v>
      </c>
      <c r="CU43" s="4">
        <f t="shared" si="34"/>
        <v>4.9500000000000002E-2</v>
      </c>
      <c r="CV43" s="4">
        <f t="shared" si="35"/>
        <v>4.9500000000000002E-2</v>
      </c>
      <c r="CW43" s="4">
        <f t="shared" si="35"/>
        <v>4.9500000000000002E-2</v>
      </c>
      <c r="CX43" s="4">
        <f t="shared" si="35"/>
        <v>4.9500000000000002E-2</v>
      </c>
      <c r="CY43" s="4">
        <f t="shared" si="35"/>
        <v>4.9500000000000002E-2</v>
      </c>
      <c r="CZ43" s="4">
        <f t="shared" si="35"/>
        <v>4.9500000000000002E-2</v>
      </c>
      <c r="DA43" s="4">
        <f t="shared" si="35"/>
        <v>4.9500000000000002E-2</v>
      </c>
      <c r="DB43" s="4">
        <f t="shared" si="35"/>
        <v>4.9500000000000002E-2</v>
      </c>
      <c r="DC43" s="4">
        <f t="shared" si="35"/>
        <v>4.9500000000000002E-2</v>
      </c>
      <c r="DD43" s="4">
        <f t="shared" si="35"/>
        <v>4.9500000000000002E-2</v>
      </c>
      <c r="DE43" s="4">
        <f t="shared" si="35"/>
        <v>4.9500000000000002E-2</v>
      </c>
    </row>
    <row r="44" spans="1:109">
      <c r="A44" t="s">
        <v>77</v>
      </c>
      <c r="B44" t="s">
        <v>5</v>
      </c>
      <c r="C44">
        <v>2</v>
      </c>
      <c r="D44">
        <v>130</v>
      </c>
      <c r="E44" s="1">
        <v>0.3</v>
      </c>
      <c r="F44" s="1">
        <v>0.3</v>
      </c>
      <c r="H44">
        <f>12.5+25</f>
        <v>37.5</v>
      </c>
      <c r="I44">
        <f>H44+H43</f>
        <v>97.5</v>
      </c>
      <c r="J44" s="4">
        <f t="shared" si="26"/>
        <v>0.54500000000000004</v>
      </c>
      <c r="K44" s="4">
        <f t="shared" si="26"/>
        <v>0.54500000000000004</v>
      </c>
      <c r="L44" s="4">
        <f t="shared" si="26"/>
        <v>0.54500000000000004</v>
      </c>
      <c r="M44" s="4">
        <f t="shared" si="26"/>
        <v>0.27250000000000002</v>
      </c>
      <c r="N44" s="4">
        <f t="shared" si="26"/>
        <v>0.27250000000000002</v>
      </c>
      <c r="O44" s="4">
        <f t="shared" si="26"/>
        <v>0.27250000000000002</v>
      </c>
      <c r="P44" s="4">
        <f t="shared" si="26"/>
        <v>0.27250000000000002</v>
      </c>
      <c r="Q44" s="4">
        <f t="shared" si="26"/>
        <v>5.4500000000000007E-2</v>
      </c>
      <c r="R44" s="4">
        <f t="shared" si="26"/>
        <v>5.4500000000000007E-2</v>
      </c>
      <c r="S44" s="4">
        <f t="shared" si="26"/>
        <v>5.4500000000000007E-2</v>
      </c>
      <c r="T44" s="4">
        <f t="shared" si="27"/>
        <v>5.4500000000000007E-2</v>
      </c>
      <c r="U44" s="4">
        <f t="shared" si="27"/>
        <v>5.4500000000000007E-2</v>
      </c>
      <c r="V44" s="4">
        <f t="shared" si="27"/>
        <v>5.4500000000000007E-2</v>
      </c>
      <c r="W44" s="4">
        <f t="shared" si="27"/>
        <v>5.4500000000000007E-2</v>
      </c>
      <c r="X44" s="4">
        <f t="shared" si="27"/>
        <v>5.4500000000000007E-2</v>
      </c>
      <c r="Y44" s="4">
        <f t="shared" si="27"/>
        <v>5.4500000000000007E-2</v>
      </c>
      <c r="Z44" s="4">
        <f t="shared" si="27"/>
        <v>5.4500000000000007E-2</v>
      </c>
      <c r="AA44" s="4">
        <f t="shared" si="27"/>
        <v>5.4500000000000007E-2</v>
      </c>
      <c r="AB44" s="4">
        <f t="shared" si="27"/>
        <v>5.4500000000000007E-2</v>
      </c>
      <c r="AC44" s="4">
        <f t="shared" si="27"/>
        <v>5.4500000000000007E-2</v>
      </c>
      <c r="AD44" s="4">
        <f t="shared" si="28"/>
        <v>5.4500000000000007E-2</v>
      </c>
      <c r="AE44" s="4">
        <f t="shared" si="28"/>
        <v>5.4500000000000007E-2</v>
      </c>
      <c r="AF44" s="4">
        <f t="shared" si="28"/>
        <v>5.4500000000000007E-2</v>
      </c>
      <c r="AG44" s="4">
        <f t="shared" si="28"/>
        <v>5.4500000000000007E-2</v>
      </c>
      <c r="AH44" s="4">
        <f t="shared" si="28"/>
        <v>5.4500000000000007E-2</v>
      </c>
      <c r="AI44" s="4">
        <f t="shared" si="28"/>
        <v>5.4500000000000007E-2</v>
      </c>
      <c r="AJ44" s="4">
        <f t="shared" si="28"/>
        <v>5.4500000000000007E-2</v>
      </c>
      <c r="AK44" s="4">
        <f t="shared" si="28"/>
        <v>5.4500000000000007E-2</v>
      </c>
      <c r="AL44" s="4">
        <f t="shared" si="28"/>
        <v>5.4500000000000007E-2</v>
      </c>
      <c r="AM44" s="4">
        <f t="shared" si="28"/>
        <v>5.4500000000000007E-2</v>
      </c>
      <c r="AN44" s="4">
        <f t="shared" si="29"/>
        <v>5.4500000000000007E-2</v>
      </c>
      <c r="AO44" s="4">
        <f t="shared" si="29"/>
        <v>5.4500000000000007E-2</v>
      </c>
      <c r="AP44" s="4">
        <f t="shared" si="29"/>
        <v>5.4500000000000007E-2</v>
      </c>
      <c r="AQ44" s="4">
        <f t="shared" si="29"/>
        <v>5.4500000000000007E-2</v>
      </c>
      <c r="AR44" s="4">
        <f t="shared" si="29"/>
        <v>5.4500000000000007E-2</v>
      </c>
      <c r="AS44" s="4">
        <f t="shared" si="29"/>
        <v>5.4500000000000007E-2</v>
      </c>
      <c r="AT44" s="4">
        <f t="shared" si="29"/>
        <v>5.4500000000000007E-2</v>
      </c>
      <c r="AU44" s="4">
        <f t="shared" si="29"/>
        <v>5.4500000000000007E-2</v>
      </c>
      <c r="AV44" s="4">
        <f t="shared" si="29"/>
        <v>5.4500000000000007E-2</v>
      </c>
      <c r="AW44" s="4">
        <f t="shared" si="29"/>
        <v>5.4500000000000007E-2</v>
      </c>
      <c r="AX44" s="4">
        <f t="shared" si="30"/>
        <v>5.4500000000000007E-2</v>
      </c>
      <c r="AY44" s="4">
        <f t="shared" si="30"/>
        <v>5.4500000000000007E-2</v>
      </c>
      <c r="AZ44" s="4">
        <f t="shared" si="30"/>
        <v>5.4500000000000007E-2</v>
      </c>
      <c r="BA44" s="4">
        <f t="shared" si="30"/>
        <v>5.4500000000000007E-2</v>
      </c>
      <c r="BB44" s="4">
        <f t="shared" si="30"/>
        <v>5.4500000000000007E-2</v>
      </c>
      <c r="BC44" s="4">
        <f t="shared" si="30"/>
        <v>5.4500000000000007E-2</v>
      </c>
      <c r="BD44" s="4">
        <f t="shared" si="30"/>
        <v>5.4500000000000007E-2</v>
      </c>
      <c r="BE44" s="4">
        <f t="shared" si="30"/>
        <v>5.4500000000000007E-2</v>
      </c>
      <c r="BF44" s="4">
        <f t="shared" si="30"/>
        <v>5.4500000000000007E-2</v>
      </c>
      <c r="BG44" s="4">
        <f t="shared" si="30"/>
        <v>5.4500000000000007E-2</v>
      </c>
      <c r="BH44" s="4">
        <f t="shared" si="31"/>
        <v>5.4500000000000007E-2</v>
      </c>
      <c r="BI44" s="4">
        <f t="shared" si="31"/>
        <v>5.4500000000000007E-2</v>
      </c>
      <c r="BJ44" s="4">
        <f t="shared" si="31"/>
        <v>5.4500000000000007E-2</v>
      </c>
      <c r="BK44" s="4">
        <f t="shared" si="31"/>
        <v>5.4500000000000007E-2</v>
      </c>
      <c r="BL44" s="4">
        <f t="shared" si="31"/>
        <v>5.4500000000000007E-2</v>
      </c>
      <c r="BM44" s="4">
        <f t="shared" si="31"/>
        <v>5.4500000000000007E-2</v>
      </c>
      <c r="BN44" s="4">
        <f t="shared" si="31"/>
        <v>5.4500000000000007E-2</v>
      </c>
      <c r="BO44" s="4">
        <f t="shared" si="31"/>
        <v>5.4500000000000007E-2</v>
      </c>
      <c r="BP44" s="4">
        <f t="shared" si="31"/>
        <v>5.4500000000000007E-2</v>
      </c>
      <c r="BQ44" s="4">
        <f t="shared" si="31"/>
        <v>5.4500000000000007E-2</v>
      </c>
      <c r="BR44" s="4">
        <f t="shared" si="32"/>
        <v>5.4500000000000007E-2</v>
      </c>
      <c r="BS44" s="4">
        <f t="shared" si="32"/>
        <v>5.4500000000000007E-2</v>
      </c>
      <c r="BT44" s="4">
        <f t="shared" si="32"/>
        <v>5.4500000000000007E-2</v>
      </c>
      <c r="BU44" s="4">
        <f t="shared" si="32"/>
        <v>5.4500000000000007E-2</v>
      </c>
      <c r="BV44" s="4">
        <f t="shared" si="32"/>
        <v>5.4500000000000007E-2</v>
      </c>
      <c r="BW44" s="4">
        <f t="shared" si="32"/>
        <v>5.4500000000000007E-2</v>
      </c>
      <c r="BX44" s="4">
        <f t="shared" si="32"/>
        <v>5.4500000000000007E-2</v>
      </c>
      <c r="BY44" s="4">
        <f t="shared" si="32"/>
        <v>5.4500000000000007E-2</v>
      </c>
      <c r="BZ44" s="4">
        <f t="shared" si="32"/>
        <v>5.4500000000000007E-2</v>
      </c>
      <c r="CA44" s="4">
        <f t="shared" si="32"/>
        <v>5.4500000000000007E-2</v>
      </c>
      <c r="CB44" s="4">
        <f t="shared" si="33"/>
        <v>5.4500000000000007E-2</v>
      </c>
      <c r="CC44" s="4">
        <f t="shared" si="33"/>
        <v>5.4500000000000007E-2</v>
      </c>
      <c r="CD44" s="4">
        <f t="shared" si="33"/>
        <v>5.4500000000000007E-2</v>
      </c>
      <c r="CE44" s="4">
        <f t="shared" si="33"/>
        <v>5.4500000000000007E-2</v>
      </c>
      <c r="CF44" s="4">
        <f t="shared" si="33"/>
        <v>5.4500000000000007E-2</v>
      </c>
      <c r="CG44" s="4">
        <f t="shared" si="33"/>
        <v>5.4500000000000007E-2</v>
      </c>
      <c r="CH44" s="4">
        <f t="shared" si="33"/>
        <v>5.4500000000000007E-2</v>
      </c>
      <c r="CI44" s="4">
        <f t="shared" si="33"/>
        <v>5.4500000000000007E-2</v>
      </c>
      <c r="CJ44" s="4">
        <f t="shared" si="33"/>
        <v>5.4500000000000007E-2</v>
      </c>
      <c r="CK44" s="4">
        <f t="shared" si="33"/>
        <v>5.4500000000000007E-2</v>
      </c>
      <c r="CL44" s="4">
        <f t="shared" si="34"/>
        <v>5.4500000000000007E-2</v>
      </c>
      <c r="CM44" s="4">
        <f t="shared" si="34"/>
        <v>5.4500000000000007E-2</v>
      </c>
      <c r="CN44" s="4">
        <f t="shared" si="34"/>
        <v>5.4500000000000007E-2</v>
      </c>
      <c r="CO44" s="4">
        <f t="shared" si="34"/>
        <v>5.4500000000000007E-2</v>
      </c>
      <c r="CP44" s="4">
        <f t="shared" si="34"/>
        <v>5.4500000000000007E-2</v>
      </c>
      <c r="CQ44" s="4">
        <f t="shared" si="34"/>
        <v>5.4500000000000007E-2</v>
      </c>
      <c r="CR44" s="4">
        <f t="shared" si="34"/>
        <v>5.4500000000000007E-2</v>
      </c>
      <c r="CS44" s="4">
        <f t="shared" si="34"/>
        <v>5.4500000000000007E-2</v>
      </c>
      <c r="CT44" s="4">
        <f t="shared" si="34"/>
        <v>5.4500000000000007E-2</v>
      </c>
      <c r="CU44" s="4">
        <f t="shared" si="34"/>
        <v>5.4500000000000007E-2</v>
      </c>
      <c r="CV44" s="4">
        <f t="shared" si="35"/>
        <v>5.4500000000000007E-2</v>
      </c>
      <c r="CW44" s="4">
        <f t="shared" si="35"/>
        <v>5.4500000000000007E-2</v>
      </c>
      <c r="CX44" s="4">
        <f t="shared" si="35"/>
        <v>5.4500000000000007E-2</v>
      </c>
      <c r="CY44" s="4">
        <f t="shared" si="35"/>
        <v>5.4500000000000007E-2</v>
      </c>
      <c r="CZ44" s="4">
        <f t="shared" si="35"/>
        <v>5.4500000000000007E-2</v>
      </c>
      <c r="DA44" s="4">
        <f t="shared" si="35"/>
        <v>5.4500000000000007E-2</v>
      </c>
      <c r="DB44" s="4">
        <f t="shared" si="35"/>
        <v>5.4500000000000007E-2</v>
      </c>
      <c r="DC44" s="4">
        <f t="shared" si="35"/>
        <v>5.4500000000000007E-2</v>
      </c>
      <c r="DD44" s="4">
        <f t="shared" si="35"/>
        <v>5.4500000000000007E-2</v>
      </c>
      <c r="DE44" s="4">
        <f t="shared" si="35"/>
        <v>5.4500000000000007E-2</v>
      </c>
    </row>
    <row r="45" spans="1:109">
      <c r="A45" t="s">
        <v>78</v>
      </c>
      <c r="B45" t="s">
        <v>5</v>
      </c>
      <c r="C45">
        <v>3</v>
      </c>
      <c r="D45">
        <v>150</v>
      </c>
      <c r="E45" s="1">
        <v>0.4</v>
      </c>
      <c r="F45" s="1">
        <v>0.4</v>
      </c>
      <c r="H45">
        <v>37.5</v>
      </c>
      <c r="I45">
        <f>H45+H44+H43</f>
        <v>135</v>
      </c>
      <c r="J45" s="4">
        <f t="shared" si="26"/>
        <v>0.59499999999999997</v>
      </c>
      <c r="K45" s="4">
        <f t="shared" si="26"/>
        <v>0.59499999999999997</v>
      </c>
      <c r="L45" s="4">
        <f t="shared" si="26"/>
        <v>0.59499999999999997</v>
      </c>
      <c r="M45" s="4">
        <f t="shared" si="26"/>
        <v>0.59499999999999997</v>
      </c>
      <c r="N45" s="4">
        <f t="shared" si="26"/>
        <v>0.29749999999999999</v>
      </c>
      <c r="O45" s="4">
        <f t="shared" si="26"/>
        <v>0.29749999999999999</v>
      </c>
      <c r="P45" s="4">
        <f t="shared" si="26"/>
        <v>0.29749999999999999</v>
      </c>
      <c r="Q45" s="4">
        <f t="shared" si="26"/>
        <v>0.29749999999999999</v>
      </c>
      <c r="R45" s="4">
        <f t="shared" si="26"/>
        <v>5.9499999999999997E-2</v>
      </c>
      <c r="S45" s="4">
        <f t="shared" si="26"/>
        <v>5.9499999999999997E-2</v>
      </c>
      <c r="T45" s="4">
        <f t="shared" si="27"/>
        <v>5.9499999999999997E-2</v>
      </c>
      <c r="U45" s="4">
        <f t="shared" si="27"/>
        <v>5.9499999999999997E-2</v>
      </c>
      <c r="V45" s="4">
        <f t="shared" si="27"/>
        <v>5.9499999999999997E-2</v>
      </c>
      <c r="W45" s="4">
        <f t="shared" si="27"/>
        <v>5.9499999999999997E-2</v>
      </c>
      <c r="X45" s="4">
        <f t="shared" si="27"/>
        <v>5.9499999999999997E-2</v>
      </c>
      <c r="Y45" s="4">
        <f t="shared" si="27"/>
        <v>5.9499999999999997E-2</v>
      </c>
      <c r="Z45" s="4">
        <f t="shared" si="27"/>
        <v>5.9499999999999997E-2</v>
      </c>
      <c r="AA45" s="4">
        <f t="shared" si="27"/>
        <v>5.9499999999999997E-2</v>
      </c>
      <c r="AB45" s="4">
        <f t="shared" si="27"/>
        <v>5.9499999999999997E-2</v>
      </c>
      <c r="AC45" s="4">
        <f t="shared" si="27"/>
        <v>5.9499999999999997E-2</v>
      </c>
      <c r="AD45" s="4">
        <f t="shared" si="28"/>
        <v>5.9499999999999997E-2</v>
      </c>
      <c r="AE45" s="4">
        <f t="shared" si="28"/>
        <v>5.9499999999999997E-2</v>
      </c>
      <c r="AF45" s="4">
        <f t="shared" si="28"/>
        <v>5.9499999999999997E-2</v>
      </c>
      <c r="AG45" s="4">
        <f t="shared" si="28"/>
        <v>5.9499999999999997E-2</v>
      </c>
      <c r="AH45" s="4">
        <f t="shared" si="28"/>
        <v>5.9499999999999997E-2</v>
      </c>
      <c r="AI45" s="4">
        <f t="shared" si="28"/>
        <v>5.9499999999999997E-2</v>
      </c>
      <c r="AJ45" s="4">
        <f t="shared" si="28"/>
        <v>5.9499999999999997E-2</v>
      </c>
      <c r="AK45" s="4">
        <f t="shared" si="28"/>
        <v>5.9499999999999997E-2</v>
      </c>
      <c r="AL45" s="4">
        <f t="shared" si="28"/>
        <v>5.9499999999999997E-2</v>
      </c>
      <c r="AM45" s="4">
        <f t="shared" si="28"/>
        <v>5.9499999999999997E-2</v>
      </c>
      <c r="AN45" s="4">
        <f t="shared" si="29"/>
        <v>5.9499999999999997E-2</v>
      </c>
      <c r="AO45" s="4">
        <f t="shared" si="29"/>
        <v>5.9499999999999997E-2</v>
      </c>
      <c r="AP45" s="4">
        <f t="shared" si="29"/>
        <v>5.9499999999999997E-2</v>
      </c>
      <c r="AQ45" s="4">
        <f t="shared" si="29"/>
        <v>5.9499999999999997E-2</v>
      </c>
      <c r="AR45" s="4">
        <f t="shared" si="29"/>
        <v>5.9499999999999997E-2</v>
      </c>
      <c r="AS45" s="4">
        <f t="shared" si="29"/>
        <v>5.9499999999999997E-2</v>
      </c>
      <c r="AT45" s="4">
        <f t="shared" si="29"/>
        <v>5.9499999999999997E-2</v>
      </c>
      <c r="AU45" s="4">
        <f t="shared" si="29"/>
        <v>5.9499999999999997E-2</v>
      </c>
      <c r="AV45" s="4">
        <f t="shared" si="29"/>
        <v>5.9499999999999997E-2</v>
      </c>
      <c r="AW45" s="4">
        <f t="shared" si="29"/>
        <v>5.9499999999999997E-2</v>
      </c>
      <c r="AX45" s="4">
        <f t="shared" si="30"/>
        <v>5.9499999999999997E-2</v>
      </c>
      <c r="AY45" s="4">
        <f t="shared" si="30"/>
        <v>5.9499999999999997E-2</v>
      </c>
      <c r="AZ45" s="4">
        <f t="shared" si="30"/>
        <v>5.9499999999999997E-2</v>
      </c>
      <c r="BA45" s="4">
        <f t="shared" si="30"/>
        <v>5.9499999999999997E-2</v>
      </c>
      <c r="BB45" s="4">
        <f t="shared" si="30"/>
        <v>5.9499999999999997E-2</v>
      </c>
      <c r="BC45" s="4">
        <f t="shared" si="30"/>
        <v>5.9499999999999997E-2</v>
      </c>
      <c r="BD45" s="4">
        <f t="shared" si="30"/>
        <v>5.9499999999999997E-2</v>
      </c>
      <c r="BE45" s="4">
        <f t="shared" si="30"/>
        <v>5.9499999999999997E-2</v>
      </c>
      <c r="BF45" s="4">
        <f t="shared" si="30"/>
        <v>5.9499999999999997E-2</v>
      </c>
      <c r="BG45" s="4">
        <f t="shared" si="30"/>
        <v>5.9499999999999997E-2</v>
      </c>
      <c r="BH45" s="4">
        <f t="shared" si="31"/>
        <v>5.9499999999999997E-2</v>
      </c>
      <c r="BI45" s="4">
        <f t="shared" si="31"/>
        <v>5.9499999999999997E-2</v>
      </c>
      <c r="BJ45" s="4">
        <f t="shared" si="31"/>
        <v>5.9499999999999997E-2</v>
      </c>
      <c r="BK45" s="4">
        <f t="shared" si="31"/>
        <v>5.9499999999999997E-2</v>
      </c>
      <c r="BL45" s="4">
        <f t="shared" si="31"/>
        <v>5.9499999999999997E-2</v>
      </c>
      <c r="BM45" s="4">
        <f t="shared" si="31"/>
        <v>5.9499999999999997E-2</v>
      </c>
      <c r="BN45" s="4">
        <f t="shared" si="31"/>
        <v>5.9499999999999997E-2</v>
      </c>
      <c r="BO45" s="4">
        <f t="shared" si="31"/>
        <v>5.9499999999999997E-2</v>
      </c>
      <c r="BP45" s="4">
        <f t="shared" si="31"/>
        <v>5.9499999999999997E-2</v>
      </c>
      <c r="BQ45" s="4">
        <f t="shared" si="31"/>
        <v>5.9499999999999997E-2</v>
      </c>
      <c r="BR45" s="4">
        <f t="shared" si="32"/>
        <v>5.9499999999999997E-2</v>
      </c>
      <c r="BS45" s="4">
        <f t="shared" si="32"/>
        <v>5.9499999999999997E-2</v>
      </c>
      <c r="BT45" s="4">
        <f t="shared" si="32"/>
        <v>5.9499999999999997E-2</v>
      </c>
      <c r="BU45" s="4">
        <f t="shared" si="32"/>
        <v>5.9499999999999997E-2</v>
      </c>
      <c r="BV45" s="4">
        <f t="shared" si="32"/>
        <v>5.9499999999999997E-2</v>
      </c>
      <c r="BW45" s="4">
        <f t="shared" si="32"/>
        <v>5.9499999999999997E-2</v>
      </c>
      <c r="BX45" s="4">
        <f t="shared" si="32"/>
        <v>5.9499999999999997E-2</v>
      </c>
      <c r="BY45" s="4">
        <f t="shared" si="32"/>
        <v>5.9499999999999997E-2</v>
      </c>
      <c r="BZ45" s="4">
        <f t="shared" si="32"/>
        <v>5.9499999999999997E-2</v>
      </c>
      <c r="CA45" s="4">
        <f t="shared" si="32"/>
        <v>5.9499999999999997E-2</v>
      </c>
      <c r="CB45" s="4">
        <f t="shared" si="33"/>
        <v>5.9499999999999997E-2</v>
      </c>
      <c r="CC45" s="4">
        <f t="shared" si="33"/>
        <v>5.9499999999999997E-2</v>
      </c>
      <c r="CD45" s="4">
        <f t="shared" si="33"/>
        <v>5.9499999999999997E-2</v>
      </c>
      <c r="CE45" s="4">
        <f t="shared" si="33"/>
        <v>5.9499999999999997E-2</v>
      </c>
      <c r="CF45" s="4">
        <f t="shared" si="33"/>
        <v>5.9499999999999997E-2</v>
      </c>
      <c r="CG45" s="4">
        <f t="shared" si="33"/>
        <v>5.9499999999999997E-2</v>
      </c>
      <c r="CH45" s="4">
        <f t="shared" si="33"/>
        <v>5.9499999999999997E-2</v>
      </c>
      <c r="CI45" s="4">
        <f t="shared" si="33"/>
        <v>5.9499999999999997E-2</v>
      </c>
      <c r="CJ45" s="4">
        <f t="shared" si="33"/>
        <v>5.9499999999999997E-2</v>
      </c>
      <c r="CK45" s="4">
        <f t="shared" si="33"/>
        <v>5.9499999999999997E-2</v>
      </c>
      <c r="CL45" s="4">
        <f t="shared" si="34"/>
        <v>5.9499999999999997E-2</v>
      </c>
      <c r="CM45" s="4">
        <f t="shared" si="34"/>
        <v>5.9499999999999997E-2</v>
      </c>
      <c r="CN45" s="4">
        <f t="shared" si="34"/>
        <v>5.9499999999999997E-2</v>
      </c>
      <c r="CO45" s="4">
        <f t="shared" si="34"/>
        <v>5.9499999999999997E-2</v>
      </c>
      <c r="CP45" s="4">
        <f t="shared" si="34"/>
        <v>5.9499999999999997E-2</v>
      </c>
      <c r="CQ45" s="4">
        <f t="shared" si="34"/>
        <v>5.9499999999999997E-2</v>
      </c>
      <c r="CR45" s="4">
        <f t="shared" si="34"/>
        <v>5.9499999999999997E-2</v>
      </c>
      <c r="CS45" s="4">
        <f t="shared" si="34"/>
        <v>5.9499999999999997E-2</v>
      </c>
      <c r="CT45" s="4">
        <f t="shared" si="34"/>
        <v>5.9499999999999997E-2</v>
      </c>
      <c r="CU45" s="4">
        <f t="shared" si="34"/>
        <v>5.9499999999999997E-2</v>
      </c>
      <c r="CV45" s="4">
        <f t="shared" si="35"/>
        <v>5.9499999999999997E-2</v>
      </c>
      <c r="CW45" s="4">
        <f t="shared" si="35"/>
        <v>5.9499999999999997E-2</v>
      </c>
      <c r="CX45" s="4">
        <f t="shared" si="35"/>
        <v>5.9499999999999997E-2</v>
      </c>
      <c r="CY45" s="4">
        <f t="shared" si="35"/>
        <v>5.9499999999999997E-2</v>
      </c>
      <c r="CZ45" s="4">
        <f t="shared" si="35"/>
        <v>5.9499999999999997E-2</v>
      </c>
      <c r="DA45" s="4">
        <f t="shared" si="35"/>
        <v>5.9499999999999997E-2</v>
      </c>
      <c r="DB45" s="4">
        <f t="shared" si="35"/>
        <v>5.9499999999999997E-2</v>
      </c>
      <c r="DC45" s="4">
        <f t="shared" si="35"/>
        <v>5.9499999999999997E-2</v>
      </c>
      <c r="DD45" s="4">
        <f t="shared" si="35"/>
        <v>5.9499999999999997E-2</v>
      </c>
      <c r="DE45" s="4">
        <f t="shared" si="35"/>
        <v>5.9499999999999997E-2</v>
      </c>
    </row>
    <row r="46" spans="1:109">
      <c r="A46" t="s">
        <v>79</v>
      </c>
      <c r="B46" t="s">
        <v>5</v>
      </c>
      <c r="C46">
        <v>4</v>
      </c>
      <c r="D46">
        <v>170</v>
      </c>
      <c r="E46" s="1">
        <v>0.5</v>
      </c>
      <c r="F46" s="1">
        <v>0.5</v>
      </c>
      <c r="H46">
        <v>105</v>
      </c>
      <c r="I46">
        <f>H46+H45+H44+H43</f>
        <v>240</v>
      </c>
      <c r="J46" s="4">
        <f t="shared" si="26"/>
        <v>0.64500000000000002</v>
      </c>
      <c r="K46" s="4">
        <f t="shared" si="26"/>
        <v>0.64500000000000002</v>
      </c>
      <c r="L46" s="4">
        <f t="shared" si="26"/>
        <v>0.64500000000000002</v>
      </c>
      <c r="M46" s="4">
        <f t="shared" si="26"/>
        <v>0.64500000000000002</v>
      </c>
      <c r="N46" s="4">
        <f t="shared" si="26"/>
        <v>0.32250000000000001</v>
      </c>
      <c r="O46" s="4">
        <f t="shared" si="26"/>
        <v>0.32250000000000001</v>
      </c>
      <c r="P46" s="4">
        <f t="shared" si="26"/>
        <v>0.32250000000000001</v>
      </c>
      <c r="Q46" s="4">
        <f t="shared" si="26"/>
        <v>0.32250000000000001</v>
      </c>
      <c r="R46" s="4">
        <f t="shared" si="26"/>
        <v>0.32250000000000001</v>
      </c>
      <c r="S46" s="4">
        <f t="shared" si="26"/>
        <v>6.4500000000000002E-2</v>
      </c>
      <c r="T46" s="4">
        <f t="shared" si="27"/>
        <v>6.4500000000000002E-2</v>
      </c>
      <c r="U46" s="4">
        <f t="shared" si="27"/>
        <v>6.4500000000000002E-2</v>
      </c>
      <c r="V46" s="4">
        <f t="shared" si="27"/>
        <v>6.4500000000000002E-2</v>
      </c>
      <c r="W46" s="4">
        <f t="shared" si="27"/>
        <v>6.4500000000000002E-2</v>
      </c>
      <c r="X46" s="4">
        <f t="shared" si="27"/>
        <v>6.4500000000000002E-2</v>
      </c>
      <c r="Y46" s="4">
        <f t="shared" si="27"/>
        <v>6.4500000000000002E-2</v>
      </c>
      <c r="Z46" s="4">
        <f t="shared" si="27"/>
        <v>6.4500000000000002E-2</v>
      </c>
      <c r="AA46" s="4">
        <f t="shared" si="27"/>
        <v>6.4500000000000002E-2</v>
      </c>
      <c r="AB46" s="4">
        <f t="shared" si="27"/>
        <v>6.4500000000000002E-2</v>
      </c>
      <c r="AC46" s="4">
        <f t="shared" si="27"/>
        <v>6.4500000000000002E-2</v>
      </c>
      <c r="AD46" s="4">
        <f t="shared" si="28"/>
        <v>6.4500000000000002E-2</v>
      </c>
      <c r="AE46" s="4">
        <f t="shared" si="28"/>
        <v>6.4500000000000002E-2</v>
      </c>
      <c r="AF46" s="4">
        <f t="shared" si="28"/>
        <v>6.4500000000000002E-2</v>
      </c>
      <c r="AG46" s="4">
        <f t="shared" si="28"/>
        <v>6.4500000000000002E-2</v>
      </c>
      <c r="AH46" s="4">
        <f t="shared" si="28"/>
        <v>6.4500000000000002E-2</v>
      </c>
      <c r="AI46" s="4">
        <f t="shared" si="28"/>
        <v>6.4500000000000002E-2</v>
      </c>
      <c r="AJ46" s="4">
        <f t="shared" si="28"/>
        <v>6.4500000000000002E-2</v>
      </c>
      <c r="AK46" s="4">
        <f t="shared" si="28"/>
        <v>6.4500000000000002E-2</v>
      </c>
      <c r="AL46" s="4">
        <f t="shared" si="28"/>
        <v>6.4500000000000002E-2</v>
      </c>
      <c r="AM46" s="4">
        <f t="shared" si="28"/>
        <v>6.4500000000000002E-2</v>
      </c>
      <c r="AN46" s="4">
        <f t="shared" si="29"/>
        <v>6.4500000000000002E-2</v>
      </c>
      <c r="AO46" s="4">
        <f t="shared" si="29"/>
        <v>6.4500000000000002E-2</v>
      </c>
      <c r="AP46" s="4">
        <f t="shared" si="29"/>
        <v>6.4500000000000002E-2</v>
      </c>
      <c r="AQ46" s="4">
        <f t="shared" si="29"/>
        <v>6.4500000000000002E-2</v>
      </c>
      <c r="AR46" s="4">
        <f t="shared" si="29"/>
        <v>6.4500000000000002E-2</v>
      </c>
      <c r="AS46" s="4">
        <f t="shared" si="29"/>
        <v>6.4500000000000002E-2</v>
      </c>
      <c r="AT46" s="4">
        <f t="shared" si="29"/>
        <v>6.4500000000000002E-2</v>
      </c>
      <c r="AU46" s="4">
        <f t="shared" si="29"/>
        <v>6.4500000000000002E-2</v>
      </c>
      <c r="AV46" s="4">
        <f t="shared" si="29"/>
        <v>6.4500000000000002E-2</v>
      </c>
      <c r="AW46" s="4">
        <f t="shared" si="29"/>
        <v>6.4500000000000002E-2</v>
      </c>
      <c r="AX46" s="4">
        <f t="shared" si="30"/>
        <v>6.4500000000000002E-2</v>
      </c>
      <c r="AY46" s="4">
        <f t="shared" si="30"/>
        <v>6.4500000000000002E-2</v>
      </c>
      <c r="AZ46" s="4">
        <f t="shared" si="30"/>
        <v>6.4500000000000002E-2</v>
      </c>
      <c r="BA46" s="4">
        <f t="shared" si="30"/>
        <v>6.4500000000000002E-2</v>
      </c>
      <c r="BB46" s="4">
        <f t="shared" si="30"/>
        <v>6.4500000000000002E-2</v>
      </c>
      <c r="BC46" s="4">
        <f t="shared" si="30"/>
        <v>6.4500000000000002E-2</v>
      </c>
      <c r="BD46" s="4">
        <f t="shared" si="30"/>
        <v>6.4500000000000002E-2</v>
      </c>
      <c r="BE46" s="4">
        <f t="shared" si="30"/>
        <v>6.4500000000000002E-2</v>
      </c>
      <c r="BF46" s="4">
        <f t="shared" si="30"/>
        <v>6.4500000000000002E-2</v>
      </c>
      <c r="BG46" s="4">
        <f t="shared" si="30"/>
        <v>6.4500000000000002E-2</v>
      </c>
      <c r="BH46" s="4">
        <f t="shared" si="31"/>
        <v>6.4500000000000002E-2</v>
      </c>
      <c r="BI46" s="4">
        <f t="shared" si="31"/>
        <v>6.4500000000000002E-2</v>
      </c>
      <c r="BJ46" s="4">
        <f t="shared" si="31"/>
        <v>6.4500000000000002E-2</v>
      </c>
      <c r="BK46" s="4">
        <f t="shared" si="31"/>
        <v>6.4500000000000002E-2</v>
      </c>
      <c r="BL46" s="4">
        <f t="shared" si="31"/>
        <v>6.4500000000000002E-2</v>
      </c>
      <c r="BM46" s="4">
        <f t="shared" si="31"/>
        <v>6.4500000000000002E-2</v>
      </c>
      <c r="BN46" s="4">
        <f t="shared" si="31"/>
        <v>6.4500000000000002E-2</v>
      </c>
      <c r="BO46" s="4">
        <f t="shared" si="31"/>
        <v>6.4500000000000002E-2</v>
      </c>
      <c r="BP46" s="4">
        <f t="shared" si="31"/>
        <v>6.4500000000000002E-2</v>
      </c>
      <c r="BQ46" s="4">
        <f t="shared" si="31"/>
        <v>6.4500000000000002E-2</v>
      </c>
      <c r="BR46" s="4">
        <f t="shared" si="32"/>
        <v>6.4500000000000002E-2</v>
      </c>
      <c r="BS46" s="4">
        <f t="shared" si="32"/>
        <v>6.4500000000000002E-2</v>
      </c>
      <c r="BT46" s="4">
        <f t="shared" si="32"/>
        <v>6.4500000000000002E-2</v>
      </c>
      <c r="BU46" s="4">
        <f t="shared" si="32"/>
        <v>6.4500000000000002E-2</v>
      </c>
      <c r="BV46" s="4">
        <f t="shared" si="32"/>
        <v>6.4500000000000002E-2</v>
      </c>
      <c r="BW46" s="4">
        <f t="shared" si="32"/>
        <v>6.4500000000000002E-2</v>
      </c>
      <c r="BX46" s="4">
        <f t="shared" si="32"/>
        <v>6.4500000000000002E-2</v>
      </c>
      <c r="BY46" s="4">
        <f t="shared" si="32"/>
        <v>6.4500000000000002E-2</v>
      </c>
      <c r="BZ46" s="4">
        <f t="shared" si="32"/>
        <v>6.4500000000000002E-2</v>
      </c>
      <c r="CA46" s="4">
        <f t="shared" si="32"/>
        <v>6.4500000000000002E-2</v>
      </c>
      <c r="CB46" s="4">
        <f t="shared" si="33"/>
        <v>6.4500000000000002E-2</v>
      </c>
      <c r="CC46" s="4">
        <f t="shared" si="33"/>
        <v>6.4500000000000002E-2</v>
      </c>
      <c r="CD46" s="4">
        <f t="shared" si="33"/>
        <v>6.4500000000000002E-2</v>
      </c>
      <c r="CE46" s="4">
        <f t="shared" si="33"/>
        <v>6.4500000000000002E-2</v>
      </c>
      <c r="CF46" s="4">
        <f t="shared" si="33"/>
        <v>6.4500000000000002E-2</v>
      </c>
      <c r="CG46" s="4">
        <f t="shared" si="33"/>
        <v>6.4500000000000002E-2</v>
      </c>
      <c r="CH46" s="4">
        <f t="shared" si="33"/>
        <v>6.4500000000000002E-2</v>
      </c>
      <c r="CI46" s="4">
        <f t="shared" si="33"/>
        <v>6.4500000000000002E-2</v>
      </c>
      <c r="CJ46" s="4">
        <f t="shared" si="33"/>
        <v>6.4500000000000002E-2</v>
      </c>
      <c r="CK46" s="4">
        <f t="shared" si="33"/>
        <v>6.4500000000000002E-2</v>
      </c>
      <c r="CL46" s="4">
        <f t="shared" si="34"/>
        <v>6.4500000000000002E-2</v>
      </c>
      <c r="CM46" s="4">
        <f t="shared" si="34"/>
        <v>6.4500000000000002E-2</v>
      </c>
      <c r="CN46" s="4">
        <f t="shared" si="34"/>
        <v>6.4500000000000002E-2</v>
      </c>
      <c r="CO46" s="4">
        <f t="shared" si="34"/>
        <v>6.4500000000000002E-2</v>
      </c>
      <c r="CP46" s="4">
        <f t="shared" si="34"/>
        <v>6.4500000000000002E-2</v>
      </c>
      <c r="CQ46" s="4">
        <f t="shared" si="34"/>
        <v>6.4500000000000002E-2</v>
      </c>
      <c r="CR46" s="4">
        <f t="shared" si="34"/>
        <v>6.4500000000000002E-2</v>
      </c>
      <c r="CS46" s="4">
        <f t="shared" si="34"/>
        <v>6.4500000000000002E-2</v>
      </c>
      <c r="CT46" s="4">
        <f t="shared" si="34"/>
        <v>6.4500000000000002E-2</v>
      </c>
      <c r="CU46" s="4">
        <f t="shared" si="34"/>
        <v>6.4500000000000002E-2</v>
      </c>
      <c r="CV46" s="4">
        <f t="shared" si="35"/>
        <v>6.4500000000000002E-2</v>
      </c>
      <c r="CW46" s="4">
        <f t="shared" si="35"/>
        <v>6.4500000000000002E-2</v>
      </c>
      <c r="CX46" s="4">
        <f t="shared" si="35"/>
        <v>6.4500000000000002E-2</v>
      </c>
      <c r="CY46" s="4">
        <f t="shared" si="35"/>
        <v>6.4500000000000002E-2</v>
      </c>
      <c r="CZ46" s="4">
        <f t="shared" si="35"/>
        <v>6.4500000000000002E-2</v>
      </c>
      <c r="DA46" s="4">
        <f t="shared" si="35"/>
        <v>6.4500000000000002E-2</v>
      </c>
      <c r="DB46" s="4">
        <f t="shared" si="35"/>
        <v>6.4500000000000002E-2</v>
      </c>
      <c r="DC46" s="4">
        <f t="shared" si="35"/>
        <v>6.4500000000000002E-2</v>
      </c>
      <c r="DD46" s="4">
        <f t="shared" si="35"/>
        <v>6.4500000000000002E-2</v>
      </c>
      <c r="DE46" s="4">
        <f t="shared" si="35"/>
        <v>6.4500000000000002E-2</v>
      </c>
    </row>
    <row r="47" spans="1:109">
      <c r="A47" t="s">
        <v>80</v>
      </c>
      <c r="B47" t="s">
        <v>5</v>
      </c>
      <c r="C47">
        <v>5</v>
      </c>
      <c r="D47">
        <v>200</v>
      </c>
      <c r="E47" s="1">
        <v>0.6</v>
      </c>
      <c r="F47" s="1">
        <v>0.6</v>
      </c>
      <c r="H47">
        <v>120</v>
      </c>
      <c r="I47">
        <f>H47+H46+H45+H44+H43</f>
        <v>360</v>
      </c>
      <c r="J47" s="4">
        <f t="shared" si="26"/>
        <v>0.69500000000000006</v>
      </c>
      <c r="K47" s="4">
        <f t="shared" si="26"/>
        <v>0.69500000000000006</v>
      </c>
      <c r="L47" s="4">
        <f t="shared" si="26"/>
        <v>0.69500000000000006</v>
      </c>
      <c r="M47" s="4">
        <f t="shared" si="26"/>
        <v>0.69500000000000006</v>
      </c>
      <c r="N47" s="4">
        <f t="shared" si="26"/>
        <v>0.69500000000000006</v>
      </c>
      <c r="O47" s="4">
        <f t="shared" si="26"/>
        <v>0.34750000000000003</v>
      </c>
      <c r="P47" s="4">
        <f t="shared" si="26"/>
        <v>0.34750000000000003</v>
      </c>
      <c r="Q47" s="4">
        <f t="shared" si="26"/>
        <v>0.34750000000000003</v>
      </c>
      <c r="R47" s="4">
        <f t="shared" si="26"/>
        <v>0.34750000000000003</v>
      </c>
      <c r="S47" s="4">
        <f t="shared" si="26"/>
        <v>0.34750000000000003</v>
      </c>
      <c r="T47" s="4">
        <f t="shared" si="27"/>
        <v>6.9500000000000006E-2</v>
      </c>
      <c r="U47" s="4">
        <f t="shared" si="27"/>
        <v>6.9500000000000006E-2</v>
      </c>
      <c r="V47" s="4">
        <f t="shared" si="27"/>
        <v>6.9500000000000006E-2</v>
      </c>
      <c r="W47" s="4">
        <f t="shared" si="27"/>
        <v>6.9500000000000006E-2</v>
      </c>
      <c r="X47" s="4">
        <f t="shared" si="27"/>
        <v>6.9500000000000006E-2</v>
      </c>
      <c r="Y47" s="4">
        <f t="shared" si="27"/>
        <v>6.9500000000000006E-2</v>
      </c>
      <c r="Z47" s="4">
        <f t="shared" si="27"/>
        <v>6.9500000000000006E-2</v>
      </c>
      <c r="AA47" s="4">
        <f t="shared" si="27"/>
        <v>6.9500000000000006E-2</v>
      </c>
      <c r="AB47" s="4">
        <f t="shared" si="27"/>
        <v>6.9500000000000006E-2</v>
      </c>
      <c r="AC47" s="4">
        <f t="shared" si="27"/>
        <v>6.9500000000000006E-2</v>
      </c>
      <c r="AD47" s="4">
        <f t="shared" si="28"/>
        <v>6.9500000000000006E-2</v>
      </c>
      <c r="AE47" s="4">
        <f t="shared" si="28"/>
        <v>6.9500000000000006E-2</v>
      </c>
      <c r="AF47" s="4">
        <f t="shared" si="28"/>
        <v>6.9500000000000006E-2</v>
      </c>
      <c r="AG47" s="4">
        <f t="shared" si="28"/>
        <v>6.9500000000000006E-2</v>
      </c>
      <c r="AH47" s="4">
        <f t="shared" si="28"/>
        <v>6.9500000000000006E-2</v>
      </c>
      <c r="AI47" s="4">
        <f t="shared" si="28"/>
        <v>6.9500000000000006E-2</v>
      </c>
      <c r="AJ47" s="4">
        <f t="shared" si="28"/>
        <v>6.9500000000000006E-2</v>
      </c>
      <c r="AK47" s="4">
        <f t="shared" si="28"/>
        <v>6.9500000000000006E-2</v>
      </c>
      <c r="AL47" s="4">
        <f t="shared" si="28"/>
        <v>6.9500000000000006E-2</v>
      </c>
      <c r="AM47" s="4">
        <f t="shared" si="28"/>
        <v>6.9500000000000006E-2</v>
      </c>
      <c r="AN47" s="4">
        <f t="shared" si="29"/>
        <v>6.9500000000000006E-2</v>
      </c>
      <c r="AO47" s="4">
        <f t="shared" si="29"/>
        <v>6.9500000000000006E-2</v>
      </c>
      <c r="AP47" s="4">
        <f t="shared" si="29"/>
        <v>6.9500000000000006E-2</v>
      </c>
      <c r="AQ47" s="4">
        <f t="shared" si="29"/>
        <v>6.9500000000000006E-2</v>
      </c>
      <c r="AR47" s="4">
        <f t="shared" si="29"/>
        <v>6.9500000000000006E-2</v>
      </c>
      <c r="AS47" s="4">
        <f t="shared" si="29"/>
        <v>6.9500000000000006E-2</v>
      </c>
      <c r="AT47" s="4">
        <f t="shared" si="29"/>
        <v>6.9500000000000006E-2</v>
      </c>
      <c r="AU47" s="4">
        <f t="shared" si="29"/>
        <v>6.9500000000000006E-2</v>
      </c>
      <c r="AV47" s="4">
        <f t="shared" si="29"/>
        <v>6.9500000000000006E-2</v>
      </c>
      <c r="AW47" s="4">
        <f t="shared" si="29"/>
        <v>6.9500000000000006E-2</v>
      </c>
      <c r="AX47" s="4">
        <f t="shared" si="30"/>
        <v>6.9500000000000006E-2</v>
      </c>
      <c r="AY47" s="4">
        <f t="shared" si="30"/>
        <v>6.9500000000000006E-2</v>
      </c>
      <c r="AZ47" s="4">
        <f t="shared" si="30"/>
        <v>6.9500000000000006E-2</v>
      </c>
      <c r="BA47" s="4">
        <f t="shared" si="30"/>
        <v>6.9500000000000006E-2</v>
      </c>
      <c r="BB47" s="4">
        <f t="shared" si="30"/>
        <v>6.9500000000000006E-2</v>
      </c>
      <c r="BC47" s="4">
        <f t="shared" si="30"/>
        <v>6.9500000000000006E-2</v>
      </c>
      <c r="BD47" s="4">
        <f t="shared" si="30"/>
        <v>6.9500000000000006E-2</v>
      </c>
      <c r="BE47" s="4">
        <f t="shared" si="30"/>
        <v>6.9500000000000006E-2</v>
      </c>
      <c r="BF47" s="4">
        <f t="shared" si="30"/>
        <v>6.9500000000000006E-2</v>
      </c>
      <c r="BG47" s="4">
        <f t="shared" si="30"/>
        <v>6.9500000000000006E-2</v>
      </c>
      <c r="BH47" s="4">
        <f t="shared" si="31"/>
        <v>6.9500000000000006E-2</v>
      </c>
      <c r="BI47" s="4">
        <f t="shared" si="31"/>
        <v>6.9500000000000006E-2</v>
      </c>
      <c r="BJ47" s="4">
        <f t="shared" si="31"/>
        <v>6.9500000000000006E-2</v>
      </c>
      <c r="BK47" s="4">
        <f t="shared" si="31"/>
        <v>6.9500000000000006E-2</v>
      </c>
      <c r="BL47" s="4">
        <f t="shared" si="31"/>
        <v>6.9500000000000006E-2</v>
      </c>
      <c r="BM47" s="4">
        <f t="shared" si="31"/>
        <v>6.9500000000000006E-2</v>
      </c>
      <c r="BN47" s="4">
        <f t="shared" si="31"/>
        <v>6.9500000000000006E-2</v>
      </c>
      <c r="BO47" s="4">
        <f t="shared" si="31"/>
        <v>6.9500000000000006E-2</v>
      </c>
      <c r="BP47" s="4">
        <f t="shared" si="31"/>
        <v>6.9500000000000006E-2</v>
      </c>
      <c r="BQ47" s="4">
        <f t="shared" si="31"/>
        <v>6.9500000000000006E-2</v>
      </c>
      <c r="BR47" s="4">
        <f t="shared" si="32"/>
        <v>6.9500000000000006E-2</v>
      </c>
      <c r="BS47" s="4">
        <f t="shared" si="32"/>
        <v>6.9500000000000006E-2</v>
      </c>
      <c r="BT47" s="4">
        <f t="shared" si="32"/>
        <v>6.9500000000000006E-2</v>
      </c>
      <c r="BU47" s="4">
        <f t="shared" si="32"/>
        <v>6.9500000000000006E-2</v>
      </c>
      <c r="BV47" s="4">
        <f t="shared" si="32"/>
        <v>6.9500000000000006E-2</v>
      </c>
      <c r="BW47" s="4">
        <f t="shared" si="32"/>
        <v>6.9500000000000006E-2</v>
      </c>
      <c r="BX47" s="4">
        <f t="shared" si="32"/>
        <v>6.9500000000000006E-2</v>
      </c>
      <c r="BY47" s="4">
        <f t="shared" si="32"/>
        <v>6.9500000000000006E-2</v>
      </c>
      <c r="BZ47" s="4">
        <f t="shared" si="32"/>
        <v>6.9500000000000006E-2</v>
      </c>
      <c r="CA47" s="4">
        <f t="shared" si="32"/>
        <v>6.9500000000000006E-2</v>
      </c>
      <c r="CB47" s="4">
        <f t="shared" si="33"/>
        <v>6.9500000000000006E-2</v>
      </c>
      <c r="CC47" s="4">
        <f t="shared" si="33"/>
        <v>6.9500000000000006E-2</v>
      </c>
      <c r="CD47" s="4">
        <f t="shared" si="33"/>
        <v>6.9500000000000006E-2</v>
      </c>
      <c r="CE47" s="4">
        <f t="shared" si="33"/>
        <v>6.9500000000000006E-2</v>
      </c>
      <c r="CF47" s="4">
        <f t="shared" si="33"/>
        <v>6.9500000000000006E-2</v>
      </c>
      <c r="CG47" s="4">
        <f t="shared" si="33"/>
        <v>6.9500000000000006E-2</v>
      </c>
      <c r="CH47" s="4">
        <f t="shared" si="33"/>
        <v>6.9500000000000006E-2</v>
      </c>
      <c r="CI47" s="4">
        <f t="shared" si="33"/>
        <v>6.9500000000000006E-2</v>
      </c>
      <c r="CJ47" s="4">
        <f t="shared" si="33"/>
        <v>6.9500000000000006E-2</v>
      </c>
      <c r="CK47" s="4">
        <f t="shared" si="33"/>
        <v>6.9500000000000006E-2</v>
      </c>
      <c r="CL47" s="4">
        <f t="shared" si="34"/>
        <v>6.9500000000000006E-2</v>
      </c>
      <c r="CM47" s="4">
        <f t="shared" si="34"/>
        <v>6.9500000000000006E-2</v>
      </c>
      <c r="CN47" s="4">
        <f t="shared" si="34"/>
        <v>6.9500000000000006E-2</v>
      </c>
      <c r="CO47" s="4">
        <f t="shared" si="34"/>
        <v>6.9500000000000006E-2</v>
      </c>
      <c r="CP47" s="4">
        <f t="shared" si="34"/>
        <v>6.9500000000000006E-2</v>
      </c>
      <c r="CQ47" s="4">
        <f t="shared" si="34"/>
        <v>6.9500000000000006E-2</v>
      </c>
      <c r="CR47" s="4">
        <f t="shared" si="34"/>
        <v>6.9500000000000006E-2</v>
      </c>
      <c r="CS47" s="4">
        <f t="shared" si="34"/>
        <v>6.9500000000000006E-2</v>
      </c>
      <c r="CT47" s="4">
        <f t="shared" si="34"/>
        <v>6.9500000000000006E-2</v>
      </c>
      <c r="CU47" s="4">
        <f t="shared" si="34"/>
        <v>6.9500000000000006E-2</v>
      </c>
      <c r="CV47" s="4">
        <f t="shared" si="35"/>
        <v>6.9500000000000006E-2</v>
      </c>
      <c r="CW47" s="4">
        <f t="shared" si="35"/>
        <v>6.9500000000000006E-2</v>
      </c>
      <c r="CX47" s="4">
        <f t="shared" si="35"/>
        <v>6.9500000000000006E-2</v>
      </c>
      <c r="CY47" s="4">
        <f t="shared" si="35"/>
        <v>6.9500000000000006E-2</v>
      </c>
      <c r="CZ47" s="4">
        <f t="shared" si="35"/>
        <v>6.9500000000000006E-2</v>
      </c>
      <c r="DA47" s="4">
        <f t="shared" si="35"/>
        <v>6.9500000000000006E-2</v>
      </c>
      <c r="DB47" s="4">
        <f t="shared" si="35"/>
        <v>6.9500000000000006E-2</v>
      </c>
      <c r="DC47" s="4">
        <f t="shared" si="35"/>
        <v>6.9500000000000006E-2</v>
      </c>
      <c r="DD47" s="4">
        <f t="shared" si="35"/>
        <v>6.9500000000000006E-2</v>
      </c>
      <c r="DE47" s="4">
        <f t="shared" si="35"/>
        <v>6.9500000000000006E-2</v>
      </c>
    </row>
    <row r="48" spans="1:109">
      <c r="A48" t="s">
        <v>81</v>
      </c>
      <c r="B48" t="s">
        <v>6</v>
      </c>
      <c r="C48">
        <v>1</v>
      </c>
      <c r="D48">
        <v>130</v>
      </c>
      <c r="E48" s="1">
        <v>0.3</v>
      </c>
      <c r="F48" s="1">
        <v>0.3</v>
      </c>
      <c r="G48" s="1">
        <v>0.3</v>
      </c>
      <c r="H48" s="2">
        <v>120</v>
      </c>
      <c r="I48">
        <f>H48</f>
        <v>120</v>
      </c>
      <c r="J48" s="4">
        <f t="shared" si="26"/>
        <v>0.54500000000000004</v>
      </c>
      <c r="K48" s="4">
        <f t="shared" si="26"/>
        <v>0.54500000000000004</v>
      </c>
      <c r="L48" s="4">
        <f t="shared" si="26"/>
        <v>0.54500000000000004</v>
      </c>
      <c r="M48" s="4">
        <f t="shared" si="26"/>
        <v>0.27250000000000002</v>
      </c>
      <c r="N48" s="4">
        <f t="shared" si="26"/>
        <v>0.27250000000000002</v>
      </c>
      <c r="O48" s="4">
        <f t="shared" si="26"/>
        <v>0.27250000000000002</v>
      </c>
      <c r="P48" s="4">
        <f t="shared" si="26"/>
        <v>0.27250000000000002</v>
      </c>
      <c r="Q48" s="4">
        <f t="shared" si="26"/>
        <v>5.4500000000000007E-2</v>
      </c>
      <c r="R48" s="4">
        <f t="shared" si="26"/>
        <v>5.4500000000000007E-2</v>
      </c>
      <c r="S48" s="4">
        <f t="shared" si="26"/>
        <v>5.4500000000000007E-2</v>
      </c>
      <c r="T48" s="4">
        <f t="shared" si="27"/>
        <v>5.4500000000000007E-2</v>
      </c>
      <c r="U48" s="4">
        <f t="shared" si="27"/>
        <v>5.4500000000000007E-2</v>
      </c>
      <c r="V48" s="4">
        <f t="shared" si="27"/>
        <v>5.4500000000000007E-2</v>
      </c>
      <c r="W48" s="4">
        <f t="shared" si="27"/>
        <v>5.4500000000000007E-2</v>
      </c>
      <c r="X48" s="4">
        <f t="shared" si="27"/>
        <v>5.4500000000000007E-2</v>
      </c>
      <c r="Y48" s="4">
        <f t="shared" si="27"/>
        <v>5.4500000000000007E-2</v>
      </c>
      <c r="Z48" s="4">
        <f t="shared" si="27"/>
        <v>5.4500000000000007E-2</v>
      </c>
      <c r="AA48" s="4">
        <f t="shared" si="27"/>
        <v>5.4500000000000007E-2</v>
      </c>
      <c r="AB48" s="4">
        <f t="shared" si="27"/>
        <v>5.4500000000000007E-2</v>
      </c>
      <c r="AC48" s="4">
        <f t="shared" si="27"/>
        <v>5.4500000000000007E-2</v>
      </c>
      <c r="AD48" s="4">
        <f t="shared" si="28"/>
        <v>5.4500000000000007E-2</v>
      </c>
      <c r="AE48" s="4">
        <f t="shared" si="28"/>
        <v>5.4500000000000007E-2</v>
      </c>
      <c r="AF48" s="4">
        <f t="shared" si="28"/>
        <v>5.4500000000000007E-2</v>
      </c>
      <c r="AG48" s="4">
        <f t="shared" si="28"/>
        <v>5.4500000000000007E-2</v>
      </c>
      <c r="AH48" s="4">
        <f t="shared" si="28"/>
        <v>5.4500000000000007E-2</v>
      </c>
      <c r="AI48" s="4">
        <f t="shared" si="28"/>
        <v>5.4500000000000007E-2</v>
      </c>
      <c r="AJ48" s="4">
        <f t="shared" si="28"/>
        <v>5.4500000000000007E-2</v>
      </c>
      <c r="AK48" s="4">
        <f t="shared" si="28"/>
        <v>5.4500000000000007E-2</v>
      </c>
      <c r="AL48" s="4">
        <f t="shared" si="28"/>
        <v>5.4500000000000007E-2</v>
      </c>
      <c r="AM48" s="4">
        <f t="shared" si="28"/>
        <v>5.4500000000000007E-2</v>
      </c>
      <c r="AN48" s="4">
        <f t="shared" si="29"/>
        <v>5.4500000000000007E-2</v>
      </c>
      <c r="AO48" s="4">
        <f t="shared" si="29"/>
        <v>5.4500000000000007E-2</v>
      </c>
      <c r="AP48" s="4">
        <f t="shared" si="29"/>
        <v>5.4500000000000007E-2</v>
      </c>
      <c r="AQ48" s="4">
        <f t="shared" si="29"/>
        <v>5.4500000000000007E-2</v>
      </c>
      <c r="AR48" s="4">
        <f t="shared" si="29"/>
        <v>5.4500000000000007E-2</v>
      </c>
      <c r="AS48" s="4">
        <f t="shared" si="29"/>
        <v>5.4500000000000007E-2</v>
      </c>
      <c r="AT48" s="4">
        <f t="shared" si="29"/>
        <v>5.4500000000000007E-2</v>
      </c>
      <c r="AU48" s="4">
        <f t="shared" si="29"/>
        <v>5.4500000000000007E-2</v>
      </c>
      <c r="AV48" s="4">
        <f t="shared" si="29"/>
        <v>5.4500000000000007E-2</v>
      </c>
      <c r="AW48" s="4">
        <f t="shared" si="29"/>
        <v>5.4500000000000007E-2</v>
      </c>
      <c r="AX48" s="4">
        <f t="shared" si="30"/>
        <v>5.4500000000000007E-2</v>
      </c>
      <c r="AY48" s="4">
        <f t="shared" si="30"/>
        <v>5.4500000000000007E-2</v>
      </c>
      <c r="AZ48" s="4">
        <f t="shared" si="30"/>
        <v>5.4500000000000007E-2</v>
      </c>
      <c r="BA48" s="4">
        <f t="shared" si="30"/>
        <v>5.4500000000000007E-2</v>
      </c>
      <c r="BB48" s="4">
        <f t="shared" si="30"/>
        <v>5.4500000000000007E-2</v>
      </c>
      <c r="BC48" s="4">
        <f t="shared" si="30"/>
        <v>5.4500000000000007E-2</v>
      </c>
      <c r="BD48" s="4">
        <f t="shared" si="30"/>
        <v>5.4500000000000007E-2</v>
      </c>
      <c r="BE48" s="4">
        <f t="shared" si="30"/>
        <v>5.4500000000000007E-2</v>
      </c>
      <c r="BF48" s="4">
        <f t="shared" si="30"/>
        <v>5.4500000000000007E-2</v>
      </c>
      <c r="BG48" s="4">
        <f t="shared" si="30"/>
        <v>5.4500000000000007E-2</v>
      </c>
      <c r="BH48" s="4">
        <f t="shared" si="31"/>
        <v>5.4500000000000007E-2</v>
      </c>
      <c r="BI48" s="4">
        <f t="shared" si="31"/>
        <v>5.4500000000000007E-2</v>
      </c>
      <c r="BJ48" s="4">
        <f t="shared" si="31"/>
        <v>5.4500000000000007E-2</v>
      </c>
      <c r="BK48" s="4">
        <f t="shared" si="31"/>
        <v>5.4500000000000007E-2</v>
      </c>
      <c r="BL48" s="4">
        <f t="shared" si="31"/>
        <v>5.4500000000000007E-2</v>
      </c>
      <c r="BM48" s="4">
        <f t="shared" si="31"/>
        <v>5.4500000000000007E-2</v>
      </c>
      <c r="BN48" s="4">
        <f t="shared" si="31"/>
        <v>5.4500000000000007E-2</v>
      </c>
      <c r="BO48" s="4">
        <f t="shared" si="31"/>
        <v>5.4500000000000007E-2</v>
      </c>
      <c r="BP48" s="4">
        <f t="shared" si="31"/>
        <v>5.4500000000000007E-2</v>
      </c>
      <c r="BQ48" s="4">
        <f t="shared" si="31"/>
        <v>5.4500000000000007E-2</v>
      </c>
      <c r="BR48" s="4">
        <f t="shared" si="32"/>
        <v>5.4500000000000007E-2</v>
      </c>
      <c r="BS48" s="4">
        <f t="shared" si="32"/>
        <v>5.4500000000000007E-2</v>
      </c>
      <c r="BT48" s="4">
        <f t="shared" si="32"/>
        <v>5.4500000000000007E-2</v>
      </c>
      <c r="BU48" s="4">
        <f t="shared" si="32"/>
        <v>5.4500000000000007E-2</v>
      </c>
      <c r="BV48" s="4">
        <f t="shared" si="32"/>
        <v>5.4500000000000007E-2</v>
      </c>
      <c r="BW48" s="4">
        <f t="shared" si="32"/>
        <v>5.4500000000000007E-2</v>
      </c>
      <c r="BX48" s="4">
        <f t="shared" si="32"/>
        <v>5.4500000000000007E-2</v>
      </c>
      <c r="BY48" s="4">
        <f t="shared" si="32"/>
        <v>5.4500000000000007E-2</v>
      </c>
      <c r="BZ48" s="4">
        <f t="shared" si="32"/>
        <v>5.4500000000000007E-2</v>
      </c>
      <c r="CA48" s="4">
        <f t="shared" si="32"/>
        <v>5.4500000000000007E-2</v>
      </c>
      <c r="CB48" s="4">
        <f t="shared" si="33"/>
        <v>5.4500000000000007E-2</v>
      </c>
      <c r="CC48" s="4">
        <f t="shared" si="33"/>
        <v>5.4500000000000007E-2</v>
      </c>
      <c r="CD48" s="4">
        <f t="shared" si="33"/>
        <v>5.4500000000000007E-2</v>
      </c>
      <c r="CE48" s="4">
        <f t="shared" si="33"/>
        <v>5.4500000000000007E-2</v>
      </c>
      <c r="CF48" s="4">
        <f t="shared" si="33"/>
        <v>5.4500000000000007E-2</v>
      </c>
      <c r="CG48" s="4">
        <f t="shared" si="33"/>
        <v>5.4500000000000007E-2</v>
      </c>
      <c r="CH48" s="4">
        <f t="shared" si="33"/>
        <v>5.4500000000000007E-2</v>
      </c>
      <c r="CI48" s="4">
        <f t="shared" si="33"/>
        <v>5.4500000000000007E-2</v>
      </c>
      <c r="CJ48" s="4">
        <f t="shared" si="33"/>
        <v>5.4500000000000007E-2</v>
      </c>
      <c r="CK48" s="4">
        <f t="shared" si="33"/>
        <v>5.4500000000000007E-2</v>
      </c>
      <c r="CL48" s="4">
        <f t="shared" si="34"/>
        <v>5.4500000000000007E-2</v>
      </c>
      <c r="CM48" s="4">
        <f t="shared" si="34"/>
        <v>5.4500000000000007E-2</v>
      </c>
      <c r="CN48" s="4">
        <f t="shared" si="34"/>
        <v>5.4500000000000007E-2</v>
      </c>
      <c r="CO48" s="4">
        <f t="shared" si="34"/>
        <v>5.4500000000000007E-2</v>
      </c>
      <c r="CP48" s="4">
        <f t="shared" si="34"/>
        <v>5.4500000000000007E-2</v>
      </c>
      <c r="CQ48" s="4">
        <f t="shared" si="34"/>
        <v>5.4500000000000007E-2</v>
      </c>
      <c r="CR48" s="4">
        <f t="shared" si="34"/>
        <v>5.4500000000000007E-2</v>
      </c>
      <c r="CS48" s="4">
        <f t="shared" si="34"/>
        <v>5.4500000000000007E-2</v>
      </c>
      <c r="CT48" s="4">
        <f t="shared" si="34"/>
        <v>5.4500000000000007E-2</v>
      </c>
      <c r="CU48" s="4">
        <f t="shared" si="34"/>
        <v>5.4500000000000007E-2</v>
      </c>
      <c r="CV48" s="4">
        <f t="shared" si="35"/>
        <v>5.4500000000000007E-2</v>
      </c>
      <c r="CW48" s="4">
        <f t="shared" si="35"/>
        <v>5.4500000000000007E-2</v>
      </c>
      <c r="CX48" s="4">
        <f t="shared" si="35"/>
        <v>5.4500000000000007E-2</v>
      </c>
      <c r="CY48" s="4">
        <f t="shared" si="35"/>
        <v>5.4500000000000007E-2</v>
      </c>
      <c r="CZ48" s="4">
        <f t="shared" si="35"/>
        <v>5.4500000000000007E-2</v>
      </c>
      <c r="DA48" s="4">
        <f t="shared" si="35"/>
        <v>5.4500000000000007E-2</v>
      </c>
      <c r="DB48" s="4">
        <f t="shared" si="35"/>
        <v>5.4500000000000007E-2</v>
      </c>
      <c r="DC48" s="4">
        <f t="shared" si="35"/>
        <v>5.4500000000000007E-2</v>
      </c>
      <c r="DD48" s="4">
        <f t="shared" si="35"/>
        <v>5.4500000000000007E-2</v>
      </c>
      <c r="DE48" s="4">
        <f t="shared" si="35"/>
        <v>5.4500000000000007E-2</v>
      </c>
    </row>
    <row r="49" spans="1:109">
      <c r="A49" t="s">
        <v>82</v>
      </c>
      <c r="B49" t="s">
        <v>6</v>
      </c>
      <c r="C49">
        <v>2</v>
      </c>
      <c r="D49">
        <v>160</v>
      </c>
      <c r="E49" s="1">
        <v>0.4</v>
      </c>
      <c r="F49" s="1">
        <v>0.4</v>
      </c>
      <c r="G49" s="1">
        <v>0.4</v>
      </c>
      <c r="H49" s="2">
        <v>60</v>
      </c>
      <c r="I49">
        <f>H49+H48</f>
        <v>180</v>
      </c>
      <c r="J49" s="4">
        <f t="shared" si="26"/>
        <v>0.59499999999999997</v>
      </c>
      <c r="K49" s="4">
        <f t="shared" si="26"/>
        <v>0.59499999999999997</v>
      </c>
      <c r="L49" s="4">
        <f t="shared" si="26"/>
        <v>0.59499999999999997</v>
      </c>
      <c r="M49" s="4">
        <f t="shared" si="26"/>
        <v>0.59499999999999997</v>
      </c>
      <c r="N49" s="4">
        <f t="shared" si="26"/>
        <v>0.29749999999999999</v>
      </c>
      <c r="O49" s="4">
        <f t="shared" si="26"/>
        <v>0.29749999999999999</v>
      </c>
      <c r="P49" s="4">
        <f t="shared" si="26"/>
        <v>0.29749999999999999</v>
      </c>
      <c r="Q49" s="4">
        <f t="shared" si="26"/>
        <v>0.29749999999999999</v>
      </c>
      <c r="R49" s="4">
        <f t="shared" si="26"/>
        <v>5.9499999999999997E-2</v>
      </c>
      <c r="S49" s="4">
        <f t="shared" si="26"/>
        <v>5.9499999999999997E-2</v>
      </c>
      <c r="T49" s="4">
        <f t="shared" si="27"/>
        <v>5.9499999999999997E-2</v>
      </c>
      <c r="U49" s="4">
        <f t="shared" si="27"/>
        <v>5.9499999999999997E-2</v>
      </c>
      <c r="V49" s="4">
        <f t="shared" si="27"/>
        <v>5.9499999999999997E-2</v>
      </c>
      <c r="W49" s="4">
        <f t="shared" si="27"/>
        <v>5.9499999999999997E-2</v>
      </c>
      <c r="X49" s="4">
        <f t="shared" si="27"/>
        <v>5.9499999999999997E-2</v>
      </c>
      <c r="Y49" s="4">
        <f t="shared" si="27"/>
        <v>5.9499999999999997E-2</v>
      </c>
      <c r="Z49" s="4">
        <f t="shared" si="27"/>
        <v>5.9499999999999997E-2</v>
      </c>
      <c r="AA49" s="4">
        <f t="shared" si="27"/>
        <v>5.9499999999999997E-2</v>
      </c>
      <c r="AB49" s="4">
        <f t="shared" si="27"/>
        <v>5.9499999999999997E-2</v>
      </c>
      <c r="AC49" s="4">
        <f t="shared" si="27"/>
        <v>5.9499999999999997E-2</v>
      </c>
      <c r="AD49" s="4">
        <f t="shared" si="28"/>
        <v>5.9499999999999997E-2</v>
      </c>
      <c r="AE49" s="4">
        <f t="shared" si="28"/>
        <v>5.9499999999999997E-2</v>
      </c>
      <c r="AF49" s="4">
        <f t="shared" si="28"/>
        <v>5.9499999999999997E-2</v>
      </c>
      <c r="AG49" s="4">
        <f t="shared" si="28"/>
        <v>5.9499999999999997E-2</v>
      </c>
      <c r="AH49" s="4">
        <f t="shared" si="28"/>
        <v>5.9499999999999997E-2</v>
      </c>
      <c r="AI49" s="4">
        <f t="shared" si="28"/>
        <v>5.9499999999999997E-2</v>
      </c>
      <c r="AJ49" s="4">
        <f t="shared" si="28"/>
        <v>5.9499999999999997E-2</v>
      </c>
      <c r="AK49" s="4">
        <f t="shared" si="28"/>
        <v>5.9499999999999997E-2</v>
      </c>
      <c r="AL49" s="4">
        <f t="shared" si="28"/>
        <v>5.9499999999999997E-2</v>
      </c>
      <c r="AM49" s="4">
        <f t="shared" si="28"/>
        <v>5.9499999999999997E-2</v>
      </c>
      <c r="AN49" s="4">
        <f t="shared" si="29"/>
        <v>5.9499999999999997E-2</v>
      </c>
      <c r="AO49" s="4">
        <f t="shared" si="29"/>
        <v>5.9499999999999997E-2</v>
      </c>
      <c r="AP49" s="4">
        <f t="shared" si="29"/>
        <v>5.9499999999999997E-2</v>
      </c>
      <c r="AQ49" s="4">
        <f t="shared" si="29"/>
        <v>5.9499999999999997E-2</v>
      </c>
      <c r="AR49" s="4">
        <f t="shared" si="29"/>
        <v>5.9499999999999997E-2</v>
      </c>
      <c r="AS49" s="4">
        <f t="shared" si="29"/>
        <v>5.9499999999999997E-2</v>
      </c>
      <c r="AT49" s="4">
        <f t="shared" si="29"/>
        <v>5.9499999999999997E-2</v>
      </c>
      <c r="AU49" s="4">
        <f t="shared" si="29"/>
        <v>5.9499999999999997E-2</v>
      </c>
      <c r="AV49" s="4">
        <f t="shared" si="29"/>
        <v>5.9499999999999997E-2</v>
      </c>
      <c r="AW49" s="4">
        <f t="shared" si="29"/>
        <v>5.9499999999999997E-2</v>
      </c>
      <c r="AX49" s="4">
        <f t="shared" si="30"/>
        <v>5.9499999999999997E-2</v>
      </c>
      <c r="AY49" s="4">
        <f t="shared" si="30"/>
        <v>5.9499999999999997E-2</v>
      </c>
      <c r="AZ49" s="4">
        <f t="shared" si="30"/>
        <v>5.9499999999999997E-2</v>
      </c>
      <c r="BA49" s="4">
        <f t="shared" si="30"/>
        <v>5.9499999999999997E-2</v>
      </c>
      <c r="BB49" s="4">
        <f t="shared" si="30"/>
        <v>5.9499999999999997E-2</v>
      </c>
      <c r="BC49" s="4">
        <f t="shared" si="30"/>
        <v>5.9499999999999997E-2</v>
      </c>
      <c r="BD49" s="4">
        <f t="shared" si="30"/>
        <v>5.9499999999999997E-2</v>
      </c>
      <c r="BE49" s="4">
        <f t="shared" si="30"/>
        <v>5.9499999999999997E-2</v>
      </c>
      <c r="BF49" s="4">
        <f t="shared" si="30"/>
        <v>5.9499999999999997E-2</v>
      </c>
      <c r="BG49" s="4">
        <f t="shared" si="30"/>
        <v>5.9499999999999997E-2</v>
      </c>
      <c r="BH49" s="4">
        <f t="shared" si="31"/>
        <v>5.9499999999999997E-2</v>
      </c>
      <c r="BI49" s="4">
        <f t="shared" si="31"/>
        <v>5.9499999999999997E-2</v>
      </c>
      <c r="BJ49" s="4">
        <f t="shared" si="31"/>
        <v>5.9499999999999997E-2</v>
      </c>
      <c r="BK49" s="4">
        <f t="shared" si="31"/>
        <v>5.9499999999999997E-2</v>
      </c>
      <c r="BL49" s="4">
        <f t="shared" si="31"/>
        <v>5.9499999999999997E-2</v>
      </c>
      <c r="BM49" s="4">
        <f t="shared" si="31"/>
        <v>5.9499999999999997E-2</v>
      </c>
      <c r="BN49" s="4">
        <f t="shared" si="31"/>
        <v>5.9499999999999997E-2</v>
      </c>
      <c r="BO49" s="4">
        <f t="shared" si="31"/>
        <v>5.9499999999999997E-2</v>
      </c>
      <c r="BP49" s="4">
        <f t="shared" si="31"/>
        <v>5.9499999999999997E-2</v>
      </c>
      <c r="BQ49" s="4">
        <f t="shared" si="31"/>
        <v>5.9499999999999997E-2</v>
      </c>
      <c r="BR49" s="4">
        <f t="shared" si="32"/>
        <v>5.9499999999999997E-2</v>
      </c>
      <c r="BS49" s="4">
        <f t="shared" si="32"/>
        <v>5.9499999999999997E-2</v>
      </c>
      <c r="BT49" s="4">
        <f t="shared" si="32"/>
        <v>5.9499999999999997E-2</v>
      </c>
      <c r="BU49" s="4">
        <f t="shared" si="32"/>
        <v>5.9499999999999997E-2</v>
      </c>
      <c r="BV49" s="4">
        <f t="shared" si="32"/>
        <v>5.9499999999999997E-2</v>
      </c>
      <c r="BW49" s="4">
        <f t="shared" si="32"/>
        <v>5.9499999999999997E-2</v>
      </c>
      <c r="BX49" s="4">
        <f t="shared" si="32"/>
        <v>5.9499999999999997E-2</v>
      </c>
      <c r="BY49" s="4">
        <f t="shared" si="32"/>
        <v>5.9499999999999997E-2</v>
      </c>
      <c r="BZ49" s="4">
        <f t="shared" si="32"/>
        <v>5.9499999999999997E-2</v>
      </c>
      <c r="CA49" s="4">
        <f t="shared" si="32"/>
        <v>5.9499999999999997E-2</v>
      </c>
      <c r="CB49" s="4">
        <f t="shared" si="33"/>
        <v>5.9499999999999997E-2</v>
      </c>
      <c r="CC49" s="4">
        <f t="shared" si="33"/>
        <v>5.9499999999999997E-2</v>
      </c>
      <c r="CD49" s="4">
        <f t="shared" si="33"/>
        <v>5.9499999999999997E-2</v>
      </c>
      <c r="CE49" s="4">
        <f t="shared" si="33"/>
        <v>5.9499999999999997E-2</v>
      </c>
      <c r="CF49" s="4">
        <f t="shared" si="33"/>
        <v>5.9499999999999997E-2</v>
      </c>
      <c r="CG49" s="4">
        <f t="shared" si="33"/>
        <v>5.9499999999999997E-2</v>
      </c>
      <c r="CH49" s="4">
        <f t="shared" si="33"/>
        <v>5.9499999999999997E-2</v>
      </c>
      <c r="CI49" s="4">
        <f t="shared" si="33"/>
        <v>5.9499999999999997E-2</v>
      </c>
      <c r="CJ49" s="4">
        <f t="shared" si="33"/>
        <v>5.9499999999999997E-2</v>
      </c>
      <c r="CK49" s="4">
        <f t="shared" si="33"/>
        <v>5.9499999999999997E-2</v>
      </c>
      <c r="CL49" s="4">
        <f t="shared" si="34"/>
        <v>5.9499999999999997E-2</v>
      </c>
      <c r="CM49" s="4">
        <f t="shared" si="34"/>
        <v>5.9499999999999997E-2</v>
      </c>
      <c r="CN49" s="4">
        <f t="shared" si="34"/>
        <v>5.9499999999999997E-2</v>
      </c>
      <c r="CO49" s="4">
        <f t="shared" si="34"/>
        <v>5.9499999999999997E-2</v>
      </c>
      <c r="CP49" s="4">
        <f t="shared" si="34"/>
        <v>5.9499999999999997E-2</v>
      </c>
      <c r="CQ49" s="4">
        <f t="shared" si="34"/>
        <v>5.9499999999999997E-2</v>
      </c>
      <c r="CR49" s="4">
        <f t="shared" si="34"/>
        <v>5.9499999999999997E-2</v>
      </c>
      <c r="CS49" s="4">
        <f t="shared" si="34"/>
        <v>5.9499999999999997E-2</v>
      </c>
      <c r="CT49" s="4">
        <f t="shared" si="34"/>
        <v>5.9499999999999997E-2</v>
      </c>
      <c r="CU49" s="4">
        <f t="shared" si="34"/>
        <v>5.9499999999999997E-2</v>
      </c>
      <c r="CV49" s="4">
        <f t="shared" si="35"/>
        <v>5.9499999999999997E-2</v>
      </c>
      <c r="CW49" s="4">
        <f t="shared" si="35"/>
        <v>5.9499999999999997E-2</v>
      </c>
      <c r="CX49" s="4">
        <f t="shared" si="35"/>
        <v>5.9499999999999997E-2</v>
      </c>
      <c r="CY49" s="4">
        <f t="shared" si="35"/>
        <v>5.9499999999999997E-2</v>
      </c>
      <c r="CZ49" s="4">
        <f t="shared" si="35"/>
        <v>5.9499999999999997E-2</v>
      </c>
      <c r="DA49" s="4">
        <f t="shared" si="35"/>
        <v>5.9499999999999997E-2</v>
      </c>
      <c r="DB49" s="4">
        <f t="shared" si="35"/>
        <v>5.9499999999999997E-2</v>
      </c>
      <c r="DC49" s="4">
        <f t="shared" si="35"/>
        <v>5.9499999999999997E-2</v>
      </c>
      <c r="DD49" s="4">
        <f t="shared" si="35"/>
        <v>5.9499999999999997E-2</v>
      </c>
      <c r="DE49" s="4">
        <f t="shared" si="35"/>
        <v>5.9499999999999997E-2</v>
      </c>
    </row>
    <row r="50" spans="1:109">
      <c r="A50" t="s">
        <v>83</v>
      </c>
      <c r="B50" t="s">
        <v>6</v>
      </c>
      <c r="C50">
        <v>3</v>
      </c>
      <c r="D50">
        <v>200</v>
      </c>
      <c r="E50" s="1">
        <v>0.5</v>
      </c>
      <c r="F50" s="1">
        <v>0.5</v>
      </c>
      <c r="G50" s="1">
        <v>0.5</v>
      </c>
      <c r="H50" s="2">
        <v>90</v>
      </c>
      <c r="I50">
        <f>H50+H49+H48</f>
        <v>270</v>
      </c>
      <c r="J50" s="4">
        <f t="shared" si="26"/>
        <v>0.64500000000000002</v>
      </c>
      <c r="K50" s="4">
        <f t="shared" si="26"/>
        <v>0.64500000000000002</v>
      </c>
      <c r="L50" s="4">
        <f t="shared" si="26"/>
        <v>0.64500000000000002</v>
      </c>
      <c r="M50" s="4">
        <f t="shared" si="26"/>
        <v>0.64500000000000002</v>
      </c>
      <c r="N50" s="4">
        <f t="shared" si="26"/>
        <v>0.64500000000000002</v>
      </c>
      <c r="O50" s="4">
        <f t="shared" si="26"/>
        <v>0.32250000000000001</v>
      </c>
      <c r="P50" s="4">
        <f t="shared" si="26"/>
        <v>0.32250000000000001</v>
      </c>
      <c r="Q50" s="4">
        <f t="shared" si="26"/>
        <v>0.32250000000000001</v>
      </c>
      <c r="R50" s="4">
        <f t="shared" si="26"/>
        <v>0.32250000000000001</v>
      </c>
      <c r="S50" s="4">
        <f t="shared" si="26"/>
        <v>0.32250000000000001</v>
      </c>
      <c r="T50" s="4">
        <f t="shared" si="27"/>
        <v>6.4500000000000002E-2</v>
      </c>
      <c r="U50" s="4">
        <f t="shared" si="27"/>
        <v>6.4500000000000002E-2</v>
      </c>
      <c r="V50" s="4">
        <f t="shared" si="27"/>
        <v>6.4500000000000002E-2</v>
      </c>
      <c r="W50" s="4">
        <f t="shared" si="27"/>
        <v>6.4500000000000002E-2</v>
      </c>
      <c r="X50" s="4">
        <f t="shared" si="27"/>
        <v>6.4500000000000002E-2</v>
      </c>
      <c r="Y50" s="4">
        <f t="shared" si="27"/>
        <v>6.4500000000000002E-2</v>
      </c>
      <c r="Z50" s="4">
        <f t="shared" si="27"/>
        <v>6.4500000000000002E-2</v>
      </c>
      <c r="AA50" s="4">
        <f t="shared" si="27"/>
        <v>6.4500000000000002E-2</v>
      </c>
      <c r="AB50" s="4">
        <f t="shared" si="27"/>
        <v>6.4500000000000002E-2</v>
      </c>
      <c r="AC50" s="4">
        <f t="shared" si="27"/>
        <v>6.4500000000000002E-2</v>
      </c>
      <c r="AD50" s="4">
        <f t="shared" si="28"/>
        <v>6.4500000000000002E-2</v>
      </c>
      <c r="AE50" s="4">
        <f t="shared" si="28"/>
        <v>6.4500000000000002E-2</v>
      </c>
      <c r="AF50" s="4">
        <f t="shared" si="28"/>
        <v>6.4500000000000002E-2</v>
      </c>
      <c r="AG50" s="4">
        <f t="shared" si="28"/>
        <v>6.4500000000000002E-2</v>
      </c>
      <c r="AH50" s="4">
        <f t="shared" si="28"/>
        <v>6.4500000000000002E-2</v>
      </c>
      <c r="AI50" s="4">
        <f t="shared" si="28"/>
        <v>6.4500000000000002E-2</v>
      </c>
      <c r="AJ50" s="4">
        <f t="shared" si="28"/>
        <v>6.4500000000000002E-2</v>
      </c>
      <c r="AK50" s="4">
        <f t="shared" si="28"/>
        <v>6.4500000000000002E-2</v>
      </c>
      <c r="AL50" s="4">
        <f t="shared" si="28"/>
        <v>6.4500000000000002E-2</v>
      </c>
      <c r="AM50" s="4">
        <f t="shared" si="28"/>
        <v>6.4500000000000002E-2</v>
      </c>
      <c r="AN50" s="4">
        <f t="shared" si="29"/>
        <v>6.4500000000000002E-2</v>
      </c>
      <c r="AO50" s="4">
        <f t="shared" si="29"/>
        <v>6.4500000000000002E-2</v>
      </c>
      <c r="AP50" s="4">
        <f t="shared" si="29"/>
        <v>6.4500000000000002E-2</v>
      </c>
      <c r="AQ50" s="4">
        <f t="shared" si="29"/>
        <v>6.4500000000000002E-2</v>
      </c>
      <c r="AR50" s="4">
        <f t="shared" si="29"/>
        <v>6.4500000000000002E-2</v>
      </c>
      <c r="AS50" s="4">
        <f t="shared" si="29"/>
        <v>6.4500000000000002E-2</v>
      </c>
      <c r="AT50" s="4">
        <f t="shared" si="29"/>
        <v>6.4500000000000002E-2</v>
      </c>
      <c r="AU50" s="4">
        <f t="shared" si="29"/>
        <v>6.4500000000000002E-2</v>
      </c>
      <c r="AV50" s="4">
        <f t="shared" si="29"/>
        <v>6.4500000000000002E-2</v>
      </c>
      <c r="AW50" s="4">
        <f t="shared" si="29"/>
        <v>6.4500000000000002E-2</v>
      </c>
      <c r="AX50" s="4">
        <f t="shared" si="30"/>
        <v>6.4500000000000002E-2</v>
      </c>
      <c r="AY50" s="4">
        <f t="shared" si="30"/>
        <v>6.4500000000000002E-2</v>
      </c>
      <c r="AZ50" s="4">
        <f t="shared" si="30"/>
        <v>6.4500000000000002E-2</v>
      </c>
      <c r="BA50" s="4">
        <f t="shared" si="30"/>
        <v>6.4500000000000002E-2</v>
      </c>
      <c r="BB50" s="4">
        <f t="shared" si="30"/>
        <v>6.4500000000000002E-2</v>
      </c>
      <c r="BC50" s="4">
        <f t="shared" si="30"/>
        <v>6.4500000000000002E-2</v>
      </c>
      <c r="BD50" s="4">
        <f t="shared" si="30"/>
        <v>6.4500000000000002E-2</v>
      </c>
      <c r="BE50" s="4">
        <f t="shared" si="30"/>
        <v>6.4500000000000002E-2</v>
      </c>
      <c r="BF50" s="4">
        <f t="shared" si="30"/>
        <v>6.4500000000000002E-2</v>
      </c>
      <c r="BG50" s="4">
        <f t="shared" si="30"/>
        <v>6.4500000000000002E-2</v>
      </c>
      <c r="BH50" s="4">
        <f t="shared" si="31"/>
        <v>6.4500000000000002E-2</v>
      </c>
      <c r="BI50" s="4">
        <f t="shared" si="31"/>
        <v>6.4500000000000002E-2</v>
      </c>
      <c r="BJ50" s="4">
        <f t="shared" si="31"/>
        <v>6.4500000000000002E-2</v>
      </c>
      <c r="BK50" s="4">
        <f t="shared" si="31"/>
        <v>6.4500000000000002E-2</v>
      </c>
      <c r="BL50" s="4">
        <f t="shared" si="31"/>
        <v>6.4500000000000002E-2</v>
      </c>
      <c r="BM50" s="4">
        <f t="shared" si="31"/>
        <v>6.4500000000000002E-2</v>
      </c>
      <c r="BN50" s="4">
        <f t="shared" si="31"/>
        <v>6.4500000000000002E-2</v>
      </c>
      <c r="BO50" s="4">
        <f t="shared" si="31"/>
        <v>6.4500000000000002E-2</v>
      </c>
      <c r="BP50" s="4">
        <f t="shared" si="31"/>
        <v>6.4500000000000002E-2</v>
      </c>
      <c r="BQ50" s="4">
        <f t="shared" si="31"/>
        <v>6.4500000000000002E-2</v>
      </c>
      <c r="BR50" s="4">
        <f t="shared" si="32"/>
        <v>6.4500000000000002E-2</v>
      </c>
      <c r="BS50" s="4">
        <f t="shared" si="32"/>
        <v>6.4500000000000002E-2</v>
      </c>
      <c r="BT50" s="4">
        <f t="shared" si="32"/>
        <v>6.4500000000000002E-2</v>
      </c>
      <c r="BU50" s="4">
        <f t="shared" si="32"/>
        <v>6.4500000000000002E-2</v>
      </c>
      <c r="BV50" s="4">
        <f t="shared" si="32"/>
        <v>6.4500000000000002E-2</v>
      </c>
      <c r="BW50" s="4">
        <f t="shared" si="32"/>
        <v>6.4500000000000002E-2</v>
      </c>
      <c r="BX50" s="4">
        <f t="shared" si="32"/>
        <v>6.4500000000000002E-2</v>
      </c>
      <c r="BY50" s="4">
        <f t="shared" si="32"/>
        <v>6.4500000000000002E-2</v>
      </c>
      <c r="BZ50" s="4">
        <f t="shared" si="32"/>
        <v>6.4500000000000002E-2</v>
      </c>
      <c r="CA50" s="4">
        <f t="shared" si="32"/>
        <v>6.4500000000000002E-2</v>
      </c>
      <c r="CB50" s="4">
        <f t="shared" si="33"/>
        <v>6.4500000000000002E-2</v>
      </c>
      <c r="CC50" s="4">
        <f t="shared" si="33"/>
        <v>6.4500000000000002E-2</v>
      </c>
      <c r="CD50" s="4">
        <f t="shared" si="33"/>
        <v>6.4500000000000002E-2</v>
      </c>
      <c r="CE50" s="4">
        <f t="shared" si="33"/>
        <v>6.4500000000000002E-2</v>
      </c>
      <c r="CF50" s="4">
        <f t="shared" si="33"/>
        <v>6.4500000000000002E-2</v>
      </c>
      <c r="CG50" s="4">
        <f t="shared" si="33"/>
        <v>6.4500000000000002E-2</v>
      </c>
      <c r="CH50" s="4">
        <f t="shared" si="33"/>
        <v>6.4500000000000002E-2</v>
      </c>
      <c r="CI50" s="4">
        <f t="shared" si="33"/>
        <v>6.4500000000000002E-2</v>
      </c>
      <c r="CJ50" s="4">
        <f t="shared" si="33"/>
        <v>6.4500000000000002E-2</v>
      </c>
      <c r="CK50" s="4">
        <f t="shared" si="33"/>
        <v>6.4500000000000002E-2</v>
      </c>
      <c r="CL50" s="4">
        <f t="shared" si="34"/>
        <v>6.4500000000000002E-2</v>
      </c>
      <c r="CM50" s="4">
        <f t="shared" si="34"/>
        <v>6.4500000000000002E-2</v>
      </c>
      <c r="CN50" s="4">
        <f t="shared" si="34"/>
        <v>6.4500000000000002E-2</v>
      </c>
      <c r="CO50" s="4">
        <f t="shared" si="34"/>
        <v>6.4500000000000002E-2</v>
      </c>
      <c r="CP50" s="4">
        <f t="shared" si="34"/>
        <v>6.4500000000000002E-2</v>
      </c>
      <c r="CQ50" s="4">
        <f t="shared" si="34"/>
        <v>6.4500000000000002E-2</v>
      </c>
      <c r="CR50" s="4">
        <f t="shared" si="34"/>
        <v>6.4500000000000002E-2</v>
      </c>
      <c r="CS50" s="4">
        <f t="shared" si="34"/>
        <v>6.4500000000000002E-2</v>
      </c>
      <c r="CT50" s="4">
        <f t="shared" si="34"/>
        <v>6.4500000000000002E-2</v>
      </c>
      <c r="CU50" s="4">
        <f t="shared" si="34"/>
        <v>6.4500000000000002E-2</v>
      </c>
      <c r="CV50" s="4">
        <f t="shared" si="35"/>
        <v>6.4500000000000002E-2</v>
      </c>
      <c r="CW50" s="4">
        <f t="shared" si="35"/>
        <v>6.4500000000000002E-2</v>
      </c>
      <c r="CX50" s="4">
        <f t="shared" si="35"/>
        <v>6.4500000000000002E-2</v>
      </c>
      <c r="CY50" s="4">
        <f t="shared" si="35"/>
        <v>6.4500000000000002E-2</v>
      </c>
      <c r="CZ50" s="4">
        <f t="shared" si="35"/>
        <v>6.4500000000000002E-2</v>
      </c>
      <c r="DA50" s="4">
        <f t="shared" si="35"/>
        <v>6.4500000000000002E-2</v>
      </c>
      <c r="DB50" s="4">
        <f t="shared" si="35"/>
        <v>6.4500000000000002E-2</v>
      </c>
      <c r="DC50" s="4">
        <f t="shared" si="35"/>
        <v>6.4500000000000002E-2</v>
      </c>
      <c r="DD50" s="4">
        <f t="shared" si="35"/>
        <v>6.4500000000000002E-2</v>
      </c>
      <c r="DE50" s="4">
        <f t="shared" si="35"/>
        <v>6.4500000000000002E-2</v>
      </c>
    </row>
    <row r="51" spans="1:109">
      <c r="A51" t="s">
        <v>84</v>
      </c>
      <c r="B51" t="s">
        <v>6</v>
      </c>
      <c r="C51">
        <v>4</v>
      </c>
      <c r="D51">
        <v>240</v>
      </c>
      <c r="E51" s="1">
        <v>0.6</v>
      </c>
      <c r="F51" s="1">
        <v>0.6</v>
      </c>
      <c r="G51" s="1">
        <v>0.6</v>
      </c>
      <c r="H51" s="2">
        <v>120</v>
      </c>
      <c r="I51">
        <f>H51+H50+H49+H48</f>
        <v>390</v>
      </c>
      <c r="J51" s="4">
        <f t="shared" si="26"/>
        <v>0.69500000000000006</v>
      </c>
      <c r="K51" s="4">
        <f t="shared" si="26"/>
        <v>0.69500000000000006</v>
      </c>
      <c r="L51" s="4">
        <f t="shared" si="26"/>
        <v>0.69500000000000006</v>
      </c>
      <c r="M51" s="4">
        <f t="shared" si="26"/>
        <v>0.69500000000000006</v>
      </c>
      <c r="N51" s="4">
        <f t="shared" si="26"/>
        <v>0.69500000000000006</v>
      </c>
      <c r="O51" s="4">
        <f t="shared" si="26"/>
        <v>0.69500000000000006</v>
      </c>
      <c r="P51" s="4">
        <f t="shared" si="26"/>
        <v>0.34750000000000003</v>
      </c>
      <c r="Q51" s="4">
        <f t="shared" si="26"/>
        <v>0.34750000000000003</v>
      </c>
      <c r="R51" s="4">
        <f t="shared" si="26"/>
        <v>0.34750000000000003</v>
      </c>
      <c r="S51" s="4">
        <f t="shared" si="26"/>
        <v>0.34750000000000003</v>
      </c>
      <c r="T51" s="4">
        <f t="shared" si="27"/>
        <v>0.34750000000000003</v>
      </c>
      <c r="U51" s="4">
        <f t="shared" si="27"/>
        <v>0.34750000000000003</v>
      </c>
      <c r="V51" s="4">
        <f t="shared" si="27"/>
        <v>6.9500000000000006E-2</v>
      </c>
      <c r="W51" s="4">
        <f t="shared" si="27"/>
        <v>6.9500000000000006E-2</v>
      </c>
      <c r="X51" s="4">
        <f t="shared" si="27"/>
        <v>6.9500000000000006E-2</v>
      </c>
      <c r="Y51" s="4">
        <f t="shared" si="27"/>
        <v>6.9500000000000006E-2</v>
      </c>
      <c r="Z51" s="4">
        <f t="shared" si="27"/>
        <v>6.9500000000000006E-2</v>
      </c>
      <c r="AA51" s="4">
        <f t="shared" si="27"/>
        <v>6.9500000000000006E-2</v>
      </c>
      <c r="AB51" s="4">
        <f t="shared" si="27"/>
        <v>6.9500000000000006E-2</v>
      </c>
      <c r="AC51" s="4">
        <f t="shared" si="27"/>
        <v>6.9500000000000006E-2</v>
      </c>
      <c r="AD51" s="4">
        <f t="shared" si="28"/>
        <v>6.9500000000000006E-2</v>
      </c>
      <c r="AE51" s="4">
        <f t="shared" si="28"/>
        <v>6.9500000000000006E-2</v>
      </c>
      <c r="AF51" s="4">
        <f t="shared" si="28"/>
        <v>6.9500000000000006E-2</v>
      </c>
      <c r="AG51" s="4">
        <f t="shared" si="28"/>
        <v>6.9500000000000006E-2</v>
      </c>
      <c r="AH51" s="4">
        <f t="shared" si="28"/>
        <v>6.9500000000000006E-2</v>
      </c>
      <c r="AI51" s="4">
        <f t="shared" si="28"/>
        <v>6.9500000000000006E-2</v>
      </c>
      <c r="AJ51" s="4">
        <f t="shared" si="28"/>
        <v>6.9500000000000006E-2</v>
      </c>
      <c r="AK51" s="4">
        <f t="shared" si="28"/>
        <v>6.9500000000000006E-2</v>
      </c>
      <c r="AL51" s="4">
        <f t="shared" si="28"/>
        <v>6.9500000000000006E-2</v>
      </c>
      <c r="AM51" s="4">
        <f t="shared" si="28"/>
        <v>6.9500000000000006E-2</v>
      </c>
      <c r="AN51" s="4">
        <f t="shared" si="29"/>
        <v>6.9500000000000006E-2</v>
      </c>
      <c r="AO51" s="4">
        <f t="shared" si="29"/>
        <v>6.9500000000000006E-2</v>
      </c>
      <c r="AP51" s="4">
        <f t="shared" si="29"/>
        <v>6.9500000000000006E-2</v>
      </c>
      <c r="AQ51" s="4">
        <f t="shared" si="29"/>
        <v>6.9500000000000006E-2</v>
      </c>
      <c r="AR51" s="4">
        <f t="shared" si="29"/>
        <v>6.9500000000000006E-2</v>
      </c>
      <c r="AS51" s="4">
        <f t="shared" si="29"/>
        <v>6.9500000000000006E-2</v>
      </c>
      <c r="AT51" s="4">
        <f t="shared" si="29"/>
        <v>6.9500000000000006E-2</v>
      </c>
      <c r="AU51" s="4">
        <f t="shared" si="29"/>
        <v>6.9500000000000006E-2</v>
      </c>
      <c r="AV51" s="4">
        <f t="shared" si="29"/>
        <v>6.9500000000000006E-2</v>
      </c>
      <c r="AW51" s="4">
        <f t="shared" si="29"/>
        <v>6.9500000000000006E-2</v>
      </c>
      <c r="AX51" s="4">
        <f t="shared" si="30"/>
        <v>6.9500000000000006E-2</v>
      </c>
      <c r="AY51" s="4">
        <f t="shared" si="30"/>
        <v>6.9500000000000006E-2</v>
      </c>
      <c r="AZ51" s="4">
        <f t="shared" si="30"/>
        <v>6.9500000000000006E-2</v>
      </c>
      <c r="BA51" s="4">
        <f t="shared" si="30"/>
        <v>6.9500000000000006E-2</v>
      </c>
      <c r="BB51" s="4">
        <f t="shared" si="30"/>
        <v>6.9500000000000006E-2</v>
      </c>
      <c r="BC51" s="4">
        <f t="shared" si="30"/>
        <v>6.9500000000000006E-2</v>
      </c>
      <c r="BD51" s="4">
        <f t="shared" si="30"/>
        <v>6.9500000000000006E-2</v>
      </c>
      <c r="BE51" s="4">
        <f t="shared" si="30"/>
        <v>6.9500000000000006E-2</v>
      </c>
      <c r="BF51" s="4">
        <f t="shared" si="30"/>
        <v>6.9500000000000006E-2</v>
      </c>
      <c r="BG51" s="4">
        <f t="shared" si="30"/>
        <v>6.9500000000000006E-2</v>
      </c>
      <c r="BH51" s="4">
        <f t="shared" si="31"/>
        <v>6.9500000000000006E-2</v>
      </c>
      <c r="BI51" s="4">
        <f t="shared" si="31"/>
        <v>6.9500000000000006E-2</v>
      </c>
      <c r="BJ51" s="4">
        <f t="shared" si="31"/>
        <v>6.9500000000000006E-2</v>
      </c>
      <c r="BK51" s="4">
        <f t="shared" si="31"/>
        <v>6.9500000000000006E-2</v>
      </c>
      <c r="BL51" s="4">
        <f t="shared" si="31"/>
        <v>6.9500000000000006E-2</v>
      </c>
      <c r="BM51" s="4">
        <f t="shared" si="31"/>
        <v>6.9500000000000006E-2</v>
      </c>
      <c r="BN51" s="4">
        <f t="shared" si="31"/>
        <v>6.9500000000000006E-2</v>
      </c>
      <c r="BO51" s="4">
        <f t="shared" si="31"/>
        <v>6.9500000000000006E-2</v>
      </c>
      <c r="BP51" s="4">
        <f t="shared" si="31"/>
        <v>6.9500000000000006E-2</v>
      </c>
      <c r="BQ51" s="4">
        <f t="shared" si="31"/>
        <v>6.9500000000000006E-2</v>
      </c>
      <c r="BR51" s="4">
        <f t="shared" si="32"/>
        <v>6.9500000000000006E-2</v>
      </c>
      <c r="BS51" s="4">
        <f t="shared" si="32"/>
        <v>6.9500000000000006E-2</v>
      </c>
      <c r="BT51" s="4">
        <f t="shared" si="32"/>
        <v>6.9500000000000006E-2</v>
      </c>
      <c r="BU51" s="4">
        <f t="shared" si="32"/>
        <v>6.9500000000000006E-2</v>
      </c>
      <c r="BV51" s="4">
        <f t="shared" si="32"/>
        <v>6.9500000000000006E-2</v>
      </c>
      <c r="BW51" s="4">
        <f t="shared" si="32"/>
        <v>6.9500000000000006E-2</v>
      </c>
      <c r="BX51" s="4">
        <f t="shared" si="32"/>
        <v>6.9500000000000006E-2</v>
      </c>
      <c r="BY51" s="4">
        <f t="shared" si="32"/>
        <v>6.9500000000000006E-2</v>
      </c>
      <c r="BZ51" s="4">
        <f t="shared" si="32"/>
        <v>6.9500000000000006E-2</v>
      </c>
      <c r="CA51" s="4">
        <f t="shared" si="32"/>
        <v>6.9500000000000006E-2</v>
      </c>
      <c r="CB51" s="4">
        <f t="shared" si="33"/>
        <v>6.9500000000000006E-2</v>
      </c>
      <c r="CC51" s="4">
        <f t="shared" si="33"/>
        <v>6.9500000000000006E-2</v>
      </c>
      <c r="CD51" s="4">
        <f t="shared" si="33"/>
        <v>6.9500000000000006E-2</v>
      </c>
      <c r="CE51" s="4">
        <f t="shared" si="33"/>
        <v>6.9500000000000006E-2</v>
      </c>
      <c r="CF51" s="4">
        <f t="shared" si="33"/>
        <v>6.9500000000000006E-2</v>
      </c>
      <c r="CG51" s="4">
        <f t="shared" si="33"/>
        <v>6.9500000000000006E-2</v>
      </c>
      <c r="CH51" s="4">
        <f t="shared" si="33"/>
        <v>6.9500000000000006E-2</v>
      </c>
      <c r="CI51" s="4">
        <f t="shared" si="33"/>
        <v>6.9500000000000006E-2</v>
      </c>
      <c r="CJ51" s="4">
        <f t="shared" si="33"/>
        <v>6.9500000000000006E-2</v>
      </c>
      <c r="CK51" s="4">
        <f t="shared" si="33"/>
        <v>6.9500000000000006E-2</v>
      </c>
      <c r="CL51" s="4">
        <f t="shared" si="34"/>
        <v>6.9500000000000006E-2</v>
      </c>
      <c r="CM51" s="4">
        <f t="shared" si="34"/>
        <v>6.9500000000000006E-2</v>
      </c>
      <c r="CN51" s="4">
        <f t="shared" si="34"/>
        <v>6.9500000000000006E-2</v>
      </c>
      <c r="CO51" s="4">
        <f t="shared" si="34"/>
        <v>6.9500000000000006E-2</v>
      </c>
      <c r="CP51" s="4">
        <f t="shared" si="34"/>
        <v>6.9500000000000006E-2</v>
      </c>
      <c r="CQ51" s="4">
        <f t="shared" si="34"/>
        <v>6.9500000000000006E-2</v>
      </c>
      <c r="CR51" s="4">
        <f t="shared" si="34"/>
        <v>6.9500000000000006E-2</v>
      </c>
      <c r="CS51" s="4">
        <f t="shared" si="34"/>
        <v>6.9500000000000006E-2</v>
      </c>
      <c r="CT51" s="4">
        <f t="shared" si="34"/>
        <v>6.9500000000000006E-2</v>
      </c>
      <c r="CU51" s="4">
        <f t="shared" si="34"/>
        <v>6.9500000000000006E-2</v>
      </c>
      <c r="CV51" s="4">
        <f t="shared" si="35"/>
        <v>6.9500000000000006E-2</v>
      </c>
      <c r="CW51" s="4">
        <f t="shared" si="35"/>
        <v>6.9500000000000006E-2</v>
      </c>
      <c r="CX51" s="4">
        <f t="shared" si="35"/>
        <v>6.9500000000000006E-2</v>
      </c>
      <c r="CY51" s="4">
        <f t="shared" si="35"/>
        <v>6.9500000000000006E-2</v>
      </c>
      <c r="CZ51" s="4">
        <f t="shared" si="35"/>
        <v>6.9500000000000006E-2</v>
      </c>
      <c r="DA51" s="4">
        <f t="shared" si="35"/>
        <v>6.9500000000000006E-2</v>
      </c>
      <c r="DB51" s="4">
        <f t="shared" si="35"/>
        <v>6.9500000000000006E-2</v>
      </c>
      <c r="DC51" s="4">
        <f t="shared" si="35"/>
        <v>6.9500000000000006E-2</v>
      </c>
      <c r="DD51" s="4">
        <f t="shared" si="35"/>
        <v>6.9500000000000006E-2</v>
      </c>
      <c r="DE51" s="4">
        <f t="shared" si="35"/>
        <v>6.9500000000000006E-2</v>
      </c>
    </row>
    <row r="52" spans="1:109">
      <c r="A52" t="s">
        <v>85</v>
      </c>
      <c r="B52" t="s">
        <v>6</v>
      </c>
      <c r="C52">
        <v>5</v>
      </c>
      <c r="D52">
        <v>300</v>
      </c>
      <c r="E52" s="1">
        <v>0.7</v>
      </c>
      <c r="F52" s="1">
        <v>0.7</v>
      </c>
      <c r="G52" s="1">
        <v>0.7</v>
      </c>
      <c r="H52" s="2">
        <v>135</v>
      </c>
      <c r="I52">
        <f>H52+H51+H50+H49+H48</f>
        <v>525</v>
      </c>
      <c r="J52" s="4">
        <f t="shared" si="26"/>
        <v>0.745</v>
      </c>
      <c r="K52" s="4">
        <f t="shared" si="26"/>
        <v>0.745</v>
      </c>
      <c r="L52" s="4">
        <f t="shared" si="26"/>
        <v>0.745</v>
      </c>
      <c r="M52" s="4">
        <f t="shared" si="26"/>
        <v>0.745</v>
      </c>
      <c r="N52" s="4">
        <f t="shared" si="26"/>
        <v>0.745</v>
      </c>
      <c r="O52" s="4">
        <f t="shared" si="26"/>
        <v>0.745</v>
      </c>
      <c r="P52" s="4">
        <f t="shared" si="26"/>
        <v>0.745</v>
      </c>
      <c r="Q52" s="4">
        <f t="shared" si="26"/>
        <v>0.3725</v>
      </c>
      <c r="R52" s="4">
        <f t="shared" si="26"/>
        <v>0.3725</v>
      </c>
      <c r="S52" s="4">
        <f t="shared" si="26"/>
        <v>0.3725</v>
      </c>
      <c r="T52" s="4">
        <f t="shared" si="27"/>
        <v>0.3725</v>
      </c>
      <c r="U52" s="4">
        <f t="shared" si="27"/>
        <v>0.3725</v>
      </c>
      <c r="V52" s="4">
        <f t="shared" si="27"/>
        <v>0.3725</v>
      </c>
      <c r="W52" s="4">
        <f t="shared" si="27"/>
        <v>0.3725</v>
      </c>
      <c r="X52" s="4">
        <f t="shared" si="27"/>
        <v>0.3725</v>
      </c>
      <c r="Y52" s="4">
        <f t="shared" si="27"/>
        <v>7.4499999999999997E-2</v>
      </c>
      <c r="Z52" s="4">
        <f t="shared" si="27"/>
        <v>7.4499999999999997E-2</v>
      </c>
      <c r="AA52" s="4">
        <f t="shared" si="27"/>
        <v>7.4499999999999997E-2</v>
      </c>
      <c r="AB52" s="4">
        <f t="shared" si="27"/>
        <v>7.4499999999999997E-2</v>
      </c>
      <c r="AC52" s="4">
        <f t="shared" si="27"/>
        <v>7.4499999999999997E-2</v>
      </c>
      <c r="AD52" s="4">
        <f t="shared" si="28"/>
        <v>7.4499999999999997E-2</v>
      </c>
      <c r="AE52" s="4">
        <f t="shared" si="28"/>
        <v>7.4499999999999997E-2</v>
      </c>
      <c r="AF52" s="4">
        <f t="shared" si="28"/>
        <v>7.4499999999999997E-2</v>
      </c>
      <c r="AG52" s="4">
        <f t="shared" si="28"/>
        <v>7.4499999999999997E-2</v>
      </c>
      <c r="AH52" s="4">
        <f t="shared" si="28"/>
        <v>7.4499999999999997E-2</v>
      </c>
      <c r="AI52" s="4">
        <f t="shared" si="28"/>
        <v>7.4499999999999997E-2</v>
      </c>
      <c r="AJ52" s="4">
        <f t="shared" si="28"/>
        <v>7.4499999999999997E-2</v>
      </c>
      <c r="AK52" s="4">
        <f t="shared" si="28"/>
        <v>7.4499999999999997E-2</v>
      </c>
      <c r="AL52" s="4">
        <f t="shared" si="28"/>
        <v>7.4499999999999997E-2</v>
      </c>
      <c r="AM52" s="4">
        <f t="shared" si="28"/>
        <v>7.4499999999999997E-2</v>
      </c>
      <c r="AN52" s="4">
        <f t="shared" si="29"/>
        <v>7.4499999999999997E-2</v>
      </c>
      <c r="AO52" s="4">
        <f t="shared" si="29"/>
        <v>7.4499999999999997E-2</v>
      </c>
      <c r="AP52" s="4">
        <f t="shared" si="29"/>
        <v>7.4499999999999997E-2</v>
      </c>
      <c r="AQ52" s="4">
        <f t="shared" si="29"/>
        <v>7.4499999999999997E-2</v>
      </c>
      <c r="AR52" s="4">
        <f t="shared" si="29"/>
        <v>7.4499999999999997E-2</v>
      </c>
      <c r="AS52" s="4">
        <f t="shared" si="29"/>
        <v>7.4499999999999997E-2</v>
      </c>
      <c r="AT52" s="4">
        <f t="shared" si="29"/>
        <v>7.4499999999999997E-2</v>
      </c>
      <c r="AU52" s="4">
        <f t="shared" si="29"/>
        <v>7.4499999999999997E-2</v>
      </c>
      <c r="AV52" s="4">
        <f t="shared" si="29"/>
        <v>7.4499999999999997E-2</v>
      </c>
      <c r="AW52" s="4">
        <f t="shared" si="29"/>
        <v>7.4499999999999997E-2</v>
      </c>
      <c r="AX52" s="4">
        <f t="shared" si="30"/>
        <v>7.4499999999999997E-2</v>
      </c>
      <c r="AY52" s="4">
        <f t="shared" si="30"/>
        <v>7.4499999999999997E-2</v>
      </c>
      <c r="AZ52" s="4">
        <f t="shared" si="30"/>
        <v>7.4499999999999997E-2</v>
      </c>
      <c r="BA52" s="4">
        <f t="shared" si="30"/>
        <v>7.4499999999999997E-2</v>
      </c>
      <c r="BB52" s="4">
        <f t="shared" si="30"/>
        <v>7.4499999999999997E-2</v>
      </c>
      <c r="BC52" s="4">
        <f t="shared" si="30"/>
        <v>7.4499999999999997E-2</v>
      </c>
      <c r="BD52" s="4">
        <f t="shared" si="30"/>
        <v>7.4499999999999997E-2</v>
      </c>
      <c r="BE52" s="4">
        <f t="shared" si="30"/>
        <v>7.4499999999999997E-2</v>
      </c>
      <c r="BF52" s="4">
        <f t="shared" si="30"/>
        <v>7.4499999999999997E-2</v>
      </c>
      <c r="BG52" s="4">
        <f t="shared" si="30"/>
        <v>7.4499999999999997E-2</v>
      </c>
      <c r="BH52" s="4">
        <f t="shared" si="31"/>
        <v>7.4499999999999997E-2</v>
      </c>
      <c r="BI52" s="4">
        <f t="shared" si="31"/>
        <v>7.4499999999999997E-2</v>
      </c>
      <c r="BJ52" s="4">
        <f t="shared" si="31"/>
        <v>7.4499999999999997E-2</v>
      </c>
      <c r="BK52" s="4">
        <f t="shared" si="31"/>
        <v>7.4499999999999997E-2</v>
      </c>
      <c r="BL52" s="4">
        <f t="shared" si="31"/>
        <v>7.4499999999999997E-2</v>
      </c>
      <c r="BM52" s="4">
        <f t="shared" si="31"/>
        <v>7.4499999999999997E-2</v>
      </c>
      <c r="BN52" s="4">
        <f t="shared" si="31"/>
        <v>7.4499999999999997E-2</v>
      </c>
      <c r="BO52" s="4">
        <f t="shared" si="31"/>
        <v>7.4499999999999997E-2</v>
      </c>
      <c r="BP52" s="4">
        <f t="shared" si="31"/>
        <v>7.4499999999999997E-2</v>
      </c>
      <c r="BQ52" s="4">
        <f t="shared" si="31"/>
        <v>7.4499999999999997E-2</v>
      </c>
      <c r="BR52" s="4">
        <f t="shared" si="32"/>
        <v>7.4499999999999997E-2</v>
      </c>
      <c r="BS52" s="4">
        <f t="shared" si="32"/>
        <v>7.4499999999999997E-2</v>
      </c>
      <c r="BT52" s="4">
        <f t="shared" si="32"/>
        <v>7.4499999999999997E-2</v>
      </c>
      <c r="BU52" s="4">
        <f t="shared" si="32"/>
        <v>7.4499999999999997E-2</v>
      </c>
      <c r="BV52" s="4">
        <f t="shared" si="32"/>
        <v>7.4499999999999997E-2</v>
      </c>
      <c r="BW52" s="4">
        <f t="shared" si="32"/>
        <v>7.4499999999999997E-2</v>
      </c>
      <c r="BX52" s="4">
        <f t="shared" si="32"/>
        <v>7.4499999999999997E-2</v>
      </c>
      <c r="BY52" s="4">
        <f t="shared" si="32"/>
        <v>7.4499999999999997E-2</v>
      </c>
      <c r="BZ52" s="4">
        <f t="shared" si="32"/>
        <v>7.4499999999999997E-2</v>
      </c>
      <c r="CA52" s="4">
        <f t="shared" si="32"/>
        <v>7.4499999999999997E-2</v>
      </c>
      <c r="CB52" s="4">
        <f t="shared" si="33"/>
        <v>7.4499999999999997E-2</v>
      </c>
      <c r="CC52" s="4">
        <f t="shared" si="33"/>
        <v>7.4499999999999997E-2</v>
      </c>
      <c r="CD52" s="4">
        <f t="shared" si="33"/>
        <v>7.4499999999999997E-2</v>
      </c>
      <c r="CE52" s="4">
        <f t="shared" si="33"/>
        <v>7.4499999999999997E-2</v>
      </c>
      <c r="CF52" s="4">
        <f t="shared" si="33"/>
        <v>7.4499999999999997E-2</v>
      </c>
      <c r="CG52" s="4">
        <f t="shared" si="33"/>
        <v>7.4499999999999997E-2</v>
      </c>
      <c r="CH52" s="4">
        <f t="shared" si="33"/>
        <v>7.4499999999999997E-2</v>
      </c>
      <c r="CI52" s="4">
        <f t="shared" si="33"/>
        <v>7.4499999999999997E-2</v>
      </c>
      <c r="CJ52" s="4">
        <f t="shared" si="33"/>
        <v>7.4499999999999997E-2</v>
      </c>
      <c r="CK52" s="4">
        <f t="shared" si="33"/>
        <v>7.4499999999999997E-2</v>
      </c>
      <c r="CL52" s="4">
        <f t="shared" si="34"/>
        <v>7.4499999999999997E-2</v>
      </c>
      <c r="CM52" s="4">
        <f t="shared" si="34"/>
        <v>7.4499999999999997E-2</v>
      </c>
      <c r="CN52" s="4">
        <f t="shared" si="34"/>
        <v>7.4499999999999997E-2</v>
      </c>
      <c r="CO52" s="4">
        <f t="shared" si="34"/>
        <v>7.4499999999999997E-2</v>
      </c>
      <c r="CP52" s="4">
        <f t="shared" si="34"/>
        <v>7.4499999999999997E-2</v>
      </c>
      <c r="CQ52" s="4">
        <f t="shared" si="34"/>
        <v>7.4499999999999997E-2</v>
      </c>
      <c r="CR52" s="4">
        <f t="shared" si="34"/>
        <v>7.4499999999999997E-2</v>
      </c>
      <c r="CS52" s="4">
        <f t="shared" si="34"/>
        <v>7.4499999999999997E-2</v>
      </c>
      <c r="CT52" s="4">
        <f t="shared" si="34"/>
        <v>7.4499999999999997E-2</v>
      </c>
      <c r="CU52" s="4">
        <f t="shared" si="34"/>
        <v>7.4499999999999997E-2</v>
      </c>
      <c r="CV52" s="4">
        <f t="shared" si="35"/>
        <v>7.4499999999999997E-2</v>
      </c>
      <c r="CW52" s="4">
        <f t="shared" si="35"/>
        <v>7.4499999999999997E-2</v>
      </c>
      <c r="CX52" s="4">
        <f t="shared" si="35"/>
        <v>7.4499999999999997E-2</v>
      </c>
      <c r="CY52" s="4">
        <f t="shared" si="35"/>
        <v>7.4499999999999997E-2</v>
      </c>
      <c r="CZ52" s="4">
        <f t="shared" si="35"/>
        <v>7.4499999999999997E-2</v>
      </c>
      <c r="DA52" s="4">
        <f t="shared" si="35"/>
        <v>7.4499999999999997E-2</v>
      </c>
      <c r="DB52" s="4">
        <f t="shared" si="35"/>
        <v>7.4499999999999997E-2</v>
      </c>
      <c r="DC52" s="4">
        <f t="shared" si="35"/>
        <v>7.4499999999999997E-2</v>
      </c>
      <c r="DD52" s="4">
        <f t="shared" si="35"/>
        <v>7.4499999999999997E-2</v>
      </c>
      <c r="DE52" s="4">
        <f t="shared" si="35"/>
        <v>7.4499999999999997E-2</v>
      </c>
    </row>
    <row r="53" spans="1:109">
      <c r="E53" s="1"/>
      <c r="F53" s="1"/>
      <c r="G53" s="1"/>
      <c r="H53" s="2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</row>
    <row r="54" spans="1:109">
      <c r="G54" s="1"/>
      <c r="H54" s="1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</row>
    <row r="55" spans="1:109">
      <c r="E55" t="s">
        <v>61</v>
      </c>
      <c r="H55" s="2"/>
    </row>
    <row r="56" spans="1:109">
      <c r="E56" s="4">
        <f t="shared" ref="E56:E62" si="36">IF(F65&lt;1,F65*0.1,IF(F65&lt;2,0.1+(F65-1)*0.4,0.5+(F65-2)*0.5))</f>
        <v>0</v>
      </c>
      <c r="H56" s="2"/>
      <c r="I56" t="s">
        <v>182</v>
      </c>
      <c r="J56" s="1">
        <v>1</v>
      </c>
      <c r="K56" s="4">
        <f>IF(K65&gt;0.42,"100"%,IF(K65&gt;0.2,50%,10%))</f>
        <v>0.1</v>
      </c>
      <c r="L56" s="4">
        <f>IF(L65&gt;0.42,"100"%,IF(L65&gt;0.2,50%,10%))</f>
        <v>0.1</v>
      </c>
      <c r="M56" s="4">
        <f>IF(M65&gt;0.42,"100"%,IF(M65&gt;0.2,50%,10%))</f>
        <v>0.1</v>
      </c>
      <c r="N56" s="4">
        <f t="shared" ref="N56:BY60" si="37">IF(N65&gt;0.42,"100"%,IF(N65&gt;0.2,50%,10%))</f>
        <v>0.1</v>
      </c>
      <c r="O56" s="4">
        <f t="shared" si="37"/>
        <v>0.1</v>
      </c>
      <c r="P56" s="4">
        <f t="shared" si="37"/>
        <v>0.1</v>
      </c>
      <c r="Q56" s="4">
        <f t="shared" si="37"/>
        <v>0.1</v>
      </c>
      <c r="R56" s="4">
        <f t="shared" si="37"/>
        <v>0.1</v>
      </c>
      <c r="S56" s="4">
        <f t="shared" si="37"/>
        <v>0.1</v>
      </c>
      <c r="T56" s="4">
        <f t="shared" si="37"/>
        <v>0.1</v>
      </c>
      <c r="U56" s="4">
        <f t="shared" si="37"/>
        <v>0.1</v>
      </c>
      <c r="V56" s="4">
        <f t="shared" si="37"/>
        <v>0.1</v>
      </c>
      <c r="W56" s="4">
        <f t="shared" si="37"/>
        <v>0.1</v>
      </c>
      <c r="X56" s="4">
        <f t="shared" si="37"/>
        <v>0.1</v>
      </c>
      <c r="Y56" s="4">
        <f t="shared" si="37"/>
        <v>0.1</v>
      </c>
      <c r="Z56" s="4">
        <f t="shared" si="37"/>
        <v>0.1</v>
      </c>
      <c r="AA56" s="4">
        <f t="shared" si="37"/>
        <v>0.1</v>
      </c>
      <c r="AB56" s="4">
        <f t="shared" si="37"/>
        <v>0.1</v>
      </c>
      <c r="AC56" s="4">
        <f t="shared" si="37"/>
        <v>0.1</v>
      </c>
      <c r="AD56" s="4">
        <f t="shared" si="37"/>
        <v>0.1</v>
      </c>
      <c r="AE56" s="4">
        <f t="shared" si="37"/>
        <v>0.1</v>
      </c>
      <c r="AF56" s="4">
        <f t="shared" si="37"/>
        <v>0.1</v>
      </c>
      <c r="AG56" s="4">
        <f t="shared" si="37"/>
        <v>0.1</v>
      </c>
      <c r="AH56" s="4">
        <f t="shared" si="37"/>
        <v>0.1</v>
      </c>
      <c r="AI56" s="4">
        <f t="shared" si="37"/>
        <v>0.1</v>
      </c>
      <c r="AJ56" s="4">
        <f t="shared" si="37"/>
        <v>0.1</v>
      </c>
      <c r="AK56" s="4">
        <f t="shared" si="37"/>
        <v>0.1</v>
      </c>
      <c r="AL56" s="4">
        <f t="shared" si="37"/>
        <v>0.1</v>
      </c>
      <c r="AM56" s="4">
        <f t="shared" si="37"/>
        <v>0.1</v>
      </c>
      <c r="AN56" s="4">
        <f t="shared" si="37"/>
        <v>0.1</v>
      </c>
      <c r="AO56" s="4">
        <f t="shared" si="37"/>
        <v>0.1</v>
      </c>
      <c r="AP56" s="4">
        <f t="shared" si="37"/>
        <v>0.1</v>
      </c>
      <c r="AQ56" s="4">
        <f t="shared" si="37"/>
        <v>0.1</v>
      </c>
      <c r="AR56" s="4">
        <f t="shared" si="37"/>
        <v>0.1</v>
      </c>
      <c r="AS56" s="4">
        <f t="shared" si="37"/>
        <v>0.1</v>
      </c>
      <c r="AT56" s="4">
        <f t="shared" si="37"/>
        <v>0.1</v>
      </c>
      <c r="AU56" s="4">
        <f t="shared" si="37"/>
        <v>0.1</v>
      </c>
      <c r="AV56" s="4">
        <f t="shared" si="37"/>
        <v>0.1</v>
      </c>
      <c r="AW56" s="4">
        <f t="shared" si="37"/>
        <v>0.1</v>
      </c>
      <c r="AX56" s="4">
        <f t="shared" si="37"/>
        <v>0.1</v>
      </c>
      <c r="AY56" s="4">
        <f t="shared" si="37"/>
        <v>0.1</v>
      </c>
      <c r="AZ56" s="4">
        <f t="shared" si="37"/>
        <v>0.1</v>
      </c>
      <c r="BA56" s="4">
        <f t="shared" si="37"/>
        <v>0.1</v>
      </c>
      <c r="BB56" s="4">
        <f t="shared" si="37"/>
        <v>0.1</v>
      </c>
      <c r="BC56" s="4">
        <f t="shared" si="37"/>
        <v>0.1</v>
      </c>
      <c r="BD56" s="4">
        <f t="shared" si="37"/>
        <v>0.1</v>
      </c>
      <c r="BE56" s="4">
        <f t="shared" si="37"/>
        <v>0.1</v>
      </c>
      <c r="BF56" s="4">
        <f t="shared" si="37"/>
        <v>0.1</v>
      </c>
      <c r="BG56" s="4">
        <f t="shared" si="37"/>
        <v>0.1</v>
      </c>
      <c r="BH56" s="4">
        <f t="shared" si="37"/>
        <v>0.1</v>
      </c>
      <c r="BI56" s="4">
        <f t="shared" si="37"/>
        <v>0.1</v>
      </c>
      <c r="BJ56" s="4">
        <f t="shared" si="37"/>
        <v>0.1</v>
      </c>
      <c r="BK56" s="4">
        <f t="shared" si="37"/>
        <v>0.1</v>
      </c>
      <c r="BL56" s="4">
        <f t="shared" si="37"/>
        <v>0.1</v>
      </c>
      <c r="BM56" s="4">
        <f t="shared" si="37"/>
        <v>0.1</v>
      </c>
      <c r="BN56" s="4">
        <f t="shared" si="37"/>
        <v>0.1</v>
      </c>
      <c r="BO56" s="4">
        <f t="shared" si="37"/>
        <v>0.1</v>
      </c>
      <c r="BP56" s="4">
        <f t="shared" si="37"/>
        <v>0.1</v>
      </c>
      <c r="BQ56" s="4">
        <f t="shared" si="37"/>
        <v>0.1</v>
      </c>
      <c r="BR56" s="4">
        <f t="shared" si="37"/>
        <v>0.1</v>
      </c>
      <c r="BS56" s="4">
        <f t="shared" si="37"/>
        <v>0.1</v>
      </c>
      <c r="BT56" s="4">
        <f t="shared" si="37"/>
        <v>0.1</v>
      </c>
      <c r="BU56" s="4">
        <f t="shared" si="37"/>
        <v>0.1</v>
      </c>
      <c r="BV56" s="4">
        <f t="shared" si="37"/>
        <v>0.1</v>
      </c>
      <c r="BW56" s="4">
        <f t="shared" si="37"/>
        <v>0.1</v>
      </c>
      <c r="BX56" s="4">
        <f t="shared" si="37"/>
        <v>0.1</v>
      </c>
      <c r="BY56" s="4">
        <f t="shared" si="37"/>
        <v>0.1</v>
      </c>
      <c r="BZ56" s="4">
        <f t="shared" ref="BZ56:DE63" si="38">IF(BZ65&gt;0.42,"100"%,IF(BZ65&gt;0.2,50%,10%))</f>
        <v>0.1</v>
      </c>
      <c r="CA56" s="4">
        <f t="shared" si="38"/>
        <v>0.1</v>
      </c>
      <c r="CB56" s="4">
        <f t="shared" si="38"/>
        <v>0.1</v>
      </c>
      <c r="CC56" s="4">
        <f t="shared" si="38"/>
        <v>0.1</v>
      </c>
      <c r="CD56" s="4">
        <f t="shared" si="38"/>
        <v>0.1</v>
      </c>
      <c r="CE56" s="4">
        <f t="shared" si="38"/>
        <v>0.1</v>
      </c>
      <c r="CF56" s="4">
        <f t="shared" si="38"/>
        <v>0.1</v>
      </c>
      <c r="CG56" s="4">
        <f t="shared" si="38"/>
        <v>0.1</v>
      </c>
      <c r="CH56" s="4">
        <f t="shared" si="38"/>
        <v>0.1</v>
      </c>
      <c r="CI56" s="4">
        <f t="shared" si="38"/>
        <v>0.1</v>
      </c>
      <c r="CJ56" s="4">
        <f t="shared" si="38"/>
        <v>0.1</v>
      </c>
      <c r="CK56" s="4">
        <f t="shared" si="38"/>
        <v>0.1</v>
      </c>
      <c r="CL56" s="4">
        <f t="shared" si="38"/>
        <v>0.1</v>
      </c>
      <c r="CM56" s="4">
        <f t="shared" si="38"/>
        <v>0.1</v>
      </c>
      <c r="CN56" s="4">
        <f t="shared" si="38"/>
        <v>0.1</v>
      </c>
      <c r="CO56" s="4">
        <f t="shared" si="38"/>
        <v>0.1</v>
      </c>
      <c r="CP56" s="4">
        <f t="shared" si="38"/>
        <v>0.1</v>
      </c>
      <c r="CQ56" s="4">
        <f t="shared" si="38"/>
        <v>0.1</v>
      </c>
      <c r="CR56" s="4">
        <f t="shared" si="38"/>
        <v>0.1</v>
      </c>
      <c r="CS56" s="4">
        <f t="shared" si="38"/>
        <v>0.1</v>
      </c>
      <c r="CT56" s="4">
        <f t="shared" si="38"/>
        <v>0.1</v>
      </c>
      <c r="CU56" s="4">
        <f t="shared" si="38"/>
        <v>0.1</v>
      </c>
      <c r="CV56" s="4">
        <f t="shared" si="38"/>
        <v>0.1</v>
      </c>
      <c r="CW56" s="4">
        <f t="shared" si="38"/>
        <v>0.1</v>
      </c>
      <c r="CX56" s="4">
        <f t="shared" si="38"/>
        <v>0.1</v>
      </c>
      <c r="CY56" s="4">
        <f t="shared" si="38"/>
        <v>0.1</v>
      </c>
      <c r="CZ56" s="4">
        <f t="shared" si="38"/>
        <v>0.1</v>
      </c>
      <c r="DA56" s="4">
        <f t="shared" si="38"/>
        <v>0.1</v>
      </c>
      <c r="DB56" s="4">
        <f t="shared" si="38"/>
        <v>0.1</v>
      </c>
      <c r="DC56" s="4">
        <f t="shared" si="38"/>
        <v>0.1</v>
      </c>
      <c r="DD56" s="4">
        <f t="shared" si="38"/>
        <v>0.1</v>
      </c>
      <c r="DE56" s="4">
        <f t="shared" si="38"/>
        <v>0.1</v>
      </c>
    </row>
    <row r="57" spans="1:109">
      <c r="E57" s="4">
        <f t="shared" si="36"/>
        <v>0</v>
      </c>
      <c r="H57" s="2"/>
      <c r="I57" s="2" t="s">
        <v>34</v>
      </c>
      <c r="J57" s="1">
        <v>1</v>
      </c>
      <c r="K57" s="4">
        <f>IF(K66&gt;0.42,"100"%,IF(K66&gt;0.2,50%,10%))</f>
        <v>0.5</v>
      </c>
      <c r="L57" s="4">
        <f t="shared" ref="K57:Z63" si="39">IF(L66&gt;0.42,"100"%,IF(L66&gt;0.2,50%,10%))</f>
        <v>0.5</v>
      </c>
      <c r="M57" s="4">
        <f t="shared" si="39"/>
        <v>0.1</v>
      </c>
      <c r="N57" s="4">
        <f t="shared" si="39"/>
        <v>0.1</v>
      </c>
      <c r="O57" s="4">
        <f t="shared" si="39"/>
        <v>0.1</v>
      </c>
      <c r="P57" s="4">
        <f t="shared" si="39"/>
        <v>0.1</v>
      </c>
      <c r="Q57" s="4">
        <f t="shared" si="37"/>
        <v>0.1</v>
      </c>
      <c r="R57" s="4">
        <f t="shared" si="37"/>
        <v>0.1</v>
      </c>
      <c r="S57" s="4">
        <f t="shared" si="37"/>
        <v>0.1</v>
      </c>
      <c r="T57" s="4">
        <f t="shared" si="37"/>
        <v>0.1</v>
      </c>
      <c r="U57" s="4">
        <f t="shared" si="37"/>
        <v>0.1</v>
      </c>
      <c r="V57" s="4">
        <f t="shared" si="37"/>
        <v>0.1</v>
      </c>
      <c r="W57" s="4">
        <f t="shared" si="37"/>
        <v>0.1</v>
      </c>
      <c r="X57" s="4">
        <f t="shared" si="37"/>
        <v>0.1</v>
      </c>
      <c r="Y57" s="4">
        <f t="shared" si="37"/>
        <v>0.1</v>
      </c>
      <c r="Z57" s="4">
        <f t="shared" si="37"/>
        <v>0.1</v>
      </c>
      <c r="AA57" s="4">
        <f t="shared" si="37"/>
        <v>0.1</v>
      </c>
      <c r="AB57" s="4">
        <f t="shared" si="37"/>
        <v>0.1</v>
      </c>
      <c r="AC57" s="4">
        <f t="shared" si="37"/>
        <v>0.1</v>
      </c>
      <c r="AD57" s="4">
        <f t="shared" si="37"/>
        <v>0.1</v>
      </c>
      <c r="AE57" s="4">
        <f t="shared" si="37"/>
        <v>0.1</v>
      </c>
      <c r="AF57" s="4">
        <f t="shared" si="37"/>
        <v>0.1</v>
      </c>
      <c r="AG57" s="4">
        <f t="shared" si="37"/>
        <v>0.1</v>
      </c>
      <c r="AH57" s="4">
        <f t="shared" si="37"/>
        <v>0.1</v>
      </c>
      <c r="AI57" s="4">
        <f t="shared" si="37"/>
        <v>0.1</v>
      </c>
      <c r="AJ57" s="4">
        <f t="shared" si="37"/>
        <v>0.1</v>
      </c>
      <c r="AK57" s="4">
        <f t="shared" si="37"/>
        <v>0.1</v>
      </c>
      <c r="AL57" s="4">
        <f t="shared" si="37"/>
        <v>0.1</v>
      </c>
      <c r="AM57" s="4">
        <f t="shared" si="37"/>
        <v>0.1</v>
      </c>
      <c r="AN57" s="4">
        <f t="shared" si="37"/>
        <v>0.1</v>
      </c>
      <c r="AO57" s="4">
        <f t="shared" si="37"/>
        <v>0.1</v>
      </c>
      <c r="AP57" s="4">
        <f t="shared" si="37"/>
        <v>0.1</v>
      </c>
      <c r="AQ57" s="4">
        <f t="shared" si="37"/>
        <v>0.1</v>
      </c>
      <c r="AR57" s="4">
        <f t="shared" si="37"/>
        <v>0.1</v>
      </c>
      <c r="AS57" s="4">
        <f t="shared" si="37"/>
        <v>0.1</v>
      </c>
      <c r="AT57" s="4">
        <f t="shared" si="37"/>
        <v>0.1</v>
      </c>
      <c r="AU57" s="4">
        <f t="shared" si="37"/>
        <v>0.1</v>
      </c>
      <c r="AV57" s="4">
        <f t="shared" si="37"/>
        <v>0.1</v>
      </c>
      <c r="AW57" s="4">
        <f t="shared" si="37"/>
        <v>0.1</v>
      </c>
      <c r="AX57" s="4">
        <f t="shared" si="37"/>
        <v>0.1</v>
      </c>
      <c r="AY57" s="4">
        <f t="shared" si="37"/>
        <v>0.1</v>
      </c>
      <c r="AZ57" s="4">
        <f t="shared" si="37"/>
        <v>0.1</v>
      </c>
      <c r="BA57" s="4">
        <f t="shared" si="37"/>
        <v>0.1</v>
      </c>
      <c r="BB57" s="4">
        <f t="shared" si="37"/>
        <v>0.1</v>
      </c>
      <c r="BC57" s="4">
        <f t="shared" si="37"/>
        <v>0.1</v>
      </c>
      <c r="BD57" s="4">
        <f t="shared" si="37"/>
        <v>0.1</v>
      </c>
      <c r="BE57" s="4">
        <f t="shared" si="37"/>
        <v>0.1</v>
      </c>
      <c r="BF57" s="4">
        <f t="shared" si="37"/>
        <v>0.1</v>
      </c>
      <c r="BG57" s="4">
        <f t="shared" si="37"/>
        <v>0.1</v>
      </c>
      <c r="BH57" s="4">
        <f t="shared" si="37"/>
        <v>0.1</v>
      </c>
      <c r="BI57" s="4">
        <f t="shared" si="37"/>
        <v>0.1</v>
      </c>
      <c r="BJ57" s="4">
        <f t="shared" si="37"/>
        <v>0.1</v>
      </c>
      <c r="BK57" s="4">
        <f t="shared" si="37"/>
        <v>0.1</v>
      </c>
      <c r="BL57" s="4">
        <f t="shared" si="37"/>
        <v>0.1</v>
      </c>
      <c r="BM57" s="4">
        <f t="shared" si="37"/>
        <v>0.1</v>
      </c>
      <c r="BN57" s="4">
        <f t="shared" si="37"/>
        <v>0.1</v>
      </c>
      <c r="BO57" s="4">
        <f t="shared" si="37"/>
        <v>0.1</v>
      </c>
      <c r="BP57" s="4">
        <f t="shared" si="37"/>
        <v>0.1</v>
      </c>
      <c r="BQ57" s="4">
        <f t="shared" si="37"/>
        <v>0.1</v>
      </c>
      <c r="BR57" s="4">
        <f t="shared" si="37"/>
        <v>0.1</v>
      </c>
      <c r="BS57" s="4">
        <f t="shared" si="37"/>
        <v>0.1</v>
      </c>
      <c r="BT57" s="4">
        <f t="shared" si="37"/>
        <v>0.1</v>
      </c>
      <c r="BU57" s="4">
        <f t="shared" si="37"/>
        <v>0.1</v>
      </c>
      <c r="BV57" s="4">
        <f t="shared" si="37"/>
        <v>0.1</v>
      </c>
      <c r="BW57" s="4">
        <f t="shared" si="37"/>
        <v>0.1</v>
      </c>
      <c r="BX57" s="4">
        <f t="shared" si="37"/>
        <v>0.1</v>
      </c>
      <c r="BY57" s="4">
        <f t="shared" si="37"/>
        <v>0.1</v>
      </c>
      <c r="BZ57" s="4">
        <f t="shared" si="38"/>
        <v>0.1</v>
      </c>
      <c r="CA57" s="4">
        <f t="shared" si="38"/>
        <v>0.1</v>
      </c>
      <c r="CB57" s="4">
        <f t="shared" si="38"/>
        <v>0.1</v>
      </c>
      <c r="CC57" s="4">
        <f t="shared" si="38"/>
        <v>0.1</v>
      </c>
      <c r="CD57" s="4">
        <f t="shared" si="38"/>
        <v>0.1</v>
      </c>
      <c r="CE57" s="4">
        <f t="shared" si="38"/>
        <v>0.1</v>
      </c>
      <c r="CF57" s="4">
        <f t="shared" si="38"/>
        <v>0.1</v>
      </c>
      <c r="CG57" s="4">
        <f t="shared" si="38"/>
        <v>0.1</v>
      </c>
      <c r="CH57" s="4">
        <f t="shared" si="38"/>
        <v>0.1</v>
      </c>
      <c r="CI57" s="4">
        <f t="shared" si="38"/>
        <v>0.1</v>
      </c>
      <c r="CJ57" s="4">
        <f t="shared" si="38"/>
        <v>0.1</v>
      </c>
      <c r="CK57" s="4">
        <f t="shared" si="38"/>
        <v>0.1</v>
      </c>
      <c r="CL57" s="4">
        <f t="shared" si="38"/>
        <v>0.1</v>
      </c>
      <c r="CM57" s="4">
        <f t="shared" si="38"/>
        <v>0.1</v>
      </c>
      <c r="CN57" s="4">
        <f t="shared" si="38"/>
        <v>0.1</v>
      </c>
      <c r="CO57" s="4">
        <f t="shared" si="38"/>
        <v>0.1</v>
      </c>
      <c r="CP57" s="4">
        <f t="shared" si="38"/>
        <v>0.1</v>
      </c>
      <c r="CQ57" s="4">
        <f t="shared" si="38"/>
        <v>0.1</v>
      </c>
      <c r="CR57" s="4">
        <f t="shared" si="38"/>
        <v>0.1</v>
      </c>
      <c r="CS57" s="4">
        <f t="shared" si="38"/>
        <v>0.1</v>
      </c>
      <c r="CT57" s="4">
        <f t="shared" si="38"/>
        <v>0.1</v>
      </c>
      <c r="CU57" s="4">
        <f t="shared" si="38"/>
        <v>0.1</v>
      </c>
      <c r="CV57" s="4">
        <f t="shared" si="38"/>
        <v>0.1</v>
      </c>
      <c r="CW57" s="4">
        <f t="shared" si="38"/>
        <v>0.1</v>
      </c>
      <c r="CX57" s="4">
        <f t="shared" si="38"/>
        <v>0.1</v>
      </c>
      <c r="CY57" s="4">
        <f t="shared" si="38"/>
        <v>0.1</v>
      </c>
      <c r="CZ57" s="4">
        <f t="shared" si="38"/>
        <v>0.1</v>
      </c>
      <c r="DA57" s="4">
        <f t="shared" si="38"/>
        <v>0.1</v>
      </c>
      <c r="DB57" s="4">
        <f t="shared" si="38"/>
        <v>0.1</v>
      </c>
      <c r="DC57" s="4">
        <f t="shared" si="38"/>
        <v>0.1</v>
      </c>
      <c r="DD57" s="4">
        <f t="shared" si="38"/>
        <v>0.1</v>
      </c>
      <c r="DE57" s="4">
        <f t="shared" si="38"/>
        <v>0.1</v>
      </c>
    </row>
    <row r="58" spans="1:109">
      <c r="E58" s="4">
        <f t="shared" ca="1" si="36"/>
        <v>0.1</v>
      </c>
      <c r="H58" s="2"/>
      <c r="I58" s="2" t="s">
        <v>35</v>
      </c>
      <c r="J58" s="1">
        <v>1</v>
      </c>
      <c r="K58" s="4">
        <f>IF(K67&gt;0.42,"100"%,IF(K67&gt;0.2,50%,10%))</f>
        <v>0.5</v>
      </c>
      <c r="L58" s="4">
        <f t="shared" si="39"/>
        <v>0.5</v>
      </c>
      <c r="M58" s="4">
        <f t="shared" si="39"/>
        <v>0.5</v>
      </c>
      <c r="N58" s="4">
        <f t="shared" si="39"/>
        <v>0.1</v>
      </c>
      <c r="O58" s="4">
        <f t="shared" si="39"/>
        <v>0.1</v>
      </c>
      <c r="P58" s="4">
        <f t="shared" si="39"/>
        <v>0.1</v>
      </c>
      <c r="Q58" s="4">
        <f t="shared" si="37"/>
        <v>0.1</v>
      </c>
      <c r="R58" s="4">
        <f t="shared" si="37"/>
        <v>0.1</v>
      </c>
      <c r="S58" s="4">
        <f t="shared" si="37"/>
        <v>0.1</v>
      </c>
      <c r="T58" s="4">
        <f t="shared" si="37"/>
        <v>0.1</v>
      </c>
      <c r="U58" s="4">
        <f t="shared" si="37"/>
        <v>0.1</v>
      </c>
      <c r="V58" s="4">
        <f t="shared" si="37"/>
        <v>0.1</v>
      </c>
      <c r="W58" s="4">
        <f t="shared" si="37"/>
        <v>0.1</v>
      </c>
      <c r="X58" s="4">
        <f t="shared" si="37"/>
        <v>0.1</v>
      </c>
      <c r="Y58" s="4">
        <f t="shared" si="37"/>
        <v>0.1</v>
      </c>
      <c r="Z58" s="4">
        <f t="shared" si="37"/>
        <v>0.1</v>
      </c>
      <c r="AA58" s="4">
        <f t="shared" si="37"/>
        <v>0.1</v>
      </c>
      <c r="AB58" s="4">
        <f t="shared" si="37"/>
        <v>0.1</v>
      </c>
      <c r="AC58" s="4">
        <f t="shared" si="37"/>
        <v>0.1</v>
      </c>
      <c r="AD58" s="4">
        <f t="shared" si="37"/>
        <v>0.1</v>
      </c>
      <c r="AE58" s="4">
        <f t="shared" si="37"/>
        <v>0.1</v>
      </c>
      <c r="AF58" s="4">
        <f t="shared" si="37"/>
        <v>0.1</v>
      </c>
      <c r="AG58" s="4">
        <f t="shared" si="37"/>
        <v>0.1</v>
      </c>
      <c r="AH58" s="4">
        <f t="shared" si="37"/>
        <v>0.1</v>
      </c>
      <c r="AI58" s="4">
        <f t="shared" si="37"/>
        <v>0.1</v>
      </c>
      <c r="AJ58" s="4">
        <f t="shared" si="37"/>
        <v>0.1</v>
      </c>
      <c r="AK58" s="4">
        <f t="shared" si="37"/>
        <v>0.1</v>
      </c>
      <c r="AL58" s="4">
        <f t="shared" si="37"/>
        <v>0.1</v>
      </c>
      <c r="AM58" s="4">
        <f t="shared" si="37"/>
        <v>0.1</v>
      </c>
      <c r="AN58" s="4">
        <f t="shared" si="37"/>
        <v>0.1</v>
      </c>
      <c r="AO58" s="4">
        <f t="shared" si="37"/>
        <v>0.1</v>
      </c>
      <c r="AP58" s="4">
        <f t="shared" si="37"/>
        <v>0.1</v>
      </c>
      <c r="AQ58" s="4">
        <f t="shared" si="37"/>
        <v>0.1</v>
      </c>
      <c r="AR58" s="4">
        <f t="shared" si="37"/>
        <v>0.1</v>
      </c>
      <c r="AS58" s="4">
        <f t="shared" si="37"/>
        <v>0.1</v>
      </c>
      <c r="AT58" s="4">
        <f t="shared" si="37"/>
        <v>0.1</v>
      </c>
      <c r="AU58" s="4">
        <f t="shared" si="37"/>
        <v>0.1</v>
      </c>
      <c r="AV58" s="4">
        <f t="shared" si="37"/>
        <v>0.1</v>
      </c>
      <c r="AW58" s="4">
        <f t="shared" si="37"/>
        <v>0.1</v>
      </c>
      <c r="AX58" s="4">
        <f t="shared" si="37"/>
        <v>0.1</v>
      </c>
      <c r="AY58" s="4">
        <f t="shared" si="37"/>
        <v>0.1</v>
      </c>
      <c r="AZ58" s="4">
        <f t="shared" si="37"/>
        <v>0.1</v>
      </c>
      <c r="BA58" s="4">
        <f t="shared" si="37"/>
        <v>0.1</v>
      </c>
      <c r="BB58" s="4">
        <f t="shared" si="37"/>
        <v>0.1</v>
      </c>
      <c r="BC58" s="4">
        <f t="shared" si="37"/>
        <v>0.1</v>
      </c>
      <c r="BD58" s="4">
        <f t="shared" si="37"/>
        <v>0.1</v>
      </c>
      <c r="BE58" s="4">
        <f t="shared" si="37"/>
        <v>0.1</v>
      </c>
      <c r="BF58" s="4">
        <f t="shared" si="37"/>
        <v>0.1</v>
      </c>
      <c r="BG58" s="4">
        <f t="shared" si="37"/>
        <v>0.1</v>
      </c>
      <c r="BH58" s="4">
        <f t="shared" si="37"/>
        <v>0.1</v>
      </c>
      <c r="BI58" s="4">
        <f t="shared" si="37"/>
        <v>0.1</v>
      </c>
      <c r="BJ58" s="4">
        <f t="shared" si="37"/>
        <v>0.1</v>
      </c>
      <c r="BK58" s="4">
        <f t="shared" si="37"/>
        <v>0.1</v>
      </c>
      <c r="BL58" s="4">
        <f t="shared" si="37"/>
        <v>0.1</v>
      </c>
      <c r="BM58" s="4">
        <f t="shared" si="37"/>
        <v>0.1</v>
      </c>
      <c r="BN58" s="4">
        <f t="shared" si="37"/>
        <v>0.1</v>
      </c>
      <c r="BO58" s="4">
        <f t="shared" si="37"/>
        <v>0.1</v>
      </c>
      <c r="BP58" s="4">
        <f t="shared" si="37"/>
        <v>0.1</v>
      </c>
      <c r="BQ58" s="4">
        <f t="shared" si="37"/>
        <v>0.1</v>
      </c>
      <c r="BR58" s="4">
        <f t="shared" si="37"/>
        <v>0.1</v>
      </c>
      <c r="BS58" s="4">
        <f t="shared" si="37"/>
        <v>0.1</v>
      </c>
      <c r="BT58" s="4">
        <f t="shared" si="37"/>
        <v>0.1</v>
      </c>
      <c r="BU58" s="4">
        <f t="shared" si="37"/>
        <v>0.1</v>
      </c>
      <c r="BV58" s="4">
        <f t="shared" si="37"/>
        <v>0.1</v>
      </c>
      <c r="BW58" s="4">
        <f t="shared" si="37"/>
        <v>0.1</v>
      </c>
      <c r="BX58" s="4">
        <f t="shared" si="37"/>
        <v>0.1</v>
      </c>
      <c r="BY58" s="4">
        <f t="shared" si="37"/>
        <v>0.1</v>
      </c>
      <c r="BZ58" s="4">
        <f t="shared" si="38"/>
        <v>0.1</v>
      </c>
      <c r="CA58" s="4">
        <f t="shared" si="38"/>
        <v>0.1</v>
      </c>
      <c r="CB58" s="4">
        <f t="shared" si="38"/>
        <v>0.1</v>
      </c>
      <c r="CC58" s="4">
        <f t="shared" si="38"/>
        <v>0.1</v>
      </c>
      <c r="CD58" s="4">
        <f t="shared" si="38"/>
        <v>0.1</v>
      </c>
      <c r="CE58" s="4">
        <f t="shared" si="38"/>
        <v>0.1</v>
      </c>
      <c r="CF58" s="4">
        <f t="shared" si="38"/>
        <v>0.1</v>
      </c>
      <c r="CG58" s="4">
        <f t="shared" si="38"/>
        <v>0.1</v>
      </c>
      <c r="CH58" s="4">
        <f t="shared" si="38"/>
        <v>0.1</v>
      </c>
      <c r="CI58" s="4">
        <f t="shared" si="38"/>
        <v>0.1</v>
      </c>
      <c r="CJ58" s="4">
        <f t="shared" si="38"/>
        <v>0.1</v>
      </c>
      <c r="CK58" s="4">
        <f t="shared" si="38"/>
        <v>0.1</v>
      </c>
      <c r="CL58" s="4">
        <f t="shared" si="38"/>
        <v>0.1</v>
      </c>
      <c r="CM58" s="4">
        <f t="shared" si="38"/>
        <v>0.1</v>
      </c>
      <c r="CN58" s="4">
        <f t="shared" si="38"/>
        <v>0.1</v>
      </c>
      <c r="CO58" s="4">
        <f t="shared" si="38"/>
        <v>0.1</v>
      </c>
      <c r="CP58" s="4">
        <f t="shared" si="38"/>
        <v>0.1</v>
      </c>
      <c r="CQ58" s="4">
        <f t="shared" si="38"/>
        <v>0.1</v>
      </c>
      <c r="CR58" s="4">
        <f t="shared" si="38"/>
        <v>0.1</v>
      </c>
      <c r="CS58" s="4">
        <f t="shared" si="38"/>
        <v>0.1</v>
      </c>
      <c r="CT58" s="4">
        <f t="shared" si="38"/>
        <v>0.1</v>
      </c>
      <c r="CU58" s="4">
        <f t="shared" si="38"/>
        <v>0.1</v>
      </c>
      <c r="CV58" s="4">
        <f t="shared" si="38"/>
        <v>0.1</v>
      </c>
      <c r="CW58" s="4">
        <f t="shared" si="38"/>
        <v>0.1</v>
      </c>
      <c r="CX58" s="4">
        <f t="shared" si="38"/>
        <v>0.1</v>
      </c>
      <c r="CY58" s="4">
        <f t="shared" si="38"/>
        <v>0.1</v>
      </c>
      <c r="CZ58" s="4">
        <f t="shared" si="38"/>
        <v>0.1</v>
      </c>
      <c r="DA58" s="4">
        <f t="shared" si="38"/>
        <v>0.1</v>
      </c>
      <c r="DB58" s="4">
        <f t="shared" si="38"/>
        <v>0.1</v>
      </c>
      <c r="DC58" s="4">
        <f t="shared" si="38"/>
        <v>0.1</v>
      </c>
      <c r="DD58" s="4">
        <f t="shared" si="38"/>
        <v>0.1</v>
      </c>
      <c r="DE58" s="4">
        <f t="shared" si="38"/>
        <v>0.1</v>
      </c>
    </row>
    <row r="59" spans="1:109">
      <c r="E59" s="4">
        <f t="shared" ca="1" si="36"/>
        <v>8.461538461538462E-2</v>
      </c>
      <c r="H59" s="2"/>
      <c r="I59" s="2" t="s">
        <v>36</v>
      </c>
      <c r="J59" s="1">
        <v>1</v>
      </c>
      <c r="K59" s="4">
        <f t="shared" si="39"/>
        <v>1</v>
      </c>
      <c r="L59" s="4">
        <f t="shared" si="39"/>
        <v>1</v>
      </c>
      <c r="M59" s="4">
        <f t="shared" si="39"/>
        <v>0.5</v>
      </c>
      <c r="N59" s="4">
        <f t="shared" si="39"/>
        <v>0.5</v>
      </c>
      <c r="O59" s="4">
        <f t="shared" si="39"/>
        <v>0.1</v>
      </c>
      <c r="P59" s="4">
        <f t="shared" si="39"/>
        <v>0.1</v>
      </c>
      <c r="Q59" s="4">
        <f t="shared" si="37"/>
        <v>0.1</v>
      </c>
      <c r="R59" s="4">
        <f t="shared" si="37"/>
        <v>0.1</v>
      </c>
      <c r="S59" s="4">
        <f t="shared" si="37"/>
        <v>0.1</v>
      </c>
      <c r="T59" s="4">
        <f t="shared" si="37"/>
        <v>0.1</v>
      </c>
      <c r="U59" s="4">
        <f t="shared" si="37"/>
        <v>0.1</v>
      </c>
      <c r="V59" s="4">
        <f t="shared" si="37"/>
        <v>0.1</v>
      </c>
      <c r="W59" s="4">
        <f t="shared" si="37"/>
        <v>0.1</v>
      </c>
      <c r="X59" s="4">
        <f t="shared" si="37"/>
        <v>0.1</v>
      </c>
      <c r="Y59" s="4">
        <f t="shared" si="37"/>
        <v>0.1</v>
      </c>
      <c r="Z59" s="4">
        <f t="shared" si="37"/>
        <v>0.1</v>
      </c>
      <c r="AA59" s="4">
        <f t="shared" si="37"/>
        <v>0.1</v>
      </c>
      <c r="AB59" s="4">
        <f t="shared" si="37"/>
        <v>0.1</v>
      </c>
      <c r="AC59" s="4">
        <f t="shared" si="37"/>
        <v>0.1</v>
      </c>
      <c r="AD59" s="4">
        <f t="shared" si="37"/>
        <v>0.1</v>
      </c>
      <c r="AE59" s="4">
        <f t="shared" si="37"/>
        <v>0.1</v>
      </c>
      <c r="AF59" s="4">
        <f t="shared" si="37"/>
        <v>0.1</v>
      </c>
      <c r="AG59" s="4">
        <f t="shared" si="37"/>
        <v>0.1</v>
      </c>
      <c r="AH59" s="4">
        <f t="shared" si="37"/>
        <v>0.1</v>
      </c>
      <c r="AI59" s="4">
        <f t="shared" si="37"/>
        <v>0.1</v>
      </c>
      <c r="AJ59" s="4">
        <f t="shared" si="37"/>
        <v>0.1</v>
      </c>
      <c r="AK59" s="4">
        <f t="shared" si="37"/>
        <v>0.1</v>
      </c>
      <c r="AL59" s="4">
        <f t="shared" si="37"/>
        <v>0.1</v>
      </c>
      <c r="AM59" s="4">
        <f t="shared" si="37"/>
        <v>0.1</v>
      </c>
      <c r="AN59" s="4">
        <f t="shared" si="37"/>
        <v>0.1</v>
      </c>
      <c r="AO59" s="4">
        <f t="shared" si="37"/>
        <v>0.1</v>
      </c>
      <c r="AP59" s="4">
        <f t="shared" si="37"/>
        <v>0.1</v>
      </c>
      <c r="AQ59" s="4">
        <f t="shared" si="37"/>
        <v>0.1</v>
      </c>
      <c r="AR59" s="4">
        <f t="shared" si="37"/>
        <v>0.1</v>
      </c>
      <c r="AS59" s="4">
        <f t="shared" si="37"/>
        <v>0.1</v>
      </c>
      <c r="AT59" s="4">
        <f t="shared" si="37"/>
        <v>0.1</v>
      </c>
      <c r="AU59" s="4">
        <f t="shared" si="37"/>
        <v>0.1</v>
      </c>
      <c r="AV59" s="4">
        <f t="shared" si="37"/>
        <v>0.1</v>
      </c>
      <c r="AW59" s="4">
        <f t="shared" si="37"/>
        <v>0.1</v>
      </c>
      <c r="AX59" s="4">
        <f t="shared" si="37"/>
        <v>0.1</v>
      </c>
      <c r="AY59" s="4">
        <f t="shared" si="37"/>
        <v>0.1</v>
      </c>
      <c r="AZ59" s="4">
        <f t="shared" si="37"/>
        <v>0.1</v>
      </c>
      <c r="BA59" s="4">
        <f t="shared" si="37"/>
        <v>0.1</v>
      </c>
      <c r="BB59" s="4">
        <f t="shared" si="37"/>
        <v>0.1</v>
      </c>
      <c r="BC59" s="4">
        <f t="shared" si="37"/>
        <v>0.1</v>
      </c>
      <c r="BD59" s="4">
        <f t="shared" si="37"/>
        <v>0.1</v>
      </c>
      <c r="BE59" s="4">
        <f t="shared" si="37"/>
        <v>0.1</v>
      </c>
      <c r="BF59" s="4">
        <f t="shared" si="37"/>
        <v>0.1</v>
      </c>
      <c r="BG59" s="4">
        <f t="shared" si="37"/>
        <v>0.1</v>
      </c>
      <c r="BH59" s="4">
        <f t="shared" si="37"/>
        <v>0.1</v>
      </c>
      <c r="BI59" s="4">
        <f t="shared" si="37"/>
        <v>0.1</v>
      </c>
      <c r="BJ59" s="4">
        <f t="shared" si="37"/>
        <v>0.1</v>
      </c>
      <c r="BK59" s="4">
        <f t="shared" si="37"/>
        <v>0.1</v>
      </c>
      <c r="BL59" s="4">
        <f t="shared" si="37"/>
        <v>0.1</v>
      </c>
      <c r="BM59" s="4">
        <f t="shared" si="37"/>
        <v>0.1</v>
      </c>
      <c r="BN59" s="4">
        <f t="shared" si="37"/>
        <v>0.1</v>
      </c>
      <c r="BO59" s="4">
        <f t="shared" si="37"/>
        <v>0.1</v>
      </c>
      <c r="BP59" s="4">
        <f t="shared" si="37"/>
        <v>0.1</v>
      </c>
      <c r="BQ59" s="4">
        <f t="shared" si="37"/>
        <v>0.1</v>
      </c>
      <c r="BR59" s="4">
        <f t="shared" si="37"/>
        <v>0.1</v>
      </c>
      <c r="BS59" s="4">
        <f t="shared" si="37"/>
        <v>0.1</v>
      </c>
      <c r="BT59" s="4">
        <f t="shared" si="37"/>
        <v>0.1</v>
      </c>
      <c r="BU59" s="4">
        <f t="shared" si="37"/>
        <v>0.1</v>
      </c>
      <c r="BV59" s="4">
        <f t="shared" si="37"/>
        <v>0.1</v>
      </c>
      <c r="BW59" s="4">
        <f t="shared" si="37"/>
        <v>0.1</v>
      </c>
      <c r="BX59" s="4">
        <f t="shared" si="37"/>
        <v>0.1</v>
      </c>
      <c r="BY59" s="4">
        <f t="shared" si="37"/>
        <v>0.1</v>
      </c>
      <c r="BZ59" s="4">
        <f t="shared" si="38"/>
        <v>0.1</v>
      </c>
      <c r="CA59" s="4">
        <f t="shared" si="38"/>
        <v>0.1</v>
      </c>
      <c r="CB59" s="4">
        <f t="shared" si="38"/>
        <v>0.1</v>
      </c>
      <c r="CC59" s="4">
        <f t="shared" si="38"/>
        <v>0.1</v>
      </c>
      <c r="CD59" s="4">
        <f t="shared" si="38"/>
        <v>0.1</v>
      </c>
      <c r="CE59" s="4">
        <f t="shared" si="38"/>
        <v>0.1</v>
      </c>
      <c r="CF59" s="4">
        <f t="shared" si="38"/>
        <v>0.1</v>
      </c>
      <c r="CG59" s="4">
        <f t="shared" si="38"/>
        <v>0.1</v>
      </c>
      <c r="CH59" s="4">
        <f t="shared" si="38"/>
        <v>0.1</v>
      </c>
      <c r="CI59" s="4">
        <f t="shared" si="38"/>
        <v>0.1</v>
      </c>
      <c r="CJ59" s="4">
        <f t="shared" si="38"/>
        <v>0.1</v>
      </c>
      <c r="CK59" s="4">
        <f t="shared" si="38"/>
        <v>0.1</v>
      </c>
      <c r="CL59" s="4">
        <f t="shared" si="38"/>
        <v>0.1</v>
      </c>
      <c r="CM59" s="4">
        <f t="shared" si="38"/>
        <v>0.1</v>
      </c>
      <c r="CN59" s="4">
        <f t="shared" si="38"/>
        <v>0.1</v>
      </c>
      <c r="CO59" s="4">
        <f t="shared" si="38"/>
        <v>0.1</v>
      </c>
      <c r="CP59" s="4">
        <f t="shared" si="38"/>
        <v>0.1</v>
      </c>
      <c r="CQ59" s="4">
        <f t="shared" si="38"/>
        <v>0.1</v>
      </c>
      <c r="CR59" s="4">
        <f t="shared" si="38"/>
        <v>0.1</v>
      </c>
      <c r="CS59" s="4">
        <f t="shared" si="38"/>
        <v>0.1</v>
      </c>
      <c r="CT59" s="4">
        <f t="shared" si="38"/>
        <v>0.1</v>
      </c>
      <c r="CU59" s="4">
        <f t="shared" si="38"/>
        <v>0.1</v>
      </c>
      <c r="CV59" s="4">
        <f t="shared" si="38"/>
        <v>0.1</v>
      </c>
      <c r="CW59" s="4">
        <f t="shared" si="38"/>
        <v>0.1</v>
      </c>
      <c r="CX59" s="4">
        <f t="shared" si="38"/>
        <v>0.1</v>
      </c>
      <c r="CY59" s="4">
        <f t="shared" si="38"/>
        <v>0.1</v>
      </c>
      <c r="CZ59" s="4">
        <f t="shared" si="38"/>
        <v>0.1</v>
      </c>
      <c r="DA59" s="4">
        <f t="shared" si="38"/>
        <v>0.1</v>
      </c>
      <c r="DB59" s="4">
        <f t="shared" si="38"/>
        <v>0.1</v>
      </c>
      <c r="DC59" s="4">
        <f t="shared" si="38"/>
        <v>0.1</v>
      </c>
      <c r="DD59" s="4">
        <f t="shared" si="38"/>
        <v>0.1</v>
      </c>
      <c r="DE59" s="4">
        <f t="shared" si="38"/>
        <v>0.1</v>
      </c>
    </row>
    <row r="60" spans="1:109">
      <c r="E60" s="4">
        <f t="shared" si="36"/>
        <v>0</v>
      </c>
      <c r="H60" s="2"/>
      <c r="I60" s="2" t="s">
        <v>37</v>
      </c>
      <c r="J60" s="1">
        <v>1</v>
      </c>
      <c r="K60" s="4">
        <f t="shared" si="39"/>
        <v>1</v>
      </c>
      <c r="L60" s="4">
        <f t="shared" si="39"/>
        <v>1</v>
      </c>
      <c r="M60" s="4">
        <f t="shared" si="39"/>
        <v>0.5</v>
      </c>
      <c r="N60" s="4">
        <f t="shared" si="39"/>
        <v>0.5</v>
      </c>
      <c r="O60" s="4">
        <f t="shared" si="39"/>
        <v>0.5</v>
      </c>
      <c r="P60" s="4">
        <f t="shared" si="39"/>
        <v>0.1</v>
      </c>
      <c r="Q60" s="4">
        <f t="shared" si="37"/>
        <v>0.1</v>
      </c>
      <c r="R60" s="4">
        <f t="shared" si="37"/>
        <v>0.1</v>
      </c>
      <c r="S60" s="4">
        <f t="shared" si="37"/>
        <v>0.1</v>
      </c>
      <c r="T60" s="4">
        <f t="shared" si="37"/>
        <v>0.1</v>
      </c>
      <c r="U60" s="4">
        <f t="shared" si="37"/>
        <v>0.1</v>
      </c>
      <c r="V60" s="4">
        <f t="shared" si="37"/>
        <v>0.1</v>
      </c>
      <c r="W60" s="4">
        <f t="shared" si="37"/>
        <v>0.1</v>
      </c>
      <c r="X60" s="4">
        <f t="shared" si="37"/>
        <v>0.1</v>
      </c>
      <c r="Y60" s="4">
        <f t="shared" ref="Y60:CJ63" si="40">IF(Y69&gt;0.42,"100"%,IF(Y69&gt;0.2,50%,10%))</f>
        <v>0.1</v>
      </c>
      <c r="Z60" s="4">
        <f t="shared" si="40"/>
        <v>0.1</v>
      </c>
      <c r="AA60" s="4">
        <f t="shared" si="40"/>
        <v>0.1</v>
      </c>
      <c r="AB60" s="4">
        <f t="shared" si="40"/>
        <v>0.1</v>
      </c>
      <c r="AC60" s="4">
        <f t="shared" si="40"/>
        <v>0.1</v>
      </c>
      <c r="AD60" s="4">
        <f t="shared" si="40"/>
        <v>0.1</v>
      </c>
      <c r="AE60" s="4">
        <f t="shared" si="40"/>
        <v>0.1</v>
      </c>
      <c r="AF60" s="4">
        <f t="shared" si="40"/>
        <v>0.1</v>
      </c>
      <c r="AG60" s="4">
        <f t="shared" si="40"/>
        <v>0.1</v>
      </c>
      <c r="AH60" s="4">
        <f t="shared" si="40"/>
        <v>0.1</v>
      </c>
      <c r="AI60" s="4">
        <f t="shared" si="40"/>
        <v>0.1</v>
      </c>
      <c r="AJ60" s="4">
        <f t="shared" si="40"/>
        <v>0.1</v>
      </c>
      <c r="AK60" s="4">
        <f t="shared" si="40"/>
        <v>0.1</v>
      </c>
      <c r="AL60" s="4">
        <f t="shared" si="40"/>
        <v>0.1</v>
      </c>
      <c r="AM60" s="4">
        <f t="shared" si="40"/>
        <v>0.1</v>
      </c>
      <c r="AN60" s="4">
        <f t="shared" si="40"/>
        <v>0.1</v>
      </c>
      <c r="AO60" s="4">
        <f t="shared" si="40"/>
        <v>0.1</v>
      </c>
      <c r="AP60" s="4">
        <f t="shared" si="40"/>
        <v>0.1</v>
      </c>
      <c r="AQ60" s="4">
        <f t="shared" si="40"/>
        <v>0.1</v>
      </c>
      <c r="AR60" s="4">
        <f t="shared" si="40"/>
        <v>0.1</v>
      </c>
      <c r="AS60" s="4">
        <f t="shared" si="40"/>
        <v>0.1</v>
      </c>
      <c r="AT60" s="4">
        <f t="shared" si="40"/>
        <v>0.1</v>
      </c>
      <c r="AU60" s="4">
        <f t="shared" si="40"/>
        <v>0.1</v>
      </c>
      <c r="AV60" s="4">
        <f t="shared" si="40"/>
        <v>0.1</v>
      </c>
      <c r="AW60" s="4">
        <f t="shared" si="40"/>
        <v>0.1</v>
      </c>
      <c r="AX60" s="4">
        <f t="shared" si="40"/>
        <v>0.1</v>
      </c>
      <c r="AY60" s="4">
        <f t="shared" si="40"/>
        <v>0.1</v>
      </c>
      <c r="AZ60" s="4">
        <f t="shared" si="40"/>
        <v>0.1</v>
      </c>
      <c r="BA60" s="4">
        <f t="shared" si="40"/>
        <v>0.1</v>
      </c>
      <c r="BB60" s="4">
        <f t="shared" si="40"/>
        <v>0.1</v>
      </c>
      <c r="BC60" s="4">
        <f t="shared" si="40"/>
        <v>0.1</v>
      </c>
      <c r="BD60" s="4">
        <f t="shared" si="40"/>
        <v>0.1</v>
      </c>
      <c r="BE60" s="4">
        <f t="shared" si="40"/>
        <v>0.1</v>
      </c>
      <c r="BF60" s="4">
        <f t="shared" si="40"/>
        <v>0.1</v>
      </c>
      <c r="BG60" s="4">
        <f t="shared" si="40"/>
        <v>0.1</v>
      </c>
      <c r="BH60" s="4">
        <f t="shared" si="40"/>
        <v>0.1</v>
      </c>
      <c r="BI60" s="4">
        <f t="shared" si="40"/>
        <v>0.1</v>
      </c>
      <c r="BJ60" s="4">
        <f t="shared" si="40"/>
        <v>0.1</v>
      </c>
      <c r="BK60" s="4">
        <f t="shared" si="40"/>
        <v>0.1</v>
      </c>
      <c r="BL60" s="4">
        <f t="shared" si="40"/>
        <v>0.1</v>
      </c>
      <c r="BM60" s="4">
        <f t="shared" si="40"/>
        <v>0.1</v>
      </c>
      <c r="BN60" s="4">
        <f t="shared" si="40"/>
        <v>0.1</v>
      </c>
      <c r="BO60" s="4">
        <f t="shared" si="40"/>
        <v>0.1</v>
      </c>
      <c r="BP60" s="4">
        <f t="shared" si="40"/>
        <v>0.1</v>
      </c>
      <c r="BQ60" s="4">
        <f t="shared" si="40"/>
        <v>0.1</v>
      </c>
      <c r="BR60" s="4">
        <f t="shared" si="40"/>
        <v>0.1</v>
      </c>
      <c r="BS60" s="4">
        <f t="shared" si="40"/>
        <v>0.1</v>
      </c>
      <c r="BT60" s="4">
        <f t="shared" si="40"/>
        <v>0.1</v>
      </c>
      <c r="BU60" s="4">
        <f t="shared" si="40"/>
        <v>0.1</v>
      </c>
      <c r="BV60" s="4">
        <f t="shared" si="40"/>
        <v>0.1</v>
      </c>
      <c r="BW60" s="4">
        <f t="shared" si="40"/>
        <v>0.1</v>
      </c>
      <c r="BX60" s="4">
        <f t="shared" si="40"/>
        <v>0.1</v>
      </c>
      <c r="BY60" s="4">
        <f t="shared" si="40"/>
        <v>0.1</v>
      </c>
      <c r="BZ60" s="4">
        <f t="shared" si="40"/>
        <v>0.1</v>
      </c>
      <c r="CA60" s="4">
        <f t="shared" si="40"/>
        <v>0.1</v>
      </c>
      <c r="CB60" s="4">
        <f t="shared" si="40"/>
        <v>0.1</v>
      </c>
      <c r="CC60" s="4">
        <f t="shared" si="40"/>
        <v>0.1</v>
      </c>
      <c r="CD60" s="4">
        <f t="shared" si="40"/>
        <v>0.1</v>
      </c>
      <c r="CE60" s="4">
        <f t="shared" si="40"/>
        <v>0.1</v>
      </c>
      <c r="CF60" s="4">
        <f t="shared" si="40"/>
        <v>0.1</v>
      </c>
      <c r="CG60" s="4">
        <f t="shared" si="40"/>
        <v>0.1</v>
      </c>
      <c r="CH60" s="4">
        <f t="shared" si="40"/>
        <v>0.1</v>
      </c>
      <c r="CI60" s="4">
        <f t="shared" si="40"/>
        <v>0.1</v>
      </c>
      <c r="CJ60" s="4">
        <f t="shared" si="40"/>
        <v>0.1</v>
      </c>
      <c r="CK60" s="4">
        <f t="shared" si="38"/>
        <v>0.1</v>
      </c>
      <c r="CL60" s="4">
        <f t="shared" si="38"/>
        <v>0.1</v>
      </c>
      <c r="CM60" s="4">
        <f t="shared" si="38"/>
        <v>0.1</v>
      </c>
      <c r="CN60" s="4">
        <f t="shared" si="38"/>
        <v>0.1</v>
      </c>
      <c r="CO60" s="4">
        <f t="shared" si="38"/>
        <v>0.1</v>
      </c>
      <c r="CP60" s="4">
        <f t="shared" si="38"/>
        <v>0.1</v>
      </c>
      <c r="CQ60" s="4">
        <f t="shared" si="38"/>
        <v>0.1</v>
      </c>
      <c r="CR60" s="4">
        <f t="shared" si="38"/>
        <v>0.1</v>
      </c>
      <c r="CS60" s="4">
        <f t="shared" si="38"/>
        <v>0.1</v>
      </c>
      <c r="CT60" s="4">
        <f t="shared" si="38"/>
        <v>0.1</v>
      </c>
      <c r="CU60" s="4">
        <f t="shared" si="38"/>
        <v>0.1</v>
      </c>
      <c r="CV60" s="4">
        <f t="shared" si="38"/>
        <v>0.1</v>
      </c>
      <c r="CW60" s="4">
        <f t="shared" si="38"/>
        <v>0.1</v>
      </c>
      <c r="CX60" s="4">
        <f t="shared" si="38"/>
        <v>0.1</v>
      </c>
      <c r="CY60" s="4">
        <f t="shared" si="38"/>
        <v>0.1</v>
      </c>
      <c r="CZ60" s="4">
        <f t="shared" si="38"/>
        <v>0.1</v>
      </c>
      <c r="DA60" s="4">
        <f t="shared" si="38"/>
        <v>0.1</v>
      </c>
      <c r="DB60" s="4">
        <f t="shared" si="38"/>
        <v>0.1</v>
      </c>
      <c r="DC60" s="4">
        <f t="shared" si="38"/>
        <v>0.1</v>
      </c>
      <c r="DD60" s="4">
        <f t="shared" si="38"/>
        <v>0.1</v>
      </c>
      <c r="DE60" s="4">
        <f t="shared" si="38"/>
        <v>0.1</v>
      </c>
    </row>
    <row r="61" spans="1:109">
      <c r="E61" s="4">
        <f t="shared" ca="1" si="36"/>
        <v>7.5000000000000011E-2</v>
      </c>
      <c r="H61" s="2"/>
      <c r="I61" s="2" t="s">
        <v>181</v>
      </c>
      <c r="J61" s="1">
        <v>1</v>
      </c>
      <c r="K61" s="4">
        <f>IF(K70&gt;0.42,"100"%,IF(K70&gt;0.2,50%,10%))</f>
        <v>1</v>
      </c>
      <c r="L61" s="4">
        <f t="shared" si="39"/>
        <v>1</v>
      </c>
      <c r="M61" s="4">
        <f t="shared" si="39"/>
        <v>1</v>
      </c>
      <c r="N61" s="4">
        <f t="shared" si="39"/>
        <v>0.5</v>
      </c>
      <c r="O61" s="4">
        <f t="shared" si="39"/>
        <v>0.5</v>
      </c>
      <c r="P61" s="4">
        <f t="shared" si="39"/>
        <v>0.5</v>
      </c>
      <c r="Q61" s="4">
        <f t="shared" si="39"/>
        <v>0.5</v>
      </c>
      <c r="R61" s="4">
        <f t="shared" si="39"/>
        <v>0.1</v>
      </c>
      <c r="S61" s="4">
        <f t="shared" si="39"/>
        <v>0.1</v>
      </c>
      <c r="T61" s="4">
        <f t="shared" si="39"/>
        <v>0.1</v>
      </c>
      <c r="U61" s="4">
        <f t="shared" si="39"/>
        <v>0.1</v>
      </c>
      <c r="V61" s="4">
        <f t="shared" si="39"/>
        <v>0.1</v>
      </c>
      <c r="W61" s="4">
        <f t="shared" si="39"/>
        <v>0.1</v>
      </c>
      <c r="X61" s="4">
        <f t="shared" si="39"/>
        <v>0.1</v>
      </c>
      <c r="Y61" s="4">
        <f t="shared" si="39"/>
        <v>0.1</v>
      </c>
      <c r="Z61" s="4">
        <f t="shared" si="39"/>
        <v>0.1</v>
      </c>
      <c r="AA61" s="4">
        <f t="shared" si="40"/>
        <v>0.1</v>
      </c>
      <c r="AB61" s="4">
        <f t="shared" si="40"/>
        <v>0.1</v>
      </c>
      <c r="AC61" s="4">
        <f t="shared" si="40"/>
        <v>0.1</v>
      </c>
      <c r="AD61" s="4">
        <f t="shared" si="40"/>
        <v>0.1</v>
      </c>
      <c r="AE61" s="4">
        <f t="shared" si="40"/>
        <v>0.1</v>
      </c>
      <c r="AF61" s="4">
        <f t="shared" si="40"/>
        <v>0.1</v>
      </c>
      <c r="AG61" s="4">
        <f t="shared" si="40"/>
        <v>0.1</v>
      </c>
      <c r="AH61" s="4">
        <f t="shared" si="40"/>
        <v>0.1</v>
      </c>
      <c r="AI61" s="4">
        <f t="shared" si="40"/>
        <v>0.1</v>
      </c>
      <c r="AJ61" s="4">
        <f t="shared" si="40"/>
        <v>0.1</v>
      </c>
      <c r="AK61" s="4">
        <f t="shared" si="40"/>
        <v>0.1</v>
      </c>
      <c r="AL61" s="4">
        <f t="shared" si="40"/>
        <v>0.1</v>
      </c>
      <c r="AM61" s="4">
        <f t="shared" si="40"/>
        <v>0.1</v>
      </c>
      <c r="AN61" s="4">
        <f t="shared" si="40"/>
        <v>0.1</v>
      </c>
      <c r="AO61" s="4">
        <f t="shared" si="40"/>
        <v>0.1</v>
      </c>
      <c r="AP61" s="4">
        <f t="shared" si="40"/>
        <v>0.1</v>
      </c>
      <c r="AQ61" s="4">
        <f t="shared" si="40"/>
        <v>0.1</v>
      </c>
      <c r="AR61" s="4">
        <f t="shared" si="40"/>
        <v>0.1</v>
      </c>
      <c r="AS61" s="4">
        <f t="shared" si="40"/>
        <v>0.1</v>
      </c>
      <c r="AT61" s="4">
        <f t="shared" si="40"/>
        <v>0.1</v>
      </c>
      <c r="AU61" s="4">
        <f t="shared" si="40"/>
        <v>0.1</v>
      </c>
      <c r="AV61" s="4">
        <f t="shared" si="40"/>
        <v>0.1</v>
      </c>
      <c r="AW61" s="4">
        <f t="shared" si="40"/>
        <v>0.1</v>
      </c>
      <c r="AX61" s="4">
        <f t="shared" si="40"/>
        <v>0.1</v>
      </c>
      <c r="AY61" s="4">
        <f t="shared" si="40"/>
        <v>0.1</v>
      </c>
      <c r="AZ61" s="4">
        <f t="shared" si="40"/>
        <v>0.1</v>
      </c>
      <c r="BA61" s="4">
        <f t="shared" si="40"/>
        <v>0.1</v>
      </c>
      <c r="BB61" s="4">
        <f t="shared" si="40"/>
        <v>0.1</v>
      </c>
      <c r="BC61" s="4">
        <f t="shared" si="40"/>
        <v>0.1</v>
      </c>
      <c r="BD61" s="4">
        <f t="shared" si="40"/>
        <v>0.1</v>
      </c>
      <c r="BE61" s="4">
        <f t="shared" si="40"/>
        <v>0.1</v>
      </c>
      <c r="BF61" s="4">
        <f t="shared" si="40"/>
        <v>0.1</v>
      </c>
      <c r="BG61" s="4">
        <f t="shared" si="40"/>
        <v>0.1</v>
      </c>
      <c r="BH61" s="4">
        <f t="shared" si="40"/>
        <v>0.1</v>
      </c>
      <c r="BI61" s="4">
        <f t="shared" si="40"/>
        <v>0.1</v>
      </c>
      <c r="BJ61" s="4">
        <f t="shared" si="40"/>
        <v>0.1</v>
      </c>
      <c r="BK61" s="4">
        <f t="shared" si="40"/>
        <v>0.1</v>
      </c>
      <c r="BL61" s="4">
        <f t="shared" si="40"/>
        <v>0.1</v>
      </c>
      <c r="BM61" s="4">
        <f t="shared" si="40"/>
        <v>0.1</v>
      </c>
      <c r="BN61" s="4">
        <f t="shared" si="40"/>
        <v>0.1</v>
      </c>
      <c r="BO61" s="4">
        <f t="shared" si="40"/>
        <v>0.1</v>
      </c>
      <c r="BP61" s="4">
        <f t="shared" si="40"/>
        <v>0.1</v>
      </c>
      <c r="BQ61" s="4">
        <f t="shared" si="40"/>
        <v>0.1</v>
      </c>
      <c r="BR61" s="4">
        <f t="shared" si="40"/>
        <v>0.1</v>
      </c>
      <c r="BS61" s="4">
        <f t="shared" si="40"/>
        <v>0.1</v>
      </c>
      <c r="BT61" s="4">
        <f t="shared" si="40"/>
        <v>0.1</v>
      </c>
      <c r="BU61" s="4">
        <f t="shared" si="40"/>
        <v>0.1</v>
      </c>
      <c r="BV61" s="4">
        <f t="shared" si="40"/>
        <v>0.1</v>
      </c>
      <c r="BW61" s="4">
        <f t="shared" si="40"/>
        <v>0.1</v>
      </c>
      <c r="BX61" s="4">
        <f t="shared" si="40"/>
        <v>0.1</v>
      </c>
      <c r="BY61" s="4">
        <f t="shared" si="40"/>
        <v>0.1</v>
      </c>
      <c r="BZ61" s="4">
        <f t="shared" si="40"/>
        <v>0.1</v>
      </c>
      <c r="CA61" s="4">
        <f t="shared" si="40"/>
        <v>0.1</v>
      </c>
      <c r="CB61" s="4">
        <f t="shared" si="40"/>
        <v>0.1</v>
      </c>
      <c r="CC61" s="4">
        <f t="shared" si="40"/>
        <v>0.1</v>
      </c>
      <c r="CD61" s="4">
        <f t="shared" si="40"/>
        <v>0.1</v>
      </c>
      <c r="CE61" s="4">
        <f t="shared" si="40"/>
        <v>0.1</v>
      </c>
      <c r="CF61" s="4">
        <f t="shared" si="40"/>
        <v>0.1</v>
      </c>
      <c r="CG61" s="4">
        <f t="shared" si="40"/>
        <v>0.1</v>
      </c>
      <c r="CH61" s="4">
        <f t="shared" si="40"/>
        <v>0.1</v>
      </c>
      <c r="CI61" s="4">
        <f t="shared" si="40"/>
        <v>0.1</v>
      </c>
      <c r="CJ61" s="4">
        <f t="shared" si="40"/>
        <v>0.1</v>
      </c>
      <c r="CK61" s="4">
        <f t="shared" si="38"/>
        <v>0.1</v>
      </c>
      <c r="CL61" s="4">
        <f t="shared" si="38"/>
        <v>0.1</v>
      </c>
      <c r="CM61" s="4">
        <f t="shared" si="38"/>
        <v>0.1</v>
      </c>
      <c r="CN61" s="4">
        <f t="shared" si="38"/>
        <v>0.1</v>
      </c>
      <c r="CO61" s="4">
        <f t="shared" si="38"/>
        <v>0.1</v>
      </c>
      <c r="CP61" s="4">
        <f t="shared" si="38"/>
        <v>0.1</v>
      </c>
      <c r="CQ61" s="4">
        <f t="shared" si="38"/>
        <v>0.1</v>
      </c>
      <c r="CR61" s="4">
        <f t="shared" si="38"/>
        <v>0.1</v>
      </c>
      <c r="CS61" s="4">
        <f t="shared" si="38"/>
        <v>0.1</v>
      </c>
      <c r="CT61" s="4">
        <f t="shared" si="38"/>
        <v>0.1</v>
      </c>
      <c r="CU61" s="4">
        <f t="shared" si="38"/>
        <v>0.1</v>
      </c>
      <c r="CV61" s="4">
        <f t="shared" si="38"/>
        <v>0.1</v>
      </c>
      <c r="CW61" s="4">
        <f t="shared" si="38"/>
        <v>0.1</v>
      </c>
      <c r="CX61" s="4">
        <f t="shared" si="38"/>
        <v>0.1</v>
      </c>
      <c r="CY61" s="4">
        <f t="shared" si="38"/>
        <v>0.1</v>
      </c>
      <c r="CZ61" s="4">
        <f t="shared" si="38"/>
        <v>0.1</v>
      </c>
      <c r="DA61" s="4">
        <f t="shared" si="38"/>
        <v>0.1</v>
      </c>
      <c r="DB61" s="4">
        <f t="shared" si="38"/>
        <v>0.1</v>
      </c>
      <c r="DC61" s="4">
        <f t="shared" si="38"/>
        <v>0.1</v>
      </c>
      <c r="DD61" s="4">
        <f t="shared" si="38"/>
        <v>0.1</v>
      </c>
      <c r="DE61" s="4">
        <f t="shared" si="38"/>
        <v>0.1</v>
      </c>
    </row>
    <row r="62" spans="1:109">
      <c r="E62" s="4">
        <f t="shared" ca="1" si="36"/>
        <v>0.1</v>
      </c>
      <c r="H62" s="2"/>
      <c r="I62" s="2" t="s">
        <v>38</v>
      </c>
      <c r="J62" s="1">
        <v>1</v>
      </c>
      <c r="K62" s="4">
        <f>IF(K71&gt;0.42,"100"%,IF(K71&gt;0.2,50%,10%))</f>
        <v>1</v>
      </c>
      <c r="L62" s="4">
        <f t="shared" si="39"/>
        <v>1</v>
      </c>
      <c r="M62" s="4">
        <f t="shared" si="39"/>
        <v>1</v>
      </c>
      <c r="N62" s="4">
        <f t="shared" si="39"/>
        <v>1</v>
      </c>
      <c r="O62" s="4">
        <f t="shared" si="39"/>
        <v>1</v>
      </c>
      <c r="P62" s="4">
        <f t="shared" si="39"/>
        <v>0.5</v>
      </c>
      <c r="Q62" s="4">
        <f t="shared" si="39"/>
        <v>0.5</v>
      </c>
      <c r="R62" s="4">
        <f t="shared" si="39"/>
        <v>0.5</v>
      </c>
      <c r="S62" s="4">
        <f t="shared" si="39"/>
        <v>0.5</v>
      </c>
      <c r="T62" s="4">
        <f t="shared" si="39"/>
        <v>0.1</v>
      </c>
      <c r="U62" s="4">
        <f t="shared" si="39"/>
        <v>0.1</v>
      </c>
      <c r="V62" s="4">
        <f t="shared" si="39"/>
        <v>0.1</v>
      </c>
      <c r="W62" s="4">
        <f t="shared" si="39"/>
        <v>0.1</v>
      </c>
      <c r="X62" s="4">
        <f t="shared" si="39"/>
        <v>0.1</v>
      </c>
      <c r="Y62" s="4">
        <f t="shared" si="39"/>
        <v>0.1</v>
      </c>
      <c r="Z62" s="4">
        <f t="shared" si="39"/>
        <v>0.1</v>
      </c>
      <c r="AA62" s="4">
        <f t="shared" si="40"/>
        <v>0.1</v>
      </c>
      <c r="AB62" s="4">
        <f t="shared" si="40"/>
        <v>0.1</v>
      </c>
      <c r="AC62" s="4">
        <f t="shared" si="40"/>
        <v>0.1</v>
      </c>
      <c r="AD62" s="4">
        <f t="shared" si="40"/>
        <v>0.1</v>
      </c>
      <c r="AE62" s="4">
        <f t="shared" si="40"/>
        <v>0.1</v>
      </c>
      <c r="AF62" s="4">
        <f t="shared" si="40"/>
        <v>0.1</v>
      </c>
      <c r="AG62" s="4">
        <f t="shared" si="40"/>
        <v>0.1</v>
      </c>
      <c r="AH62" s="4">
        <f t="shared" si="40"/>
        <v>0.1</v>
      </c>
      <c r="AI62" s="4">
        <f t="shared" si="40"/>
        <v>0.1</v>
      </c>
      <c r="AJ62" s="4">
        <f t="shared" si="40"/>
        <v>0.1</v>
      </c>
      <c r="AK62" s="4">
        <f t="shared" si="40"/>
        <v>0.1</v>
      </c>
      <c r="AL62" s="4">
        <f t="shared" si="40"/>
        <v>0.1</v>
      </c>
      <c r="AM62" s="4">
        <f t="shared" si="40"/>
        <v>0.1</v>
      </c>
      <c r="AN62" s="4">
        <f t="shared" si="40"/>
        <v>0.1</v>
      </c>
      <c r="AO62" s="4">
        <f t="shared" si="40"/>
        <v>0.1</v>
      </c>
      <c r="AP62" s="4">
        <f t="shared" si="40"/>
        <v>0.1</v>
      </c>
      <c r="AQ62" s="4">
        <f t="shared" si="40"/>
        <v>0.1</v>
      </c>
      <c r="AR62" s="4">
        <f t="shared" si="40"/>
        <v>0.1</v>
      </c>
      <c r="AS62" s="4">
        <f t="shared" si="40"/>
        <v>0.1</v>
      </c>
      <c r="AT62" s="4">
        <f t="shared" si="40"/>
        <v>0.1</v>
      </c>
      <c r="AU62" s="4">
        <f t="shared" si="40"/>
        <v>0.1</v>
      </c>
      <c r="AV62" s="4">
        <f t="shared" si="40"/>
        <v>0.1</v>
      </c>
      <c r="AW62" s="4">
        <f t="shared" si="40"/>
        <v>0.1</v>
      </c>
      <c r="AX62" s="4">
        <f t="shared" si="40"/>
        <v>0.1</v>
      </c>
      <c r="AY62" s="4">
        <f t="shared" si="40"/>
        <v>0.1</v>
      </c>
      <c r="AZ62" s="4">
        <f t="shared" si="40"/>
        <v>0.1</v>
      </c>
      <c r="BA62" s="4">
        <f t="shared" si="40"/>
        <v>0.1</v>
      </c>
      <c r="BB62" s="4">
        <f t="shared" si="40"/>
        <v>0.1</v>
      </c>
      <c r="BC62" s="4">
        <f t="shared" si="40"/>
        <v>0.1</v>
      </c>
      <c r="BD62" s="4">
        <f t="shared" si="40"/>
        <v>0.1</v>
      </c>
      <c r="BE62" s="4">
        <f t="shared" si="40"/>
        <v>0.1</v>
      </c>
      <c r="BF62" s="4">
        <f t="shared" si="40"/>
        <v>0.1</v>
      </c>
      <c r="BG62" s="4">
        <f t="shared" si="40"/>
        <v>0.1</v>
      </c>
      <c r="BH62" s="4">
        <f t="shared" si="40"/>
        <v>0.1</v>
      </c>
      <c r="BI62" s="4">
        <f t="shared" si="40"/>
        <v>0.1</v>
      </c>
      <c r="BJ62" s="4">
        <f t="shared" si="40"/>
        <v>0.1</v>
      </c>
      <c r="BK62" s="4">
        <f t="shared" si="40"/>
        <v>0.1</v>
      </c>
      <c r="BL62" s="4">
        <f t="shared" si="40"/>
        <v>0.1</v>
      </c>
      <c r="BM62" s="4">
        <f t="shared" si="40"/>
        <v>0.1</v>
      </c>
      <c r="BN62" s="4">
        <f t="shared" si="40"/>
        <v>0.1</v>
      </c>
      <c r="BO62" s="4">
        <f t="shared" si="40"/>
        <v>0.1</v>
      </c>
      <c r="BP62" s="4">
        <f t="shared" si="40"/>
        <v>0.1</v>
      </c>
      <c r="BQ62" s="4">
        <f t="shared" si="40"/>
        <v>0.1</v>
      </c>
      <c r="BR62" s="4">
        <f t="shared" si="40"/>
        <v>0.1</v>
      </c>
      <c r="BS62" s="4">
        <f t="shared" si="40"/>
        <v>0.1</v>
      </c>
      <c r="BT62" s="4">
        <f t="shared" si="40"/>
        <v>0.1</v>
      </c>
      <c r="BU62" s="4">
        <f t="shared" si="40"/>
        <v>0.1</v>
      </c>
      <c r="BV62" s="4">
        <f t="shared" si="40"/>
        <v>0.1</v>
      </c>
      <c r="BW62" s="4">
        <f t="shared" si="40"/>
        <v>0.1</v>
      </c>
      <c r="BX62" s="4">
        <f t="shared" si="40"/>
        <v>0.1</v>
      </c>
      <c r="BY62" s="4">
        <f t="shared" si="40"/>
        <v>0.1</v>
      </c>
      <c r="BZ62" s="4">
        <f t="shared" si="40"/>
        <v>0.1</v>
      </c>
      <c r="CA62" s="4">
        <f t="shared" si="40"/>
        <v>0.1</v>
      </c>
      <c r="CB62" s="4">
        <f t="shared" si="40"/>
        <v>0.1</v>
      </c>
      <c r="CC62" s="4">
        <f t="shared" si="40"/>
        <v>0.1</v>
      </c>
      <c r="CD62" s="4">
        <f t="shared" si="40"/>
        <v>0.1</v>
      </c>
      <c r="CE62" s="4">
        <f t="shared" si="40"/>
        <v>0.1</v>
      </c>
      <c r="CF62" s="4">
        <f t="shared" si="40"/>
        <v>0.1</v>
      </c>
      <c r="CG62" s="4">
        <f t="shared" si="40"/>
        <v>0.1</v>
      </c>
      <c r="CH62" s="4">
        <f t="shared" si="40"/>
        <v>0.1</v>
      </c>
      <c r="CI62" s="4">
        <f t="shared" si="40"/>
        <v>0.1</v>
      </c>
      <c r="CJ62" s="4">
        <f t="shared" si="40"/>
        <v>0.1</v>
      </c>
      <c r="CK62" s="4">
        <f t="shared" si="38"/>
        <v>0.1</v>
      </c>
      <c r="CL62" s="4">
        <f t="shared" si="38"/>
        <v>0.1</v>
      </c>
      <c r="CM62" s="4">
        <f t="shared" si="38"/>
        <v>0.1</v>
      </c>
      <c r="CN62" s="4">
        <f t="shared" si="38"/>
        <v>0.1</v>
      </c>
      <c r="CO62" s="4">
        <f t="shared" si="38"/>
        <v>0.1</v>
      </c>
      <c r="CP62" s="4">
        <f t="shared" si="38"/>
        <v>0.1</v>
      </c>
      <c r="CQ62" s="4">
        <f t="shared" si="38"/>
        <v>0.1</v>
      </c>
      <c r="CR62" s="4">
        <f t="shared" si="38"/>
        <v>0.1</v>
      </c>
      <c r="CS62" s="4">
        <f t="shared" si="38"/>
        <v>0.1</v>
      </c>
      <c r="CT62" s="4">
        <f t="shared" si="38"/>
        <v>0.1</v>
      </c>
      <c r="CU62" s="4">
        <f t="shared" si="38"/>
        <v>0.1</v>
      </c>
      <c r="CV62" s="4">
        <f t="shared" si="38"/>
        <v>0.1</v>
      </c>
      <c r="CW62" s="4">
        <f t="shared" si="38"/>
        <v>0.1</v>
      </c>
      <c r="CX62" s="4">
        <f t="shared" si="38"/>
        <v>0.1</v>
      </c>
      <c r="CY62" s="4">
        <f t="shared" si="38"/>
        <v>0.1</v>
      </c>
      <c r="CZ62" s="4">
        <f t="shared" si="38"/>
        <v>0.1</v>
      </c>
      <c r="DA62" s="4">
        <f t="shared" si="38"/>
        <v>0.1</v>
      </c>
      <c r="DB62" s="4">
        <f t="shared" si="38"/>
        <v>0.1</v>
      </c>
      <c r="DC62" s="4">
        <f t="shared" si="38"/>
        <v>0.1</v>
      </c>
      <c r="DD62" s="4">
        <f t="shared" si="38"/>
        <v>0.1</v>
      </c>
      <c r="DE62" s="4">
        <f t="shared" si="38"/>
        <v>0.1</v>
      </c>
    </row>
    <row r="63" spans="1:109">
      <c r="H63" s="2"/>
      <c r="I63" t="s">
        <v>40</v>
      </c>
      <c r="J63" s="1">
        <v>1</v>
      </c>
      <c r="K63" s="4">
        <f>IF(K72&gt;0.42,"100"%,IF(K72&gt;0.2,50%,10%))</f>
        <v>1</v>
      </c>
      <c r="L63" s="4">
        <f t="shared" si="39"/>
        <v>1</v>
      </c>
      <c r="M63" s="4">
        <f t="shared" si="39"/>
        <v>0.5</v>
      </c>
      <c r="N63" s="4">
        <f t="shared" si="39"/>
        <v>0.5</v>
      </c>
      <c r="O63" s="4">
        <f t="shared" si="39"/>
        <v>0.5</v>
      </c>
      <c r="P63" s="4">
        <f t="shared" si="39"/>
        <v>0.1</v>
      </c>
      <c r="Q63" s="4">
        <f t="shared" si="39"/>
        <v>0.1</v>
      </c>
      <c r="R63" s="4">
        <f t="shared" si="39"/>
        <v>0.1</v>
      </c>
      <c r="S63" s="4">
        <f t="shared" si="39"/>
        <v>0.1</v>
      </c>
      <c r="T63" s="4">
        <f t="shared" si="39"/>
        <v>0.1</v>
      </c>
      <c r="U63" s="4">
        <f t="shared" si="39"/>
        <v>0.1</v>
      </c>
      <c r="V63" s="4">
        <f t="shared" si="39"/>
        <v>0.1</v>
      </c>
      <c r="W63" s="4">
        <f t="shared" si="39"/>
        <v>0.1</v>
      </c>
      <c r="X63" s="4">
        <f t="shared" si="39"/>
        <v>0.1</v>
      </c>
      <c r="Y63" s="4">
        <f t="shared" si="39"/>
        <v>0.1</v>
      </c>
      <c r="Z63" s="4">
        <f t="shared" si="39"/>
        <v>0.1</v>
      </c>
      <c r="AA63" s="4">
        <f t="shared" si="40"/>
        <v>0.1</v>
      </c>
      <c r="AB63" s="4">
        <f t="shared" si="40"/>
        <v>0.1</v>
      </c>
      <c r="AC63" s="4">
        <f t="shared" si="40"/>
        <v>0.1</v>
      </c>
      <c r="AD63" s="4">
        <f t="shared" si="40"/>
        <v>0.1</v>
      </c>
      <c r="AE63" s="4">
        <f t="shared" si="40"/>
        <v>0.1</v>
      </c>
      <c r="AF63" s="4">
        <f t="shared" si="40"/>
        <v>0.1</v>
      </c>
      <c r="AG63" s="4">
        <f t="shared" si="40"/>
        <v>0.1</v>
      </c>
      <c r="AH63" s="4">
        <f t="shared" si="40"/>
        <v>0.1</v>
      </c>
      <c r="AI63" s="4">
        <f t="shared" si="40"/>
        <v>0.1</v>
      </c>
      <c r="AJ63" s="4">
        <f t="shared" si="40"/>
        <v>0.1</v>
      </c>
      <c r="AK63" s="4">
        <f t="shared" si="40"/>
        <v>0.1</v>
      </c>
      <c r="AL63" s="4">
        <f t="shared" si="40"/>
        <v>0.1</v>
      </c>
      <c r="AM63" s="4">
        <f t="shared" si="40"/>
        <v>0.1</v>
      </c>
      <c r="AN63" s="4">
        <f t="shared" si="40"/>
        <v>0.1</v>
      </c>
      <c r="AO63" s="4">
        <f t="shared" si="40"/>
        <v>0.1</v>
      </c>
      <c r="AP63" s="4">
        <f t="shared" si="40"/>
        <v>0.1</v>
      </c>
      <c r="AQ63" s="4">
        <f t="shared" si="40"/>
        <v>0.1</v>
      </c>
      <c r="AR63" s="4">
        <f t="shared" si="40"/>
        <v>0.1</v>
      </c>
      <c r="AS63" s="4">
        <f t="shared" si="40"/>
        <v>0.1</v>
      </c>
      <c r="AT63" s="4">
        <f t="shared" si="40"/>
        <v>0.1</v>
      </c>
      <c r="AU63" s="4">
        <f t="shared" si="40"/>
        <v>0.1</v>
      </c>
      <c r="AV63" s="4">
        <f t="shared" si="40"/>
        <v>0.1</v>
      </c>
      <c r="AW63" s="4">
        <f t="shared" si="40"/>
        <v>0.1</v>
      </c>
      <c r="AX63" s="4">
        <f t="shared" si="40"/>
        <v>0.1</v>
      </c>
      <c r="AY63" s="4">
        <f t="shared" si="40"/>
        <v>0.1</v>
      </c>
      <c r="AZ63" s="4">
        <f t="shared" si="40"/>
        <v>0.1</v>
      </c>
      <c r="BA63" s="4">
        <f t="shared" si="40"/>
        <v>0.1</v>
      </c>
      <c r="BB63" s="4">
        <f t="shared" si="40"/>
        <v>0.1</v>
      </c>
      <c r="BC63" s="4">
        <f t="shared" si="40"/>
        <v>0.1</v>
      </c>
      <c r="BD63" s="4">
        <f t="shared" si="40"/>
        <v>0.1</v>
      </c>
      <c r="BE63" s="4">
        <f t="shared" si="40"/>
        <v>0.1</v>
      </c>
      <c r="BF63" s="4">
        <f t="shared" si="40"/>
        <v>0.1</v>
      </c>
      <c r="BG63" s="4">
        <f t="shared" si="40"/>
        <v>0.1</v>
      </c>
      <c r="BH63" s="4">
        <f t="shared" si="40"/>
        <v>0.1</v>
      </c>
      <c r="BI63" s="4">
        <f t="shared" si="40"/>
        <v>0.1</v>
      </c>
      <c r="BJ63" s="4">
        <f t="shared" si="40"/>
        <v>0.1</v>
      </c>
      <c r="BK63" s="4">
        <f t="shared" si="40"/>
        <v>0.1</v>
      </c>
      <c r="BL63" s="4">
        <f t="shared" si="40"/>
        <v>0.1</v>
      </c>
      <c r="BM63" s="4">
        <f t="shared" si="40"/>
        <v>0.1</v>
      </c>
      <c r="BN63" s="4">
        <f t="shared" si="40"/>
        <v>0.1</v>
      </c>
      <c r="BO63" s="4">
        <f t="shared" si="40"/>
        <v>0.1</v>
      </c>
      <c r="BP63" s="4">
        <f t="shared" si="40"/>
        <v>0.1</v>
      </c>
      <c r="BQ63" s="4">
        <f t="shared" si="40"/>
        <v>0.1</v>
      </c>
      <c r="BR63" s="4">
        <f t="shared" si="40"/>
        <v>0.1</v>
      </c>
      <c r="BS63" s="4">
        <f t="shared" si="40"/>
        <v>0.1</v>
      </c>
      <c r="BT63" s="4">
        <f t="shared" si="40"/>
        <v>0.1</v>
      </c>
      <c r="BU63" s="4">
        <f t="shared" si="40"/>
        <v>0.1</v>
      </c>
      <c r="BV63" s="4">
        <f t="shared" si="40"/>
        <v>0.1</v>
      </c>
      <c r="BW63" s="4">
        <f t="shared" si="40"/>
        <v>0.1</v>
      </c>
      <c r="BX63" s="4">
        <f t="shared" si="40"/>
        <v>0.1</v>
      </c>
      <c r="BY63" s="4">
        <f t="shared" si="40"/>
        <v>0.1</v>
      </c>
      <c r="BZ63" s="4">
        <f t="shared" si="40"/>
        <v>0.1</v>
      </c>
      <c r="CA63" s="4">
        <f t="shared" si="40"/>
        <v>0.1</v>
      </c>
      <c r="CB63" s="4">
        <f t="shared" si="40"/>
        <v>0.1</v>
      </c>
      <c r="CC63" s="4">
        <f t="shared" si="40"/>
        <v>0.1</v>
      </c>
      <c r="CD63" s="4">
        <f t="shared" si="40"/>
        <v>0.1</v>
      </c>
      <c r="CE63" s="4">
        <f t="shared" si="40"/>
        <v>0.1</v>
      </c>
      <c r="CF63" s="4">
        <f t="shared" si="40"/>
        <v>0.1</v>
      </c>
      <c r="CG63" s="4">
        <f t="shared" si="40"/>
        <v>0.1</v>
      </c>
      <c r="CH63" s="4">
        <f t="shared" si="40"/>
        <v>0.1</v>
      </c>
      <c r="CI63" s="4">
        <f t="shared" si="40"/>
        <v>0.1</v>
      </c>
      <c r="CJ63" s="4">
        <f t="shared" si="40"/>
        <v>0.1</v>
      </c>
      <c r="CK63" s="4">
        <f t="shared" si="38"/>
        <v>0.1</v>
      </c>
      <c r="CL63" s="4">
        <f t="shared" si="38"/>
        <v>0.1</v>
      </c>
      <c r="CM63" s="4">
        <f t="shared" si="38"/>
        <v>0.1</v>
      </c>
      <c r="CN63" s="4">
        <f t="shared" si="38"/>
        <v>0.1</v>
      </c>
      <c r="CO63" s="4">
        <f t="shared" si="38"/>
        <v>0.1</v>
      </c>
      <c r="CP63" s="4">
        <f t="shared" si="38"/>
        <v>0.1</v>
      </c>
      <c r="CQ63" s="4">
        <f t="shared" si="38"/>
        <v>0.1</v>
      </c>
      <c r="CR63" s="4">
        <f t="shared" si="38"/>
        <v>0.1</v>
      </c>
      <c r="CS63" s="4">
        <f t="shared" si="38"/>
        <v>0.1</v>
      </c>
      <c r="CT63" s="4">
        <f t="shared" si="38"/>
        <v>0.1</v>
      </c>
      <c r="CU63" s="4">
        <f t="shared" si="38"/>
        <v>0.1</v>
      </c>
      <c r="CV63" s="4">
        <f t="shared" si="38"/>
        <v>0.1</v>
      </c>
      <c r="CW63" s="4">
        <f t="shared" si="38"/>
        <v>0.1</v>
      </c>
      <c r="CX63" s="4">
        <f t="shared" si="38"/>
        <v>0.1</v>
      </c>
      <c r="CY63" s="4">
        <f t="shared" si="38"/>
        <v>0.1</v>
      </c>
      <c r="CZ63" s="4">
        <f t="shared" si="38"/>
        <v>0.1</v>
      </c>
      <c r="DA63" s="4">
        <f t="shared" si="38"/>
        <v>0.1</v>
      </c>
      <c r="DB63" s="4">
        <f t="shared" si="38"/>
        <v>0.1</v>
      </c>
      <c r="DC63" s="4">
        <f t="shared" si="38"/>
        <v>0.1</v>
      </c>
      <c r="DD63" s="4">
        <f t="shared" si="38"/>
        <v>0.1</v>
      </c>
      <c r="DE63" s="4">
        <f t="shared" si="38"/>
        <v>0.1</v>
      </c>
    </row>
    <row r="64" spans="1:109">
      <c r="E64" t="s">
        <v>23</v>
      </c>
      <c r="F64" t="s">
        <v>45</v>
      </c>
      <c r="G64" t="s">
        <v>44</v>
      </c>
      <c r="H64" s="2" t="s">
        <v>42</v>
      </c>
      <c r="J64" s="1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</row>
    <row r="65" spans="1:109">
      <c r="E65" s="4">
        <f>IF(H65=0,0%,IF(F65&gt;0.5,INDEX(J65:DE65,0,G65+1),INDEX(J65:DE65,0,G65+1)*F65))</f>
        <v>0</v>
      </c>
      <c r="F65" s="6">
        <f>IF($H$65=0,0,SUMIF(V81:X120,"Simple Black",$X$81:$X$120)/$H$65)</f>
        <v>0</v>
      </c>
      <c r="G65" s="6">
        <f>IF($H$65=0,0,SUMIF($V$81:$W$120,"Simple Black",$W$81:$W$120)/$H$65)</f>
        <v>0</v>
      </c>
      <c r="H65">
        <f>COUNTIF(V81:V120,"Simple Black")</f>
        <v>0</v>
      </c>
      <c r="I65" t="s">
        <v>182</v>
      </c>
      <c r="J65" s="1">
        <f>J22</f>
        <v>0.39500000000000002</v>
      </c>
      <c r="K65" s="1">
        <f t="shared" ref="K65:BV65" si="41">K22</f>
        <v>0.19750000000000001</v>
      </c>
      <c r="L65" s="1">
        <f t="shared" si="41"/>
        <v>3.9500000000000007E-2</v>
      </c>
      <c r="M65" s="1">
        <f t="shared" si="41"/>
        <v>3.9500000000000007E-2</v>
      </c>
      <c r="N65" s="1">
        <f t="shared" si="41"/>
        <v>3.9500000000000007E-2</v>
      </c>
      <c r="O65" s="1">
        <f t="shared" si="41"/>
        <v>3.9500000000000007E-2</v>
      </c>
      <c r="P65" s="1">
        <f t="shared" si="41"/>
        <v>3.9500000000000007E-2</v>
      </c>
      <c r="Q65" s="1">
        <f t="shared" si="41"/>
        <v>3.9500000000000007E-2</v>
      </c>
      <c r="R65" s="1">
        <f t="shared" si="41"/>
        <v>3.9500000000000007E-2</v>
      </c>
      <c r="S65" s="1">
        <f t="shared" si="41"/>
        <v>3.9500000000000007E-2</v>
      </c>
      <c r="T65" s="1">
        <f t="shared" si="41"/>
        <v>3.9500000000000007E-2</v>
      </c>
      <c r="U65" s="1">
        <f t="shared" si="41"/>
        <v>3.9500000000000007E-2</v>
      </c>
      <c r="V65" s="1">
        <f t="shared" si="41"/>
        <v>3.9500000000000007E-2</v>
      </c>
      <c r="W65" s="1">
        <f t="shared" si="41"/>
        <v>3.9500000000000007E-2</v>
      </c>
      <c r="X65" s="1">
        <f t="shared" si="41"/>
        <v>3.9500000000000007E-2</v>
      </c>
      <c r="Y65" s="1">
        <f t="shared" si="41"/>
        <v>3.9500000000000007E-2</v>
      </c>
      <c r="Z65" s="1">
        <f t="shared" si="41"/>
        <v>3.9500000000000007E-2</v>
      </c>
      <c r="AA65" s="1">
        <f t="shared" si="41"/>
        <v>3.9500000000000007E-2</v>
      </c>
      <c r="AB65" s="1">
        <f t="shared" si="41"/>
        <v>3.9500000000000007E-2</v>
      </c>
      <c r="AC65" s="1">
        <f t="shared" si="41"/>
        <v>3.9500000000000007E-2</v>
      </c>
      <c r="AD65" s="1">
        <f t="shared" si="41"/>
        <v>3.9500000000000007E-2</v>
      </c>
      <c r="AE65" s="1">
        <f t="shared" si="41"/>
        <v>3.9500000000000007E-2</v>
      </c>
      <c r="AF65" s="1">
        <f t="shared" si="41"/>
        <v>3.9500000000000007E-2</v>
      </c>
      <c r="AG65" s="1">
        <f t="shared" si="41"/>
        <v>3.9500000000000007E-2</v>
      </c>
      <c r="AH65" s="1">
        <f t="shared" si="41"/>
        <v>3.9500000000000007E-2</v>
      </c>
      <c r="AI65" s="1">
        <f t="shared" si="41"/>
        <v>3.9500000000000007E-2</v>
      </c>
      <c r="AJ65" s="1">
        <f t="shared" si="41"/>
        <v>3.9500000000000007E-2</v>
      </c>
      <c r="AK65" s="1">
        <f t="shared" si="41"/>
        <v>3.9500000000000007E-2</v>
      </c>
      <c r="AL65" s="1">
        <f t="shared" si="41"/>
        <v>3.9500000000000007E-2</v>
      </c>
      <c r="AM65" s="1">
        <f t="shared" si="41"/>
        <v>3.9500000000000007E-2</v>
      </c>
      <c r="AN65" s="1">
        <f t="shared" si="41"/>
        <v>3.9500000000000007E-2</v>
      </c>
      <c r="AO65" s="1">
        <f t="shared" si="41"/>
        <v>3.9500000000000007E-2</v>
      </c>
      <c r="AP65" s="1">
        <f t="shared" si="41"/>
        <v>3.9500000000000007E-2</v>
      </c>
      <c r="AQ65" s="1">
        <f t="shared" si="41"/>
        <v>3.9500000000000007E-2</v>
      </c>
      <c r="AR65" s="1">
        <f t="shared" si="41"/>
        <v>3.9500000000000007E-2</v>
      </c>
      <c r="AS65" s="1">
        <f t="shared" si="41"/>
        <v>3.9500000000000007E-2</v>
      </c>
      <c r="AT65" s="1">
        <f t="shared" si="41"/>
        <v>3.9500000000000007E-2</v>
      </c>
      <c r="AU65" s="1">
        <f t="shared" si="41"/>
        <v>3.9500000000000007E-2</v>
      </c>
      <c r="AV65" s="1">
        <f t="shared" si="41"/>
        <v>3.9500000000000007E-2</v>
      </c>
      <c r="AW65" s="1">
        <f t="shared" si="41"/>
        <v>3.9500000000000007E-2</v>
      </c>
      <c r="AX65" s="1">
        <f t="shared" si="41"/>
        <v>3.9500000000000007E-2</v>
      </c>
      <c r="AY65" s="1">
        <f t="shared" si="41"/>
        <v>3.9500000000000007E-2</v>
      </c>
      <c r="AZ65" s="1">
        <f t="shared" si="41"/>
        <v>3.9500000000000007E-2</v>
      </c>
      <c r="BA65" s="1">
        <f t="shared" si="41"/>
        <v>3.9500000000000007E-2</v>
      </c>
      <c r="BB65" s="1">
        <f t="shared" si="41"/>
        <v>3.9500000000000007E-2</v>
      </c>
      <c r="BC65" s="1">
        <f t="shared" si="41"/>
        <v>3.9500000000000007E-2</v>
      </c>
      <c r="BD65" s="1">
        <f t="shared" si="41"/>
        <v>3.9500000000000007E-2</v>
      </c>
      <c r="BE65" s="1">
        <f t="shared" si="41"/>
        <v>3.9500000000000007E-2</v>
      </c>
      <c r="BF65" s="1">
        <f t="shared" si="41"/>
        <v>3.9500000000000007E-2</v>
      </c>
      <c r="BG65" s="1">
        <f t="shared" si="41"/>
        <v>3.9500000000000007E-2</v>
      </c>
      <c r="BH65" s="1">
        <f t="shared" si="41"/>
        <v>3.9500000000000007E-2</v>
      </c>
      <c r="BI65" s="1">
        <f t="shared" si="41"/>
        <v>3.9500000000000007E-2</v>
      </c>
      <c r="BJ65" s="1">
        <f t="shared" si="41"/>
        <v>3.9500000000000007E-2</v>
      </c>
      <c r="BK65" s="1">
        <f t="shared" si="41"/>
        <v>3.9500000000000007E-2</v>
      </c>
      <c r="BL65" s="1">
        <f t="shared" si="41"/>
        <v>3.9500000000000007E-2</v>
      </c>
      <c r="BM65" s="1">
        <f t="shared" si="41"/>
        <v>3.9500000000000007E-2</v>
      </c>
      <c r="BN65" s="1">
        <f t="shared" si="41"/>
        <v>3.9500000000000007E-2</v>
      </c>
      <c r="BO65" s="1">
        <f t="shared" si="41"/>
        <v>3.9500000000000007E-2</v>
      </c>
      <c r="BP65" s="1">
        <f t="shared" si="41"/>
        <v>3.9500000000000007E-2</v>
      </c>
      <c r="BQ65" s="1">
        <f t="shared" si="41"/>
        <v>3.9500000000000007E-2</v>
      </c>
      <c r="BR65" s="1">
        <f t="shared" si="41"/>
        <v>3.9500000000000007E-2</v>
      </c>
      <c r="BS65" s="1">
        <f t="shared" si="41"/>
        <v>3.9500000000000007E-2</v>
      </c>
      <c r="BT65" s="1">
        <f t="shared" si="41"/>
        <v>3.9500000000000007E-2</v>
      </c>
      <c r="BU65" s="1">
        <f t="shared" si="41"/>
        <v>3.9500000000000007E-2</v>
      </c>
      <c r="BV65" s="1">
        <f t="shared" si="41"/>
        <v>3.9500000000000007E-2</v>
      </c>
      <c r="BW65" s="1">
        <f t="shared" ref="BW65:DE65" si="42">BW22</f>
        <v>3.9500000000000007E-2</v>
      </c>
      <c r="BX65" s="1">
        <f t="shared" si="42"/>
        <v>3.9500000000000007E-2</v>
      </c>
      <c r="BY65" s="1">
        <f t="shared" si="42"/>
        <v>3.9500000000000007E-2</v>
      </c>
      <c r="BZ65" s="1">
        <f t="shared" si="42"/>
        <v>3.9500000000000007E-2</v>
      </c>
      <c r="CA65" s="1">
        <f t="shared" si="42"/>
        <v>3.9500000000000007E-2</v>
      </c>
      <c r="CB65" s="1">
        <f t="shared" si="42"/>
        <v>3.9500000000000007E-2</v>
      </c>
      <c r="CC65" s="1">
        <f t="shared" si="42"/>
        <v>3.9500000000000007E-2</v>
      </c>
      <c r="CD65" s="1">
        <f t="shared" si="42"/>
        <v>3.9500000000000007E-2</v>
      </c>
      <c r="CE65" s="1">
        <f t="shared" si="42"/>
        <v>3.9500000000000007E-2</v>
      </c>
      <c r="CF65" s="1">
        <f t="shared" si="42"/>
        <v>3.9500000000000007E-2</v>
      </c>
      <c r="CG65" s="1">
        <f t="shared" si="42"/>
        <v>3.9500000000000007E-2</v>
      </c>
      <c r="CH65" s="1">
        <f t="shared" si="42"/>
        <v>3.9500000000000007E-2</v>
      </c>
      <c r="CI65" s="1">
        <f t="shared" si="42"/>
        <v>3.9500000000000007E-2</v>
      </c>
      <c r="CJ65" s="1">
        <f t="shared" si="42"/>
        <v>3.9500000000000007E-2</v>
      </c>
      <c r="CK65" s="1">
        <f t="shared" si="42"/>
        <v>3.9500000000000007E-2</v>
      </c>
      <c r="CL65" s="1">
        <f t="shared" si="42"/>
        <v>3.9500000000000007E-2</v>
      </c>
      <c r="CM65" s="1">
        <f t="shared" si="42"/>
        <v>3.9500000000000007E-2</v>
      </c>
      <c r="CN65" s="1">
        <f t="shared" si="42"/>
        <v>3.9500000000000007E-2</v>
      </c>
      <c r="CO65" s="1">
        <f t="shared" si="42"/>
        <v>3.9500000000000007E-2</v>
      </c>
      <c r="CP65" s="1">
        <f t="shared" si="42"/>
        <v>3.9500000000000007E-2</v>
      </c>
      <c r="CQ65" s="1">
        <f t="shared" si="42"/>
        <v>3.9500000000000007E-2</v>
      </c>
      <c r="CR65" s="1">
        <f t="shared" si="42"/>
        <v>3.9500000000000007E-2</v>
      </c>
      <c r="CS65" s="1">
        <f t="shared" si="42"/>
        <v>3.9500000000000007E-2</v>
      </c>
      <c r="CT65" s="1">
        <f t="shared" si="42"/>
        <v>3.9500000000000007E-2</v>
      </c>
      <c r="CU65" s="1">
        <f t="shared" si="42"/>
        <v>3.9500000000000007E-2</v>
      </c>
      <c r="CV65" s="1">
        <f t="shared" si="42"/>
        <v>3.9500000000000007E-2</v>
      </c>
      <c r="CW65" s="1">
        <f t="shared" si="42"/>
        <v>3.9500000000000007E-2</v>
      </c>
      <c r="CX65" s="1">
        <f t="shared" si="42"/>
        <v>3.9500000000000007E-2</v>
      </c>
      <c r="CY65" s="1">
        <f t="shared" si="42"/>
        <v>3.9500000000000007E-2</v>
      </c>
      <c r="CZ65" s="1">
        <f t="shared" si="42"/>
        <v>3.9500000000000007E-2</v>
      </c>
      <c r="DA65" s="1">
        <f t="shared" si="42"/>
        <v>3.9500000000000007E-2</v>
      </c>
      <c r="DB65" s="1">
        <f t="shared" si="42"/>
        <v>3.9500000000000007E-2</v>
      </c>
      <c r="DC65" s="1">
        <f t="shared" si="42"/>
        <v>3.9500000000000007E-2</v>
      </c>
      <c r="DD65" s="1">
        <f t="shared" si="42"/>
        <v>3.9500000000000007E-2</v>
      </c>
      <c r="DE65" s="1">
        <f t="shared" si="42"/>
        <v>3.9500000000000007E-2</v>
      </c>
    </row>
    <row r="66" spans="1:109">
      <c r="E66" s="4">
        <f t="shared" ref="E66:E71" si="43">IF(H66=0,0%,IF(F66&gt;0.5,INDEX(J66:DE66,0,G66+1),INDEX(J66:DE66,0,G66+1)*F66))</f>
        <v>0</v>
      </c>
      <c r="F66" s="6">
        <f>IF($H$66=0,0,SUMIF(V81:X120,"Nimble Foot",$X$81:$X$120)/$H$66)</f>
        <v>0</v>
      </c>
      <c r="G66" s="6">
        <f>IF($H$66=0,0,SUMIF($V$81:$W$120,"Nimble Foot",$W$81:$W$120)/$H$66)</f>
        <v>0</v>
      </c>
      <c r="H66">
        <f>COUNTIF(V81:V120,"Nimble Foot")</f>
        <v>0</v>
      </c>
      <c r="I66" s="2" t="s">
        <v>34</v>
      </c>
      <c r="J66" s="1">
        <f>AVERAGE(J23:J27)</f>
        <v>0.39500000000000002</v>
      </c>
      <c r="K66" s="1">
        <f t="shared" ref="K66:BV66" si="44">AVERAGE(K23:K27)</f>
        <v>0.39500000000000002</v>
      </c>
      <c r="L66" s="1">
        <f t="shared" si="44"/>
        <v>0.27650000000000002</v>
      </c>
      <c r="M66" s="1">
        <f t="shared" si="44"/>
        <v>0.16589999999999999</v>
      </c>
      <c r="N66" s="1">
        <f t="shared" si="44"/>
        <v>0.1343</v>
      </c>
      <c r="O66" s="1">
        <f t="shared" si="44"/>
        <v>0.10270000000000001</v>
      </c>
      <c r="P66" s="1">
        <f t="shared" si="44"/>
        <v>7.110000000000001E-2</v>
      </c>
      <c r="Q66" s="1">
        <f t="shared" si="44"/>
        <v>3.9500000000000007E-2</v>
      </c>
      <c r="R66" s="1">
        <f t="shared" si="44"/>
        <v>3.9500000000000007E-2</v>
      </c>
      <c r="S66" s="1">
        <f t="shared" si="44"/>
        <v>3.9500000000000007E-2</v>
      </c>
      <c r="T66" s="1">
        <f t="shared" si="44"/>
        <v>3.9500000000000007E-2</v>
      </c>
      <c r="U66" s="1">
        <f t="shared" si="44"/>
        <v>3.9500000000000007E-2</v>
      </c>
      <c r="V66" s="1">
        <f t="shared" si="44"/>
        <v>3.9500000000000007E-2</v>
      </c>
      <c r="W66" s="1">
        <f t="shared" si="44"/>
        <v>3.9500000000000007E-2</v>
      </c>
      <c r="X66" s="1">
        <f t="shared" si="44"/>
        <v>3.9500000000000007E-2</v>
      </c>
      <c r="Y66" s="1">
        <f t="shared" si="44"/>
        <v>3.9500000000000007E-2</v>
      </c>
      <c r="Z66" s="1">
        <f t="shared" si="44"/>
        <v>3.9500000000000007E-2</v>
      </c>
      <c r="AA66" s="1">
        <f t="shared" si="44"/>
        <v>3.9500000000000007E-2</v>
      </c>
      <c r="AB66" s="1">
        <f t="shared" si="44"/>
        <v>3.9500000000000007E-2</v>
      </c>
      <c r="AC66" s="1">
        <f t="shared" si="44"/>
        <v>3.9500000000000007E-2</v>
      </c>
      <c r="AD66" s="1">
        <f t="shared" si="44"/>
        <v>3.9500000000000007E-2</v>
      </c>
      <c r="AE66" s="1">
        <f t="shared" si="44"/>
        <v>3.9500000000000007E-2</v>
      </c>
      <c r="AF66" s="1">
        <f t="shared" si="44"/>
        <v>3.9500000000000007E-2</v>
      </c>
      <c r="AG66" s="1">
        <f t="shared" si="44"/>
        <v>3.9500000000000007E-2</v>
      </c>
      <c r="AH66" s="1">
        <f t="shared" si="44"/>
        <v>3.9500000000000007E-2</v>
      </c>
      <c r="AI66" s="1">
        <f t="shared" si="44"/>
        <v>3.9500000000000007E-2</v>
      </c>
      <c r="AJ66" s="1">
        <f t="shared" si="44"/>
        <v>3.9500000000000007E-2</v>
      </c>
      <c r="AK66" s="1">
        <f t="shared" si="44"/>
        <v>3.9500000000000007E-2</v>
      </c>
      <c r="AL66" s="1">
        <f t="shared" si="44"/>
        <v>3.9500000000000007E-2</v>
      </c>
      <c r="AM66" s="1">
        <f t="shared" si="44"/>
        <v>3.9500000000000007E-2</v>
      </c>
      <c r="AN66" s="1">
        <f t="shared" si="44"/>
        <v>3.9500000000000007E-2</v>
      </c>
      <c r="AO66" s="1">
        <f t="shared" si="44"/>
        <v>3.9500000000000007E-2</v>
      </c>
      <c r="AP66" s="1">
        <f t="shared" si="44"/>
        <v>3.9500000000000007E-2</v>
      </c>
      <c r="AQ66" s="1">
        <f t="shared" si="44"/>
        <v>3.9500000000000007E-2</v>
      </c>
      <c r="AR66" s="1">
        <f t="shared" si="44"/>
        <v>3.9500000000000007E-2</v>
      </c>
      <c r="AS66" s="1">
        <f t="shared" si="44"/>
        <v>3.9500000000000007E-2</v>
      </c>
      <c r="AT66" s="1">
        <f t="shared" si="44"/>
        <v>3.9500000000000007E-2</v>
      </c>
      <c r="AU66" s="1">
        <f t="shared" si="44"/>
        <v>3.9500000000000007E-2</v>
      </c>
      <c r="AV66" s="1">
        <f t="shared" si="44"/>
        <v>3.9500000000000007E-2</v>
      </c>
      <c r="AW66" s="1">
        <f t="shared" si="44"/>
        <v>3.9500000000000007E-2</v>
      </c>
      <c r="AX66" s="1">
        <f t="shared" si="44"/>
        <v>3.9500000000000007E-2</v>
      </c>
      <c r="AY66" s="1">
        <f t="shared" si="44"/>
        <v>3.9500000000000007E-2</v>
      </c>
      <c r="AZ66" s="1">
        <f t="shared" si="44"/>
        <v>3.9500000000000007E-2</v>
      </c>
      <c r="BA66" s="1">
        <f t="shared" si="44"/>
        <v>3.9500000000000007E-2</v>
      </c>
      <c r="BB66" s="1">
        <f t="shared" si="44"/>
        <v>3.9500000000000007E-2</v>
      </c>
      <c r="BC66" s="1">
        <f t="shared" si="44"/>
        <v>3.9500000000000007E-2</v>
      </c>
      <c r="BD66" s="1">
        <f t="shared" si="44"/>
        <v>3.9500000000000007E-2</v>
      </c>
      <c r="BE66" s="1">
        <f t="shared" si="44"/>
        <v>3.9500000000000007E-2</v>
      </c>
      <c r="BF66" s="1">
        <f t="shared" si="44"/>
        <v>3.9500000000000007E-2</v>
      </c>
      <c r="BG66" s="1">
        <f t="shared" si="44"/>
        <v>3.9500000000000007E-2</v>
      </c>
      <c r="BH66" s="1">
        <f t="shared" si="44"/>
        <v>3.9500000000000007E-2</v>
      </c>
      <c r="BI66" s="1">
        <f t="shared" si="44"/>
        <v>3.9500000000000007E-2</v>
      </c>
      <c r="BJ66" s="1">
        <f t="shared" si="44"/>
        <v>3.9500000000000007E-2</v>
      </c>
      <c r="BK66" s="1">
        <f t="shared" si="44"/>
        <v>3.9500000000000007E-2</v>
      </c>
      <c r="BL66" s="1">
        <f t="shared" si="44"/>
        <v>3.9500000000000007E-2</v>
      </c>
      <c r="BM66" s="1">
        <f t="shared" si="44"/>
        <v>3.9500000000000007E-2</v>
      </c>
      <c r="BN66" s="1">
        <f t="shared" si="44"/>
        <v>3.9500000000000007E-2</v>
      </c>
      <c r="BO66" s="1">
        <f t="shared" si="44"/>
        <v>3.9500000000000007E-2</v>
      </c>
      <c r="BP66" s="1">
        <f t="shared" si="44"/>
        <v>3.9500000000000007E-2</v>
      </c>
      <c r="BQ66" s="1">
        <f t="shared" si="44"/>
        <v>3.9500000000000007E-2</v>
      </c>
      <c r="BR66" s="1">
        <f t="shared" si="44"/>
        <v>3.9500000000000007E-2</v>
      </c>
      <c r="BS66" s="1">
        <f t="shared" si="44"/>
        <v>3.9500000000000007E-2</v>
      </c>
      <c r="BT66" s="1">
        <f t="shared" si="44"/>
        <v>3.9500000000000007E-2</v>
      </c>
      <c r="BU66" s="1">
        <f t="shared" si="44"/>
        <v>3.9500000000000007E-2</v>
      </c>
      <c r="BV66" s="1">
        <f t="shared" si="44"/>
        <v>3.9500000000000007E-2</v>
      </c>
      <c r="BW66" s="1">
        <f t="shared" ref="BW66:DE66" si="45">AVERAGE(BW23:BW27)</f>
        <v>3.9500000000000007E-2</v>
      </c>
      <c r="BX66" s="1">
        <f t="shared" si="45"/>
        <v>3.9500000000000007E-2</v>
      </c>
      <c r="BY66" s="1">
        <f t="shared" si="45"/>
        <v>3.9500000000000007E-2</v>
      </c>
      <c r="BZ66" s="1">
        <f t="shared" si="45"/>
        <v>3.9500000000000007E-2</v>
      </c>
      <c r="CA66" s="1">
        <f t="shared" si="45"/>
        <v>3.9500000000000007E-2</v>
      </c>
      <c r="CB66" s="1">
        <f t="shared" si="45"/>
        <v>3.9500000000000007E-2</v>
      </c>
      <c r="CC66" s="1">
        <f t="shared" si="45"/>
        <v>3.9500000000000007E-2</v>
      </c>
      <c r="CD66" s="1">
        <f t="shared" si="45"/>
        <v>3.9500000000000007E-2</v>
      </c>
      <c r="CE66" s="1">
        <f t="shared" si="45"/>
        <v>3.9500000000000007E-2</v>
      </c>
      <c r="CF66" s="1">
        <f t="shared" si="45"/>
        <v>3.9500000000000007E-2</v>
      </c>
      <c r="CG66" s="1">
        <f t="shared" si="45"/>
        <v>3.9500000000000007E-2</v>
      </c>
      <c r="CH66" s="1">
        <f t="shared" si="45"/>
        <v>3.9500000000000007E-2</v>
      </c>
      <c r="CI66" s="1">
        <f t="shared" si="45"/>
        <v>3.9500000000000007E-2</v>
      </c>
      <c r="CJ66" s="1">
        <f t="shared" si="45"/>
        <v>3.9500000000000007E-2</v>
      </c>
      <c r="CK66" s="1">
        <f t="shared" si="45"/>
        <v>3.9500000000000007E-2</v>
      </c>
      <c r="CL66" s="1">
        <f t="shared" si="45"/>
        <v>3.9500000000000007E-2</v>
      </c>
      <c r="CM66" s="1">
        <f t="shared" si="45"/>
        <v>3.9500000000000007E-2</v>
      </c>
      <c r="CN66" s="1">
        <f t="shared" si="45"/>
        <v>3.9500000000000007E-2</v>
      </c>
      <c r="CO66" s="1">
        <f t="shared" si="45"/>
        <v>3.9500000000000007E-2</v>
      </c>
      <c r="CP66" s="1">
        <f t="shared" si="45"/>
        <v>3.9500000000000007E-2</v>
      </c>
      <c r="CQ66" s="1">
        <f t="shared" si="45"/>
        <v>3.9500000000000007E-2</v>
      </c>
      <c r="CR66" s="1">
        <f t="shared" si="45"/>
        <v>3.9500000000000007E-2</v>
      </c>
      <c r="CS66" s="1">
        <f t="shared" si="45"/>
        <v>3.9500000000000007E-2</v>
      </c>
      <c r="CT66" s="1">
        <f t="shared" si="45"/>
        <v>3.9500000000000007E-2</v>
      </c>
      <c r="CU66" s="1">
        <f t="shared" si="45"/>
        <v>3.9500000000000007E-2</v>
      </c>
      <c r="CV66" s="1">
        <f t="shared" si="45"/>
        <v>3.9500000000000007E-2</v>
      </c>
      <c r="CW66" s="1">
        <f t="shared" si="45"/>
        <v>3.9500000000000007E-2</v>
      </c>
      <c r="CX66" s="1">
        <f t="shared" si="45"/>
        <v>3.9500000000000007E-2</v>
      </c>
      <c r="CY66" s="1">
        <f t="shared" si="45"/>
        <v>3.9500000000000007E-2</v>
      </c>
      <c r="CZ66" s="1">
        <f t="shared" si="45"/>
        <v>3.9500000000000007E-2</v>
      </c>
      <c r="DA66" s="1">
        <f t="shared" si="45"/>
        <v>3.9500000000000007E-2</v>
      </c>
      <c r="DB66" s="1">
        <f t="shared" si="45"/>
        <v>3.9500000000000007E-2</v>
      </c>
      <c r="DC66" s="1">
        <f t="shared" si="45"/>
        <v>3.9500000000000007E-2</v>
      </c>
      <c r="DD66" s="1">
        <f t="shared" si="45"/>
        <v>3.9500000000000007E-2</v>
      </c>
      <c r="DE66" s="1">
        <f t="shared" si="45"/>
        <v>3.9500000000000007E-2</v>
      </c>
    </row>
    <row r="67" spans="1:109">
      <c r="E67" s="4">
        <f t="shared" ca="1" si="43"/>
        <v>3.9500000000000007E-2</v>
      </c>
      <c r="F67" s="6">
        <f ca="1">IF($H$67=0,0,SUMIF($V$81:$X$120,"Golden Blaze",$X$81:$X$120)/$H$67)</f>
        <v>1</v>
      </c>
      <c r="G67" s="6">
        <f ca="1">IF($H$67=0,0,SUMIF($V$81:$W$120,"Golden Blaze",$W$81:$W$120)/$H$67)</f>
        <v>17.142857142857142</v>
      </c>
      <c r="H67">
        <f>COUNTIF($V$81:$V$120,"Golden Blaze")</f>
        <v>7</v>
      </c>
      <c r="I67" s="2" t="s">
        <v>35</v>
      </c>
      <c r="J67" s="1">
        <f>AVERAGE(J28:J32)</f>
        <v>0.39500000000000002</v>
      </c>
      <c r="K67" s="1">
        <f t="shared" ref="K67:BV67" si="46">AVERAGE(K28:K32)</f>
        <v>0.39500000000000002</v>
      </c>
      <c r="L67" s="1">
        <f t="shared" si="46"/>
        <v>0.35550000000000004</v>
      </c>
      <c r="M67" s="1">
        <f t="shared" si="46"/>
        <v>0.23700000000000002</v>
      </c>
      <c r="N67" s="1">
        <f t="shared" si="46"/>
        <v>0.16589999999999999</v>
      </c>
      <c r="O67" s="1">
        <f t="shared" si="46"/>
        <v>0.1343</v>
      </c>
      <c r="P67" s="1">
        <f t="shared" si="46"/>
        <v>0.10270000000000001</v>
      </c>
      <c r="Q67" s="1">
        <f t="shared" si="46"/>
        <v>7.110000000000001E-2</v>
      </c>
      <c r="R67" s="1">
        <f t="shared" si="46"/>
        <v>3.9500000000000007E-2</v>
      </c>
      <c r="S67" s="1">
        <f t="shared" si="46"/>
        <v>3.9500000000000007E-2</v>
      </c>
      <c r="T67" s="1">
        <f t="shared" si="46"/>
        <v>3.9500000000000007E-2</v>
      </c>
      <c r="U67" s="1">
        <f t="shared" si="46"/>
        <v>3.9500000000000007E-2</v>
      </c>
      <c r="V67" s="1">
        <f t="shared" si="46"/>
        <v>3.9500000000000007E-2</v>
      </c>
      <c r="W67" s="1">
        <f t="shared" si="46"/>
        <v>3.9500000000000007E-2</v>
      </c>
      <c r="X67" s="1">
        <f t="shared" si="46"/>
        <v>3.9500000000000007E-2</v>
      </c>
      <c r="Y67" s="1">
        <f t="shared" si="46"/>
        <v>3.9500000000000007E-2</v>
      </c>
      <c r="Z67" s="1">
        <f t="shared" si="46"/>
        <v>3.9500000000000007E-2</v>
      </c>
      <c r="AA67" s="1">
        <f t="shared" si="46"/>
        <v>3.9500000000000007E-2</v>
      </c>
      <c r="AB67" s="1">
        <f t="shared" si="46"/>
        <v>3.9500000000000007E-2</v>
      </c>
      <c r="AC67" s="1">
        <f t="shared" si="46"/>
        <v>3.9500000000000007E-2</v>
      </c>
      <c r="AD67" s="1">
        <f t="shared" si="46"/>
        <v>3.9500000000000007E-2</v>
      </c>
      <c r="AE67" s="1">
        <f t="shared" si="46"/>
        <v>3.9500000000000007E-2</v>
      </c>
      <c r="AF67" s="1">
        <f t="shared" si="46"/>
        <v>3.9500000000000007E-2</v>
      </c>
      <c r="AG67" s="1">
        <f t="shared" si="46"/>
        <v>3.9500000000000007E-2</v>
      </c>
      <c r="AH67" s="1">
        <f t="shared" si="46"/>
        <v>3.9500000000000007E-2</v>
      </c>
      <c r="AI67" s="1">
        <f t="shared" si="46"/>
        <v>3.9500000000000007E-2</v>
      </c>
      <c r="AJ67" s="1">
        <f t="shared" si="46"/>
        <v>3.9500000000000007E-2</v>
      </c>
      <c r="AK67" s="1">
        <f t="shared" si="46"/>
        <v>3.9500000000000007E-2</v>
      </c>
      <c r="AL67" s="1">
        <f t="shared" si="46"/>
        <v>3.9500000000000007E-2</v>
      </c>
      <c r="AM67" s="1">
        <f t="shared" si="46"/>
        <v>3.9500000000000007E-2</v>
      </c>
      <c r="AN67" s="1">
        <f t="shared" si="46"/>
        <v>3.9500000000000007E-2</v>
      </c>
      <c r="AO67" s="1">
        <f t="shared" si="46"/>
        <v>3.9500000000000007E-2</v>
      </c>
      <c r="AP67" s="1">
        <f t="shared" si="46"/>
        <v>3.9500000000000007E-2</v>
      </c>
      <c r="AQ67" s="1">
        <f t="shared" si="46"/>
        <v>3.9500000000000007E-2</v>
      </c>
      <c r="AR67" s="1">
        <f t="shared" si="46"/>
        <v>3.9500000000000007E-2</v>
      </c>
      <c r="AS67" s="1">
        <f t="shared" si="46"/>
        <v>3.9500000000000007E-2</v>
      </c>
      <c r="AT67" s="1">
        <f t="shared" si="46"/>
        <v>3.9500000000000007E-2</v>
      </c>
      <c r="AU67" s="1">
        <f t="shared" si="46"/>
        <v>3.9500000000000007E-2</v>
      </c>
      <c r="AV67" s="1">
        <f t="shared" si="46"/>
        <v>3.9500000000000007E-2</v>
      </c>
      <c r="AW67" s="1">
        <f t="shared" si="46"/>
        <v>3.9500000000000007E-2</v>
      </c>
      <c r="AX67" s="1">
        <f t="shared" si="46"/>
        <v>3.9500000000000007E-2</v>
      </c>
      <c r="AY67" s="1">
        <f t="shared" si="46"/>
        <v>3.9500000000000007E-2</v>
      </c>
      <c r="AZ67" s="1">
        <f t="shared" si="46"/>
        <v>3.9500000000000007E-2</v>
      </c>
      <c r="BA67" s="1">
        <f t="shared" si="46"/>
        <v>3.9500000000000007E-2</v>
      </c>
      <c r="BB67" s="1">
        <f t="shared" si="46"/>
        <v>3.9500000000000007E-2</v>
      </c>
      <c r="BC67" s="1">
        <f t="shared" si="46"/>
        <v>3.9500000000000007E-2</v>
      </c>
      <c r="BD67" s="1">
        <f t="shared" si="46"/>
        <v>3.9500000000000007E-2</v>
      </c>
      <c r="BE67" s="1">
        <f t="shared" si="46"/>
        <v>3.9500000000000007E-2</v>
      </c>
      <c r="BF67" s="1">
        <f t="shared" si="46"/>
        <v>3.9500000000000007E-2</v>
      </c>
      <c r="BG67" s="1">
        <f t="shared" si="46"/>
        <v>3.9500000000000007E-2</v>
      </c>
      <c r="BH67" s="1">
        <f t="shared" si="46"/>
        <v>3.9500000000000007E-2</v>
      </c>
      <c r="BI67" s="1">
        <f t="shared" si="46"/>
        <v>3.9500000000000007E-2</v>
      </c>
      <c r="BJ67" s="1">
        <f t="shared" si="46"/>
        <v>3.9500000000000007E-2</v>
      </c>
      <c r="BK67" s="1">
        <f t="shared" si="46"/>
        <v>3.9500000000000007E-2</v>
      </c>
      <c r="BL67" s="1">
        <f t="shared" si="46"/>
        <v>3.9500000000000007E-2</v>
      </c>
      <c r="BM67" s="1">
        <f t="shared" si="46"/>
        <v>3.9500000000000007E-2</v>
      </c>
      <c r="BN67" s="1">
        <f t="shared" si="46"/>
        <v>3.9500000000000007E-2</v>
      </c>
      <c r="BO67" s="1">
        <f t="shared" si="46"/>
        <v>3.9500000000000007E-2</v>
      </c>
      <c r="BP67" s="1">
        <f t="shared" si="46"/>
        <v>3.9500000000000007E-2</v>
      </c>
      <c r="BQ67" s="1">
        <f t="shared" si="46"/>
        <v>3.9500000000000007E-2</v>
      </c>
      <c r="BR67" s="1">
        <f t="shared" si="46"/>
        <v>3.9500000000000007E-2</v>
      </c>
      <c r="BS67" s="1">
        <f t="shared" si="46"/>
        <v>3.9500000000000007E-2</v>
      </c>
      <c r="BT67" s="1">
        <f t="shared" si="46"/>
        <v>3.9500000000000007E-2</v>
      </c>
      <c r="BU67" s="1">
        <f t="shared" si="46"/>
        <v>3.9500000000000007E-2</v>
      </c>
      <c r="BV67" s="1">
        <f t="shared" si="46"/>
        <v>3.9500000000000007E-2</v>
      </c>
      <c r="BW67" s="1">
        <f t="shared" ref="BW67:DE67" si="47">AVERAGE(BW28:BW32)</f>
        <v>3.9500000000000007E-2</v>
      </c>
      <c r="BX67" s="1">
        <f t="shared" si="47"/>
        <v>3.9500000000000007E-2</v>
      </c>
      <c r="BY67" s="1">
        <f t="shared" si="47"/>
        <v>3.9500000000000007E-2</v>
      </c>
      <c r="BZ67" s="1">
        <f t="shared" si="47"/>
        <v>3.9500000000000007E-2</v>
      </c>
      <c r="CA67" s="1">
        <f t="shared" si="47"/>
        <v>3.9500000000000007E-2</v>
      </c>
      <c r="CB67" s="1">
        <f t="shared" si="47"/>
        <v>3.9500000000000007E-2</v>
      </c>
      <c r="CC67" s="1">
        <f t="shared" si="47"/>
        <v>3.9500000000000007E-2</v>
      </c>
      <c r="CD67" s="1">
        <f t="shared" si="47"/>
        <v>3.9500000000000007E-2</v>
      </c>
      <c r="CE67" s="1">
        <f t="shared" si="47"/>
        <v>3.9500000000000007E-2</v>
      </c>
      <c r="CF67" s="1">
        <f t="shared" si="47"/>
        <v>3.9500000000000007E-2</v>
      </c>
      <c r="CG67" s="1">
        <f t="shared" si="47"/>
        <v>3.9500000000000007E-2</v>
      </c>
      <c r="CH67" s="1">
        <f t="shared" si="47"/>
        <v>3.9500000000000007E-2</v>
      </c>
      <c r="CI67" s="1">
        <f t="shared" si="47"/>
        <v>3.9500000000000007E-2</v>
      </c>
      <c r="CJ67" s="1">
        <f t="shared" si="47"/>
        <v>3.9500000000000007E-2</v>
      </c>
      <c r="CK67" s="1">
        <f t="shared" si="47"/>
        <v>3.9500000000000007E-2</v>
      </c>
      <c r="CL67" s="1">
        <f t="shared" si="47"/>
        <v>3.9500000000000007E-2</v>
      </c>
      <c r="CM67" s="1">
        <f t="shared" si="47"/>
        <v>3.9500000000000007E-2</v>
      </c>
      <c r="CN67" s="1">
        <f t="shared" si="47"/>
        <v>3.9500000000000007E-2</v>
      </c>
      <c r="CO67" s="1">
        <f t="shared" si="47"/>
        <v>3.9500000000000007E-2</v>
      </c>
      <c r="CP67" s="1">
        <f t="shared" si="47"/>
        <v>3.9500000000000007E-2</v>
      </c>
      <c r="CQ67" s="1">
        <f t="shared" si="47"/>
        <v>3.9500000000000007E-2</v>
      </c>
      <c r="CR67" s="1">
        <f t="shared" si="47"/>
        <v>3.9500000000000007E-2</v>
      </c>
      <c r="CS67" s="1">
        <f t="shared" si="47"/>
        <v>3.9500000000000007E-2</v>
      </c>
      <c r="CT67" s="1">
        <f t="shared" si="47"/>
        <v>3.9500000000000007E-2</v>
      </c>
      <c r="CU67" s="1">
        <f t="shared" si="47"/>
        <v>3.9500000000000007E-2</v>
      </c>
      <c r="CV67" s="1">
        <f t="shared" si="47"/>
        <v>3.9500000000000007E-2</v>
      </c>
      <c r="CW67" s="1">
        <f t="shared" si="47"/>
        <v>3.9500000000000007E-2</v>
      </c>
      <c r="CX67" s="1">
        <f t="shared" si="47"/>
        <v>3.9500000000000007E-2</v>
      </c>
      <c r="CY67" s="1">
        <f t="shared" si="47"/>
        <v>3.9500000000000007E-2</v>
      </c>
      <c r="CZ67" s="1">
        <f t="shared" si="47"/>
        <v>3.9500000000000007E-2</v>
      </c>
      <c r="DA67" s="1">
        <f t="shared" si="47"/>
        <v>3.9500000000000007E-2</v>
      </c>
      <c r="DB67" s="1">
        <f t="shared" si="47"/>
        <v>3.9500000000000007E-2</v>
      </c>
      <c r="DC67" s="1">
        <f t="shared" si="47"/>
        <v>3.9500000000000007E-2</v>
      </c>
      <c r="DD67" s="1">
        <f t="shared" si="47"/>
        <v>3.9500000000000007E-2</v>
      </c>
      <c r="DE67" s="1">
        <f t="shared" si="47"/>
        <v>3.9500000000000007E-2</v>
      </c>
    </row>
    <row r="68" spans="1:109">
      <c r="E68" s="4">
        <f t="shared" ca="1" si="43"/>
        <v>5.4500000000000007E-2</v>
      </c>
      <c r="F68" s="6">
        <f ca="1">IF($H$68=0,0,SUMIF($V$81:$X$120,"Lucky Face",$X$81:$X$120)/$H$68)</f>
        <v>0.84615384615384615</v>
      </c>
      <c r="G68" s="6">
        <f ca="1">IF($H$68=0,0,SUMIF($V$81:$W$120,"Lucky Face",$W$81:$W$120)/$H$68)</f>
        <v>13.461538461538462</v>
      </c>
      <c r="H68">
        <f>COUNTIF($V$81:$V$120,"Lucky Face")</f>
        <v>13</v>
      </c>
      <c r="I68" s="2" t="s">
        <v>36</v>
      </c>
      <c r="J68" s="1">
        <f>AVERAGE(J33:J37)</f>
        <v>0.54500000000000004</v>
      </c>
      <c r="K68" s="1">
        <f t="shared" ref="K68:BV68" si="48">AVERAGE(K33:K37)</f>
        <v>0.54500000000000004</v>
      </c>
      <c r="L68" s="1">
        <f t="shared" si="48"/>
        <v>0.50050000000000006</v>
      </c>
      <c r="M68" s="1">
        <f t="shared" si="48"/>
        <v>0.33700000000000002</v>
      </c>
      <c r="N68" s="1">
        <f t="shared" si="48"/>
        <v>0.23689999999999997</v>
      </c>
      <c r="O68" s="1">
        <f t="shared" si="48"/>
        <v>0.1973</v>
      </c>
      <c r="P68" s="1">
        <f t="shared" si="48"/>
        <v>0.1537</v>
      </c>
      <c r="Q68" s="1">
        <f t="shared" si="48"/>
        <v>0.1061</v>
      </c>
      <c r="R68" s="1">
        <f t="shared" si="48"/>
        <v>5.4500000000000007E-2</v>
      </c>
      <c r="S68" s="1">
        <f t="shared" si="48"/>
        <v>5.4500000000000007E-2</v>
      </c>
      <c r="T68" s="1">
        <f t="shared" si="48"/>
        <v>5.4500000000000007E-2</v>
      </c>
      <c r="U68" s="1">
        <f t="shared" si="48"/>
        <v>5.4500000000000007E-2</v>
      </c>
      <c r="V68" s="1">
        <f t="shared" si="48"/>
        <v>5.4500000000000007E-2</v>
      </c>
      <c r="W68" s="1">
        <f t="shared" si="48"/>
        <v>5.4500000000000007E-2</v>
      </c>
      <c r="X68" s="1">
        <f t="shared" si="48"/>
        <v>5.4500000000000007E-2</v>
      </c>
      <c r="Y68" s="1">
        <f t="shared" si="48"/>
        <v>5.4500000000000007E-2</v>
      </c>
      <c r="Z68" s="1">
        <f t="shared" si="48"/>
        <v>5.4500000000000007E-2</v>
      </c>
      <c r="AA68" s="1">
        <f t="shared" si="48"/>
        <v>5.4500000000000007E-2</v>
      </c>
      <c r="AB68" s="1">
        <f t="shared" si="48"/>
        <v>5.4500000000000007E-2</v>
      </c>
      <c r="AC68" s="1">
        <f t="shared" si="48"/>
        <v>5.4500000000000007E-2</v>
      </c>
      <c r="AD68" s="1">
        <f t="shared" si="48"/>
        <v>5.4500000000000007E-2</v>
      </c>
      <c r="AE68" s="1">
        <f t="shared" si="48"/>
        <v>5.4500000000000007E-2</v>
      </c>
      <c r="AF68" s="1">
        <f t="shared" si="48"/>
        <v>5.4500000000000007E-2</v>
      </c>
      <c r="AG68" s="1">
        <f t="shared" si="48"/>
        <v>5.4500000000000007E-2</v>
      </c>
      <c r="AH68" s="1">
        <f t="shared" si="48"/>
        <v>5.4500000000000007E-2</v>
      </c>
      <c r="AI68" s="1">
        <f t="shared" si="48"/>
        <v>5.4500000000000007E-2</v>
      </c>
      <c r="AJ68" s="1">
        <f t="shared" si="48"/>
        <v>5.4500000000000007E-2</v>
      </c>
      <c r="AK68" s="1">
        <f t="shared" si="48"/>
        <v>5.4500000000000007E-2</v>
      </c>
      <c r="AL68" s="1">
        <f t="shared" si="48"/>
        <v>5.4500000000000007E-2</v>
      </c>
      <c r="AM68" s="1">
        <f t="shared" si="48"/>
        <v>5.4500000000000007E-2</v>
      </c>
      <c r="AN68" s="1">
        <f t="shared" si="48"/>
        <v>5.4500000000000007E-2</v>
      </c>
      <c r="AO68" s="1">
        <f t="shared" si="48"/>
        <v>5.4500000000000007E-2</v>
      </c>
      <c r="AP68" s="1">
        <f t="shared" si="48"/>
        <v>5.4500000000000007E-2</v>
      </c>
      <c r="AQ68" s="1">
        <f t="shared" si="48"/>
        <v>5.4500000000000007E-2</v>
      </c>
      <c r="AR68" s="1">
        <f t="shared" si="48"/>
        <v>5.4500000000000007E-2</v>
      </c>
      <c r="AS68" s="1">
        <f t="shared" si="48"/>
        <v>5.4500000000000007E-2</v>
      </c>
      <c r="AT68" s="1">
        <f t="shared" si="48"/>
        <v>5.4500000000000007E-2</v>
      </c>
      <c r="AU68" s="1">
        <f t="shared" si="48"/>
        <v>5.4500000000000007E-2</v>
      </c>
      <c r="AV68" s="1">
        <f t="shared" si="48"/>
        <v>5.4500000000000007E-2</v>
      </c>
      <c r="AW68" s="1">
        <f t="shared" si="48"/>
        <v>5.4500000000000007E-2</v>
      </c>
      <c r="AX68" s="1">
        <f t="shared" si="48"/>
        <v>5.4500000000000007E-2</v>
      </c>
      <c r="AY68" s="1">
        <f t="shared" si="48"/>
        <v>5.4500000000000007E-2</v>
      </c>
      <c r="AZ68" s="1">
        <f t="shared" si="48"/>
        <v>5.4500000000000007E-2</v>
      </c>
      <c r="BA68" s="1">
        <f t="shared" si="48"/>
        <v>5.4500000000000007E-2</v>
      </c>
      <c r="BB68" s="1">
        <f t="shared" si="48"/>
        <v>5.4500000000000007E-2</v>
      </c>
      <c r="BC68" s="1">
        <f t="shared" si="48"/>
        <v>5.4500000000000007E-2</v>
      </c>
      <c r="BD68" s="1">
        <f t="shared" si="48"/>
        <v>5.4500000000000007E-2</v>
      </c>
      <c r="BE68" s="1">
        <f t="shared" si="48"/>
        <v>5.4500000000000007E-2</v>
      </c>
      <c r="BF68" s="1">
        <f t="shared" si="48"/>
        <v>5.4500000000000007E-2</v>
      </c>
      <c r="BG68" s="1">
        <f t="shared" si="48"/>
        <v>5.4500000000000007E-2</v>
      </c>
      <c r="BH68" s="1">
        <f t="shared" si="48"/>
        <v>5.4500000000000007E-2</v>
      </c>
      <c r="BI68" s="1">
        <f t="shared" si="48"/>
        <v>5.4500000000000007E-2</v>
      </c>
      <c r="BJ68" s="1">
        <f t="shared" si="48"/>
        <v>5.4500000000000007E-2</v>
      </c>
      <c r="BK68" s="1">
        <f t="shared" si="48"/>
        <v>5.4500000000000007E-2</v>
      </c>
      <c r="BL68" s="1">
        <f t="shared" si="48"/>
        <v>5.4500000000000007E-2</v>
      </c>
      <c r="BM68" s="1">
        <f t="shared" si="48"/>
        <v>5.4500000000000007E-2</v>
      </c>
      <c r="BN68" s="1">
        <f t="shared" si="48"/>
        <v>5.4500000000000007E-2</v>
      </c>
      <c r="BO68" s="1">
        <f t="shared" si="48"/>
        <v>5.4500000000000007E-2</v>
      </c>
      <c r="BP68" s="1">
        <f t="shared" si="48"/>
        <v>5.4500000000000007E-2</v>
      </c>
      <c r="BQ68" s="1">
        <f t="shared" si="48"/>
        <v>5.4500000000000007E-2</v>
      </c>
      <c r="BR68" s="1">
        <f t="shared" si="48"/>
        <v>5.4500000000000007E-2</v>
      </c>
      <c r="BS68" s="1">
        <f t="shared" si="48"/>
        <v>5.4500000000000007E-2</v>
      </c>
      <c r="BT68" s="1">
        <f t="shared" si="48"/>
        <v>5.4500000000000007E-2</v>
      </c>
      <c r="BU68" s="1">
        <f t="shared" si="48"/>
        <v>5.4500000000000007E-2</v>
      </c>
      <c r="BV68" s="1">
        <f t="shared" si="48"/>
        <v>5.4500000000000007E-2</v>
      </c>
      <c r="BW68" s="1">
        <f t="shared" ref="BW68:DE68" si="49">AVERAGE(BW33:BW37)</f>
        <v>5.4500000000000007E-2</v>
      </c>
      <c r="BX68" s="1">
        <f t="shared" si="49"/>
        <v>5.4500000000000007E-2</v>
      </c>
      <c r="BY68" s="1">
        <f t="shared" si="49"/>
        <v>5.4500000000000007E-2</v>
      </c>
      <c r="BZ68" s="1">
        <f t="shared" si="49"/>
        <v>5.4500000000000007E-2</v>
      </c>
      <c r="CA68" s="1">
        <f t="shared" si="49"/>
        <v>5.4500000000000007E-2</v>
      </c>
      <c r="CB68" s="1">
        <f t="shared" si="49"/>
        <v>5.4500000000000007E-2</v>
      </c>
      <c r="CC68" s="1">
        <f t="shared" si="49"/>
        <v>5.4500000000000007E-2</v>
      </c>
      <c r="CD68" s="1">
        <f t="shared" si="49"/>
        <v>5.4500000000000007E-2</v>
      </c>
      <c r="CE68" s="1">
        <f t="shared" si="49"/>
        <v>5.4500000000000007E-2</v>
      </c>
      <c r="CF68" s="1">
        <f t="shared" si="49"/>
        <v>5.4500000000000007E-2</v>
      </c>
      <c r="CG68" s="1">
        <f t="shared" si="49"/>
        <v>5.4500000000000007E-2</v>
      </c>
      <c r="CH68" s="1">
        <f t="shared" si="49"/>
        <v>5.4500000000000007E-2</v>
      </c>
      <c r="CI68" s="1">
        <f t="shared" si="49"/>
        <v>5.4500000000000007E-2</v>
      </c>
      <c r="CJ68" s="1">
        <f t="shared" si="49"/>
        <v>5.4500000000000007E-2</v>
      </c>
      <c r="CK68" s="1">
        <f t="shared" si="49"/>
        <v>5.4500000000000007E-2</v>
      </c>
      <c r="CL68" s="1">
        <f t="shared" si="49"/>
        <v>5.4500000000000007E-2</v>
      </c>
      <c r="CM68" s="1">
        <f t="shared" si="49"/>
        <v>5.4500000000000007E-2</v>
      </c>
      <c r="CN68" s="1">
        <f t="shared" si="49"/>
        <v>5.4500000000000007E-2</v>
      </c>
      <c r="CO68" s="1">
        <f t="shared" si="49"/>
        <v>5.4500000000000007E-2</v>
      </c>
      <c r="CP68" s="1">
        <f t="shared" si="49"/>
        <v>5.4500000000000007E-2</v>
      </c>
      <c r="CQ68" s="1">
        <f t="shared" si="49"/>
        <v>5.4500000000000007E-2</v>
      </c>
      <c r="CR68" s="1">
        <f t="shared" si="49"/>
        <v>5.4500000000000007E-2</v>
      </c>
      <c r="CS68" s="1">
        <f t="shared" si="49"/>
        <v>5.4500000000000007E-2</v>
      </c>
      <c r="CT68" s="1">
        <f t="shared" si="49"/>
        <v>5.4500000000000007E-2</v>
      </c>
      <c r="CU68" s="1">
        <f t="shared" si="49"/>
        <v>5.4500000000000007E-2</v>
      </c>
      <c r="CV68" s="1">
        <f t="shared" si="49"/>
        <v>5.4500000000000007E-2</v>
      </c>
      <c r="CW68" s="1">
        <f t="shared" si="49"/>
        <v>5.4500000000000007E-2</v>
      </c>
      <c r="CX68" s="1">
        <f t="shared" si="49"/>
        <v>5.4500000000000007E-2</v>
      </c>
      <c r="CY68" s="1">
        <f t="shared" si="49"/>
        <v>5.4500000000000007E-2</v>
      </c>
      <c r="CZ68" s="1">
        <f t="shared" si="49"/>
        <v>5.4500000000000007E-2</v>
      </c>
      <c r="DA68" s="1">
        <f t="shared" si="49"/>
        <v>5.4500000000000007E-2</v>
      </c>
      <c r="DB68" s="1">
        <f t="shared" si="49"/>
        <v>5.4500000000000007E-2</v>
      </c>
      <c r="DC68" s="1">
        <f t="shared" si="49"/>
        <v>5.4500000000000007E-2</v>
      </c>
      <c r="DD68" s="1">
        <f t="shared" si="49"/>
        <v>5.4500000000000007E-2</v>
      </c>
      <c r="DE68" s="1">
        <f t="shared" si="49"/>
        <v>5.4500000000000007E-2</v>
      </c>
    </row>
    <row r="69" spans="1:109">
      <c r="E69" s="4">
        <f t="shared" si="43"/>
        <v>0</v>
      </c>
      <c r="F69" s="6">
        <f>IF($H$69=0,0,SUMIF($V$81:$X$120,"Wise Eye",$X$81:$X$120)/$H$69)</f>
        <v>0</v>
      </c>
      <c r="G69" s="6">
        <f>IF($H$69=0,0,SUMIF($V$81:$W$120,"Wise Eye",$W$81:$W$120)/$H$69)</f>
        <v>0</v>
      </c>
      <c r="H69">
        <f>COUNTIF($V$81:$V$120,"Wise Eye")</f>
        <v>0</v>
      </c>
      <c r="I69" s="2" t="s">
        <v>37</v>
      </c>
      <c r="J69" s="1">
        <f>AVERAGE(J38:J42)</f>
        <v>0.495</v>
      </c>
      <c r="K69" s="1">
        <f t="shared" ref="K69:BV69" si="50">AVERAGE(K38:K42)</f>
        <v>0.495</v>
      </c>
      <c r="L69" s="1">
        <f t="shared" si="50"/>
        <v>0.495</v>
      </c>
      <c r="M69" s="1">
        <f t="shared" si="50"/>
        <v>0.35399999999999998</v>
      </c>
      <c r="N69" s="1">
        <f t="shared" si="50"/>
        <v>0.2475</v>
      </c>
      <c r="O69" s="1">
        <f t="shared" si="50"/>
        <v>0.21189999999999998</v>
      </c>
      <c r="P69" s="1">
        <f t="shared" si="50"/>
        <v>0.17429999999999998</v>
      </c>
      <c r="Q69" s="1">
        <f t="shared" si="50"/>
        <v>0.13469999999999999</v>
      </c>
      <c r="R69" s="1">
        <f t="shared" si="50"/>
        <v>9.3100000000000002E-2</v>
      </c>
      <c r="S69" s="1">
        <f t="shared" si="50"/>
        <v>4.9500000000000002E-2</v>
      </c>
      <c r="T69" s="1">
        <f t="shared" si="50"/>
        <v>4.9500000000000002E-2</v>
      </c>
      <c r="U69" s="1">
        <f t="shared" si="50"/>
        <v>4.9500000000000002E-2</v>
      </c>
      <c r="V69" s="1">
        <f t="shared" si="50"/>
        <v>4.9500000000000002E-2</v>
      </c>
      <c r="W69" s="1">
        <f t="shared" si="50"/>
        <v>4.9500000000000002E-2</v>
      </c>
      <c r="X69" s="1">
        <f t="shared" si="50"/>
        <v>4.9500000000000002E-2</v>
      </c>
      <c r="Y69" s="1">
        <f t="shared" si="50"/>
        <v>4.9500000000000002E-2</v>
      </c>
      <c r="Z69" s="1">
        <f t="shared" si="50"/>
        <v>4.9500000000000002E-2</v>
      </c>
      <c r="AA69" s="1">
        <f t="shared" si="50"/>
        <v>4.9500000000000002E-2</v>
      </c>
      <c r="AB69" s="1">
        <f t="shared" si="50"/>
        <v>4.9500000000000002E-2</v>
      </c>
      <c r="AC69" s="1">
        <f t="shared" si="50"/>
        <v>4.9500000000000002E-2</v>
      </c>
      <c r="AD69" s="1">
        <f t="shared" si="50"/>
        <v>4.9500000000000002E-2</v>
      </c>
      <c r="AE69" s="1">
        <f t="shared" si="50"/>
        <v>4.9500000000000002E-2</v>
      </c>
      <c r="AF69" s="1">
        <f t="shared" si="50"/>
        <v>4.9500000000000002E-2</v>
      </c>
      <c r="AG69" s="1">
        <f t="shared" si="50"/>
        <v>4.9500000000000002E-2</v>
      </c>
      <c r="AH69" s="1">
        <f t="shared" si="50"/>
        <v>4.9500000000000002E-2</v>
      </c>
      <c r="AI69" s="1">
        <f t="shared" si="50"/>
        <v>4.9500000000000002E-2</v>
      </c>
      <c r="AJ69" s="1">
        <f t="shared" si="50"/>
        <v>4.9500000000000002E-2</v>
      </c>
      <c r="AK69" s="1">
        <f t="shared" si="50"/>
        <v>4.9500000000000002E-2</v>
      </c>
      <c r="AL69" s="1">
        <f t="shared" si="50"/>
        <v>4.9500000000000002E-2</v>
      </c>
      <c r="AM69" s="1">
        <f t="shared" si="50"/>
        <v>4.9500000000000002E-2</v>
      </c>
      <c r="AN69" s="1">
        <f t="shared" si="50"/>
        <v>4.9500000000000002E-2</v>
      </c>
      <c r="AO69" s="1">
        <f t="shared" si="50"/>
        <v>4.9500000000000002E-2</v>
      </c>
      <c r="AP69" s="1">
        <f t="shared" si="50"/>
        <v>4.9500000000000002E-2</v>
      </c>
      <c r="AQ69" s="1">
        <f t="shared" si="50"/>
        <v>4.9500000000000002E-2</v>
      </c>
      <c r="AR69" s="1">
        <f t="shared" si="50"/>
        <v>4.9500000000000002E-2</v>
      </c>
      <c r="AS69" s="1">
        <f t="shared" si="50"/>
        <v>4.9500000000000002E-2</v>
      </c>
      <c r="AT69" s="1">
        <f t="shared" si="50"/>
        <v>4.9500000000000002E-2</v>
      </c>
      <c r="AU69" s="1">
        <f t="shared" si="50"/>
        <v>4.9500000000000002E-2</v>
      </c>
      <c r="AV69" s="1">
        <f t="shared" si="50"/>
        <v>4.9500000000000002E-2</v>
      </c>
      <c r="AW69" s="1">
        <f t="shared" si="50"/>
        <v>4.9500000000000002E-2</v>
      </c>
      <c r="AX69" s="1">
        <f t="shared" si="50"/>
        <v>4.9500000000000002E-2</v>
      </c>
      <c r="AY69" s="1">
        <f t="shared" si="50"/>
        <v>4.9500000000000002E-2</v>
      </c>
      <c r="AZ69" s="1">
        <f t="shared" si="50"/>
        <v>4.9500000000000002E-2</v>
      </c>
      <c r="BA69" s="1">
        <f t="shared" si="50"/>
        <v>4.9500000000000002E-2</v>
      </c>
      <c r="BB69" s="1">
        <f t="shared" si="50"/>
        <v>4.9500000000000002E-2</v>
      </c>
      <c r="BC69" s="1">
        <f t="shared" si="50"/>
        <v>4.9500000000000002E-2</v>
      </c>
      <c r="BD69" s="1">
        <f t="shared" si="50"/>
        <v>4.9500000000000002E-2</v>
      </c>
      <c r="BE69" s="1">
        <f t="shared" si="50"/>
        <v>4.9500000000000002E-2</v>
      </c>
      <c r="BF69" s="1">
        <f t="shared" si="50"/>
        <v>4.9500000000000002E-2</v>
      </c>
      <c r="BG69" s="1">
        <f t="shared" si="50"/>
        <v>4.9500000000000002E-2</v>
      </c>
      <c r="BH69" s="1">
        <f t="shared" si="50"/>
        <v>4.9500000000000002E-2</v>
      </c>
      <c r="BI69" s="1">
        <f t="shared" si="50"/>
        <v>4.9500000000000002E-2</v>
      </c>
      <c r="BJ69" s="1">
        <f t="shared" si="50"/>
        <v>4.9500000000000002E-2</v>
      </c>
      <c r="BK69" s="1">
        <f t="shared" si="50"/>
        <v>4.9500000000000002E-2</v>
      </c>
      <c r="BL69" s="1">
        <f t="shared" si="50"/>
        <v>4.9500000000000002E-2</v>
      </c>
      <c r="BM69" s="1">
        <f t="shared" si="50"/>
        <v>4.9500000000000002E-2</v>
      </c>
      <c r="BN69" s="1">
        <f t="shared" si="50"/>
        <v>4.9500000000000002E-2</v>
      </c>
      <c r="BO69" s="1">
        <f t="shared" si="50"/>
        <v>4.9500000000000002E-2</v>
      </c>
      <c r="BP69" s="1">
        <f t="shared" si="50"/>
        <v>4.9500000000000002E-2</v>
      </c>
      <c r="BQ69" s="1">
        <f t="shared" si="50"/>
        <v>4.9500000000000002E-2</v>
      </c>
      <c r="BR69" s="1">
        <f t="shared" si="50"/>
        <v>4.9500000000000002E-2</v>
      </c>
      <c r="BS69" s="1">
        <f t="shared" si="50"/>
        <v>4.9500000000000002E-2</v>
      </c>
      <c r="BT69" s="1">
        <f t="shared" si="50"/>
        <v>4.9500000000000002E-2</v>
      </c>
      <c r="BU69" s="1">
        <f t="shared" si="50"/>
        <v>4.9500000000000002E-2</v>
      </c>
      <c r="BV69" s="1">
        <f t="shared" si="50"/>
        <v>4.9500000000000002E-2</v>
      </c>
      <c r="BW69" s="1">
        <f t="shared" ref="BW69:DE69" si="51">AVERAGE(BW38:BW42)</f>
        <v>4.9500000000000002E-2</v>
      </c>
      <c r="BX69" s="1">
        <f t="shared" si="51"/>
        <v>4.9500000000000002E-2</v>
      </c>
      <c r="BY69" s="1">
        <f t="shared" si="51"/>
        <v>4.9500000000000002E-2</v>
      </c>
      <c r="BZ69" s="1">
        <f t="shared" si="51"/>
        <v>4.9500000000000002E-2</v>
      </c>
      <c r="CA69" s="1">
        <f t="shared" si="51"/>
        <v>4.9500000000000002E-2</v>
      </c>
      <c r="CB69" s="1">
        <f t="shared" si="51"/>
        <v>4.9500000000000002E-2</v>
      </c>
      <c r="CC69" s="1">
        <f t="shared" si="51"/>
        <v>4.9500000000000002E-2</v>
      </c>
      <c r="CD69" s="1">
        <f t="shared" si="51"/>
        <v>4.9500000000000002E-2</v>
      </c>
      <c r="CE69" s="1">
        <f t="shared" si="51"/>
        <v>4.9500000000000002E-2</v>
      </c>
      <c r="CF69" s="1">
        <f t="shared" si="51"/>
        <v>4.9500000000000002E-2</v>
      </c>
      <c r="CG69" s="1">
        <f t="shared" si="51"/>
        <v>4.9500000000000002E-2</v>
      </c>
      <c r="CH69" s="1">
        <f t="shared" si="51"/>
        <v>4.9500000000000002E-2</v>
      </c>
      <c r="CI69" s="1">
        <f t="shared" si="51"/>
        <v>4.9500000000000002E-2</v>
      </c>
      <c r="CJ69" s="1">
        <f t="shared" si="51"/>
        <v>4.9500000000000002E-2</v>
      </c>
      <c r="CK69" s="1">
        <f t="shared" si="51"/>
        <v>4.9500000000000002E-2</v>
      </c>
      <c r="CL69" s="1">
        <f t="shared" si="51"/>
        <v>4.9500000000000002E-2</v>
      </c>
      <c r="CM69" s="1">
        <f t="shared" si="51"/>
        <v>4.9500000000000002E-2</v>
      </c>
      <c r="CN69" s="1">
        <f t="shared" si="51"/>
        <v>4.9500000000000002E-2</v>
      </c>
      <c r="CO69" s="1">
        <f t="shared" si="51"/>
        <v>4.9500000000000002E-2</v>
      </c>
      <c r="CP69" s="1">
        <f t="shared" si="51"/>
        <v>4.9500000000000002E-2</v>
      </c>
      <c r="CQ69" s="1">
        <f t="shared" si="51"/>
        <v>4.9500000000000002E-2</v>
      </c>
      <c r="CR69" s="1">
        <f t="shared" si="51"/>
        <v>4.9500000000000002E-2</v>
      </c>
      <c r="CS69" s="1">
        <f t="shared" si="51"/>
        <v>4.9500000000000002E-2</v>
      </c>
      <c r="CT69" s="1">
        <f t="shared" si="51"/>
        <v>4.9500000000000002E-2</v>
      </c>
      <c r="CU69" s="1">
        <f t="shared" si="51"/>
        <v>4.9500000000000002E-2</v>
      </c>
      <c r="CV69" s="1">
        <f t="shared" si="51"/>
        <v>4.9500000000000002E-2</v>
      </c>
      <c r="CW69" s="1">
        <f t="shared" si="51"/>
        <v>4.9500000000000002E-2</v>
      </c>
      <c r="CX69" s="1">
        <f t="shared" si="51"/>
        <v>4.9500000000000002E-2</v>
      </c>
      <c r="CY69" s="1">
        <f t="shared" si="51"/>
        <v>4.9500000000000002E-2</v>
      </c>
      <c r="CZ69" s="1">
        <f t="shared" si="51"/>
        <v>4.9500000000000002E-2</v>
      </c>
      <c r="DA69" s="1">
        <f t="shared" si="51"/>
        <v>4.9500000000000002E-2</v>
      </c>
      <c r="DB69" s="1">
        <f t="shared" si="51"/>
        <v>4.9500000000000002E-2</v>
      </c>
      <c r="DC69" s="1">
        <f t="shared" si="51"/>
        <v>4.9500000000000002E-2</v>
      </c>
      <c r="DD69" s="1">
        <f t="shared" si="51"/>
        <v>4.9500000000000002E-2</v>
      </c>
      <c r="DE69" s="1">
        <f t="shared" si="51"/>
        <v>4.9500000000000002E-2</v>
      </c>
    </row>
    <row r="70" spans="1:109">
      <c r="E70" s="4">
        <f t="shared" ca="1" si="43"/>
        <v>5.9499999999999997E-2</v>
      </c>
      <c r="F70" s="6">
        <f ca="1">IF($H$70=0,0,SUMIF($V$81:$X$120,"Purple Splash",$X$81:$X$120)/$H$70)</f>
        <v>0.75</v>
      </c>
      <c r="G70" s="6">
        <f ca="1">IF($H$70=0,0,SUMIF($V$81:$W$120,"Purple Splash",$W$81:$W$120)/$H$70)</f>
        <v>14.5</v>
      </c>
      <c r="H70">
        <f>COUNTIF($V$81:$V$120,"Purple Splash")</f>
        <v>4</v>
      </c>
      <c r="I70" s="2" t="s">
        <v>181</v>
      </c>
      <c r="J70" s="1">
        <f>AVERAGE(J43:J47)</f>
        <v>0.59500000000000008</v>
      </c>
      <c r="K70" s="1">
        <f t="shared" ref="K70:BV70" si="52">AVERAGE(K43:K47)</f>
        <v>0.59500000000000008</v>
      </c>
      <c r="L70" s="1">
        <f t="shared" si="52"/>
        <v>0.59500000000000008</v>
      </c>
      <c r="M70" s="1">
        <f t="shared" si="52"/>
        <v>0.49099999999999999</v>
      </c>
      <c r="N70" s="1">
        <f t="shared" si="52"/>
        <v>0.36700000000000005</v>
      </c>
      <c r="O70" s="1">
        <f t="shared" si="52"/>
        <v>0.29750000000000004</v>
      </c>
      <c r="P70" s="1">
        <f t="shared" si="52"/>
        <v>0.25789999999999996</v>
      </c>
      <c r="Q70" s="1">
        <f t="shared" si="52"/>
        <v>0.21429999999999999</v>
      </c>
      <c r="R70" s="1">
        <f t="shared" si="52"/>
        <v>0.16670000000000001</v>
      </c>
      <c r="S70" s="1">
        <f t="shared" si="52"/>
        <v>0.11510000000000001</v>
      </c>
      <c r="T70" s="1">
        <f t="shared" si="52"/>
        <v>5.9499999999999997E-2</v>
      </c>
      <c r="U70" s="1">
        <f t="shared" si="52"/>
        <v>5.9499999999999997E-2</v>
      </c>
      <c r="V70" s="1">
        <f t="shared" si="52"/>
        <v>5.9499999999999997E-2</v>
      </c>
      <c r="W70" s="1">
        <f t="shared" si="52"/>
        <v>5.9499999999999997E-2</v>
      </c>
      <c r="X70" s="1">
        <f t="shared" si="52"/>
        <v>5.9499999999999997E-2</v>
      </c>
      <c r="Y70" s="1">
        <f t="shared" si="52"/>
        <v>5.9499999999999997E-2</v>
      </c>
      <c r="Z70" s="1">
        <f t="shared" si="52"/>
        <v>5.9499999999999997E-2</v>
      </c>
      <c r="AA70" s="1">
        <f t="shared" si="52"/>
        <v>5.9499999999999997E-2</v>
      </c>
      <c r="AB70" s="1">
        <f t="shared" si="52"/>
        <v>5.9499999999999997E-2</v>
      </c>
      <c r="AC70" s="1">
        <f t="shared" si="52"/>
        <v>5.9499999999999997E-2</v>
      </c>
      <c r="AD70" s="1">
        <f t="shared" si="52"/>
        <v>5.9499999999999997E-2</v>
      </c>
      <c r="AE70" s="1">
        <f t="shared" si="52"/>
        <v>5.9499999999999997E-2</v>
      </c>
      <c r="AF70" s="1">
        <f t="shared" si="52"/>
        <v>5.9499999999999997E-2</v>
      </c>
      <c r="AG70" s="1">
        <f t="shared" si="52"/>
        <v>5.9499999999999997E-2</v>
      </c>
      <c r="AH70" s="1">
        <f t="shared" si="52"/>
        <v>5.9499999999999997E-2</v>
      </c>
      <c r="AI70" s="1">
        <f t="shared" si="52"/>
        <v>5.9499999999999997E-2</v>
      </c>
      <c r="AJ70" s="1">
        <f t="shared" si="52"/>
        <v>5.9499999999999997E-2</v>
      </c>
      <c r="AK70" s="1">
        <f t="shared" si="52"/>
        <v>5.9499999999999997E-2</v>
      </c>
      <c r="AL70" s="1">
        <f t="shared" si="52"/>
        <v>5.9499999999999997E-2</v>
      </c>
      <c r="AM70" s="1">
        <f t="shared" si="52"/>
        <v>5.9499999999999997E-2</v>
      </c>
      <c r="AN70" s="1">
        <f t="shared" si="52"/>
        <v>5.9499999999999997E-2</v>
      </c>
      <c r="AO70" s="1">
        <f t="shared" si="52"/>
        <v>5.9499999999999997E-2</v>
      </c>
      <c r="AP70" s="1">
        <f t="shared" si="52"/>
        <v>5.9499999999999997E-2</v>
      </c>
      <c r="AQ70" s="1">
        <f t="shared" si="52"/>
        <v>5.9499999999999997E-2</v>
      </c>
      <c r="AR70" s="1">
        <f t="shared" si="52"/>
        <v>5.9499999999999997E-2</v>
      </c>
      <c r="AS70" s="1">
        <f t="shared" si="52"/>
        <v>5.9499999999999997E-2</v>
      </c>
      <c r="AT70" s="1">
        <f t="shared" si="52"/>
        <v>5.9499999999999997E-2</v>
      </c>
      <c r="AU70" s="1">
        <f t="shared" si="52"/>
        <v>5.9499999999999997E-2</v>
      </c>
      <c r="AV70" s="1">
        <f t="shared" si="52"/>
        <v>5.9499999999999997E-2</v>
      </c>
      <c r="AW70" s="1">
        <f t="shared" si="52"/>
        <v>5.9499999999999997E-2</v>
      </c>
      <c r="AX70" s="1">
        <f t="shared" si="52"/>
        <v>5.9499999999999997E-2</v>
      </c>
      <c r="AY70" s="1">
        <f t="shared" si="52"/>
        <v>5.9499999999999997E-2</v>
      </c>
      <c r="AZ70" s="1">
        <f t="shared" si="52"/>
        <v>5.9499999999999997E-2</v>
      </c>
      <c r="BA70" s="1">
        <f t="shared" si="52"/>
        <v>5.9499999999999997E-2</v>
      </c>
      <c r="BB70" s="1">
        <f t="shared" si="52"/>
        <v>5.9499999999999997E-2</v>
      </c>
      <c r="BC70" s="1">
        <f t="shared" si="52"/>
        <v>5.9499999999999997E-2</v>
      </c>
      <c r="BD70" s="1">
        <f t="shared" si="52"/>
        <v>5.9499999999999997E-2</v>
      </c>
      <c r="BE70" s="1">
        <f t="shared" si="52"/>
        <v>5.9499999999999997E-2</v>
      </c>
      <c r="BF70" s="1">
        <f t="shared" si="52"/>
        <v>5.9499999999999997E-2</v>
      </c>
      <c r="BG70" s="1">
        <f t="shared" si="52"/>
        <v>5.9499999999999997E-2</v>
      </c>
      <c r="BH70" s="1">
        <f t="shared" si="52"/>
        <v>5.9499999999999997E-2</v>
      </c>
      <c r="BI70" s="1">
        <f t="shared" si="52"/>
        <v>5.9499999999999997E-2</v>
      </c>
      <c r="BJ70" s="1">
        <f t="shared" si="52"/>
        <v>5.9499999999999997E-2</v>
      </c>
      <c r="BK70" s="1">
        <f t="shared" si="52"/>
        <v>5.9499999999999997E-2</v>
      </c>
      <c r="BL70" s="1">
        <f t="shared" si="52"/>
        <v>5.9499999999999997E-2</v>
      </c>
      <c r="BM70" s="1">
        <f t="shared" si="52"/>
        <v>5.9499999999999997E-2</v>
      </c>
      <c r="BN70" s="1">
        <f t="shared" si="52"/>
        <v>5.9499999999999997E-2</v>
      </c>
      <c r="BO70" s="1">
        <f t="shared" si="52"/>
        <v>5.9499999999999997E-2</v>
      </c>
      <c r="BP70" s="1">
        <f t="shared" si="52"/>
        <v>5.9499999999999997E-2</v>
      </c>
      <c r="BQ70" s="1">
        <f t="shared" si="52"/>
        <v>5.9499999999999997E-2</v>
      </c>
      <c r="BR70" s="1">
        <f t="shared" si="52"/>
        <v>5.9499999999999997E-2</v>
      </c>
      <c r="BS70" s="1">
        <f t="shared" si="52"/>
        <v>5.9499999999999997E-2</v>
      </c>
      <c r="BT70" s="1">
        <f t="shared" si="52"/>
        <v>5.9499999999999997E-2</v>
      </c>
      <c r="BU70" s="1">
        <f t="shared" si="52"/>
        <v>5.9499999999999997E-2</v>
      </c>
      <c r="BV70" s="1">
        <f t="shared" si="52"/>
        <v>5.9499999999999997E-2</v>
      </c>
      <c r="BW70" s="1">
        <f t="shared" ref="BW70:DE70" si="53">AVERAGE(BW43:BW47)</f>
        <v>5.9499999999999997E-2</v>
      </c>
      <c r="BX70" s="1">
        <f t="shared" si="53"/>
        <v>5.9499999999999997E-2</v>
      </c>
      <c r="BY70" s="1">
        <f t="shared" si="53"/>
        <v>5.9499999999999997E-2</v>
      </c>
      <c r="BZ70" s="1">
        <f t="shared" si="53"/>
        <v>5.9499999999999997E-2</v>
      </c>
      <c r="CA70" s="1">
        <f t="shared" si="53"/>
        <v>5.9499999999999997E-2</v>
      </c>
      <c r="CB70" s="1">
        <f t="shared" si="53"/>
        <v>5.9499999999999997E-2</v>
      </c>
      <c r="CC70" s="1">
        <f t="shared" si="53"/>
        <v>5.9499999999999997E-2</v>
      </c>
      <c r="CD70" s="1">
        <f t="shared" si="53"/>
        <v>5.9499999999999997E-2</v>
      </c>
      <c r="CE70" s="1">
        <f t="shared" si="53"/>
        <v>5.9499999999999997E-2</v>
      </c>
      <c r="CF70" s="1">
        <f t="shared" si="53"/>
        <v>5.9499999999999997E-2</v>
      </c>
      <c r="CG70" s="1">
        <f t="shared" si="53"/>
        <v>5.9499999999999997E-2</v>
      </c>
      <c r="CH70" s="1">
        <f t="shared" si="53"/>
        <v>5.9499999999999997E-2</v>
      </c>
      <c r="CI70" s="1">
        <f t="shared" si="53"/>
        <v>5.9499999999999997E-2</v>
      </c>
      <c r="CJ70" s="1">
        <f t="shared" si="53"/>
        <v>5.9499999999999997E-2</v>
      </c>
      <c r="CK70" s="1">
        <f t="shared" si="53"/>
        <v>5.9499999999999997E-2</v>
      </c>
      <c r="CL70" s="1">
        <f t="shared" si="53"/>
        <v>5.9499999999999997E-2</v>
      </c>
      <c r="CM70" s="1">
        <f t="shared" si="53"/>
        <v>5.9499999999999997E-2</v>
      </c>
      <c r="CN70" s="1">
        <f t="shared" si="53"/>
        <v>5.9499999999999997E-2</v>
      </c>
      <c r="CO70" s="1">
        <f t="shared" si="53"/>
        <v>5.9499999999999997E-2</v>
      </c>
      <c r="CP70" s="1">
        <f t="shared" si="53"/>
        <v>5.9499999999999997E-2</v>
      </c>
      <c r="CQ70" s="1">
        <f t="shared" si="53"/>
        <v>5.9499999999999997E-2</v>
      </c>
      <c r="CR70" s="1">
        <f t="shared" si="53"/>
        <v>5.9499999999999997E-2</v>
      </c>
      <c r="CS70" s="1">
        <f t="shared" si="53"/>
        <v>5.9499999999999997E-2</v>
      </c>
      <c r="CT70" s="1">
        <f t="shared" si="53"/>
        <v>5.9499999999999997E-2</v>
      </c>
      <c r="CU70" s="1">
        <f t="shared" si="53"/>
        <v>5.9499999999999997E-2</v>
      </c>
      <c r="CV70" s="1">
        <f t="shared" si="53"/>
        <v>5.9499999999999997E-2</v>
      </c>
      <c r="CW70" s="1">
        <f t="shared" si="53"/>
        <v>5.9499999999999997E-2</v>
      </c>
      <c r="CX70" s="1">
        <f t="shared" si="53"/>
        <v>5.9499999999999997E-2</v>
      </c>
      <c r="CY70" s="1">
        <f t="shared" si="53"/>
        <v>5.9499999999999997E-2</v>
      </c>
      <c r="CZ70" s="1">
        <f t="shared" si="53"/>
        <v>5.9499999999999997E-2</v>
      </c>
      <c r="DA70" s="1">
        <f t="shared" si="53"/>
        <v>5.9499999999999997E-2</v>
      </c>
      <c r="DB70" s="1">
        <f t="shared" si="53"/>
        <v>5.9499999999999997E-2</v>
      </c>
      <c r="DC70" s="1">
        <f t="shared" si="53"/>
        <v>5.9499999999999997E-2</v>
      </c>
      <c r="DD70" s="1">
        <f t="shared" si="53"/>
        <v>5.9499999999999997E-2</v>
      </c>
      <c r="DE70" s="1">
        <f t="shared" si="53"/>
        <v>5.9499999999999997E-2</v>
      </c>
    </row>
    <row r="71" spans="1:109">
      <c r="E71" s="4">
        <f t="shared" ca="1" si="43"/>
        <v>0.12410000000000002</v>
      </c>
      <c r="F71" s="6">
        <f ca="1">IF($H$71=0,0,SUMIF($V$81:$X$120,"White Shadow",$X$81:$X$120)/$H$71)</f>
        <v>1</v>
      </c>
      <c r="G71" s="6">
        <f ca="1">IF($H$71=0,0,SUMIF($V$81:$W$120,"White Shadow",$W$81:$W$120)/$H$71)</f>
        <v>13</v>
      </c>
      <c r="H71">
        <f>COUNTIF($V$81:$V$120,"White Shadow")</f>
        <v>1</v>
      </c>
      <c r="I71" s="2" t="s">
        <v>38</v>
      </c>
      <c r="J71" s="1">
        <f>AVERAGE(J48:J52)</f>
        <v>0.64500000000000013</v>
      </c>
      <c r="K71" s="1">
        <f t="shared" ref="K71:BV71" si="54">AVERAGE(K48:K52)</f>
        <v>0.64500000000000013</v>
      </c>
      <c r="L71" s="1">
        <f t="shared" si="54"/>
        <v>0.64500000000000013</v>
      </c>
      <c r="M71" s="1">
        <f t="shared" si="54"/>
        <v>0.59050000000000002</v>
      </c>
      <c r="N71" s="1">
        <f t="shared" si="54"/>
        <v>0.53100000000000003</v>
      </c>
      <c r="O71" s="1">
        <f t="shared" si="54"/>
        <v>0.46650000000000003</v>
      </c>
      <c r="P71" s="1">
        <f t="shared" si="54"/>
        <v>0.39700000000000008</v>
      </c>
      <c r="Q71" s="1">
        <f t="shared" si="54"/>
        <v>0.27890000000000004</v>
      </c>
      <c r="R71" s="1">
        <f t="shared" si="54"/>
        <v>0.23130000000000001</v>
      </c>
      <c r="S71" s="1">
        <f t="shared" si="54"/>
        <v>0.23130000000000001</v>
      </c>
      <c r="T71" s="1">
        <f t="shared" si="54"/>
        <v>0.17970000000000003</v>
      </c>
      <c r="U71" s="1">
        <f t="shared" si="54"/>
        <v>0.17970000000000003</v>
      </c>
      <c r="V71" s="1">
        <f t="shared" si="54"/>
        <v>0.12410000000000002</v>
      </c>
      <c r="W71" s="1">
        <f t="shared" si="54"/>
        <v>0.12410000000000002</v>
      </c>
      <c r="X71" s="1">
        <f t="shared" si="54"/>
        <v>0.12410000000000002</v>
      </c>
      <c r="Y71" s="1">
        <f t="shared" si="54"/>
        <v>6.4500000000000002E-2</v>
      </c>
      <c r="Z71" s="1">
        <f t="shared" si="54"/>
        <v>6.4500000000000002E-2</v>
      </c>
      <c r="AA71" s="1">
        <f t="shared" si="54"/>
        <v>6.4500000000000002E-2</v>
      </c>
      <c r="AB71" s="1">
        <f t="shared" si="54"/>
        <v>6.4500000000000002E-2</v>
      </c>
      <c r="AC71" s="1">
        <f t="shared" si="54"/>
        <v>6.4500000000000002E-2</v>
      </c>
      <c r="AD71" s="1">
        <f t="shared" si="54"/>
        <v>6.4500000000000002E-2</v>
      </c>
      <c r="AE71" s="1">
        <f t="shared" si="54"/>
        <v>6.4500000000000002E-2</v>
      </c>
      <c r="AF71" s="1">
        <f t="shared" si="54"/>
        <v>6.4500000000000002E-2</v>
      </c>
      <c r="AG71" s="1">
        <f t="shared" si="54"/>
        <v>6.4500000000000002E-2</v>
      </c>
      <c r="AH71" s="1">
        <f t="shared" si="54"/>
        <v>6.4500000000000002E-2</v>
      </c>
      <c r="AI71" s="1">
        <f t="shared" si="54"/>
        <v>6.4500000000000002E-2</v>
      </c>
      <c r="AJ71" s="1">
        <f t="shared" si="54"/>
        <v>6.4500000000000002E-2</v>
      </c>
      <c r="AK71" s="1">
        <f t="shared" si="54"/>
        <v>6.4500000000000002E-2</v>
      </c>
      <c r="AL71" s="1">
        <f t="shared" si="54"/>
        <v>6.4500000000000002E-2</v>
      </c>
      <c r="AM71" s="1">
        <f t="shared" si="54"/>
        <v>6.4500000000000002E-2</v>
      </c>
      <c r="AN71" s="1">
        <f t="shared" si="54"/>
        <v>6.4500000000000002E-2</v>
      </c>
      <c r="AO71" s="1">
        <f t="shared" si="54"/>
        <v>6.4500000000000002E-2</v>
      </c>
      <c r="AP71" s="1">
        <f t="shared" si="54"/>
        <v>6.4500000000000002E-2</v>
      </c>
      <c r="AQ71" s="1">
        <f t="shared" si="54"/>
        <v>6.4500000000000002E-2</v>
      </c>
      <c r="AR71" s="1">
        <f t="shared" si="54"/>
        <v>6.4500000000000002E-2</v>
      </c>
      <c r="AS71" s="1">
        <f t="shared" si="54"/>
        <v>6.4500000000000002E-2</v>
      </c>
      <c r="AT71" s="1">
        <f t="shared" si="54"/>
        <v>6.4500000000000002E-2</v>
      </c>
      <c r="AU71" s="1">
        <f t="shared" si="54"/>
        <v>6.4500000000000002E-2</v>
      </c>
      <c r="AV71" s="1">
        <f t="shared" si="54"/>
        <v>6.4500000000000002E-2</v>
      </c>
      <c r="AW71" s="1">
        <f t="shared" si="54"/>
        <v>6.4500000000000002E-2</v>
      </c>
      <c r="AX71" s="1">
        <f t="shared" si="54"/>
        <v>6.4500000000000002E-2</v>
      </c>
      <c r="AY71" s="1">
        <f t="shared" si="54"/>
        <v>6.4500000000000002E-2</v>
      </c>
      <c r="AZ71" s="1">
        <f t="shared" si="54"/>
        <v>6.4500000000000002E-2</v>
      </c>
      <c r="BA71" s="1">
        <f t="shared" si="54"/>
        <v>6.4500000000000002E-2</v>
      </c>
      <c r="BB71" s="1">
        <f t="shared" si="54"/>
        <v>6.4500000000000002E-2</v>
      </c>
      <c r="BC71" s="1">
        <f t="shared" si="54"/>
        <v>6.4500000000000002E-2</v>
      </c>
      <c r="BD71" s="1">
        <f t="shared" si="54"/>
        <v>6.4500000000000002E-2</v>
      </c>
      <c r="BE71" s="1">
        <f t="shared" si="54"/>
        <v>6.4500000000000002E-2</v>
      </c>
      <c r="BF71" s="1">
        <f t="shared" si="54"/>
        <v>6.4500000000000002E-2</v>
      </c>
      <c r="BG71" s="1">
        <f t="shared" si="54"/>
        <v>6.4500000000000002E-2</v>
      </c>
      <c r="BH71" s="1">
        <f t="shared" si="54"/>
        <v>6.4500000000000002E-2</v>
      </c>
      <c r="BI71" s="1">
        <f t="shared" si="54"/>
        <v>6.4500000000000002E-2</v>
      </c>
      <c r="BJ71" s="1">
        <f t="shared" si="54"/>
        <v>6.4500000000000002E-2</v>
      </c>
      <c r="BK71" s="1">
        <f t="shared" si="54"/>
        <v>6.4500000000000002E-2</v>
      </c>
      <c r="BL71" s="1">
        <f t="shared" si="54"/>
        <v>6.4500000000000002E-2</v>
      </c>
      <c r="BM71" s="1">
        <f t="shared" si="54"/>
        <v>6.4500000000000002E-2</v>
      </c>
      <c r="BN71" s="1">
        <f t="shared" si="54"/>
        <v>6.4500000000000002E-2</v>
      </c>
      <c r="BO71" s="1">
        <f t="shared" si="54"/>
        <v>6.4500000000000002E-2</v>
      </c>
      <c r="BP71" s="1">
        <f t="shared" si="54"/>
        <v>6.4500000000000002E-2</v>
      </c>
      <c r="BQ71" s="1">
        <f t="shared" si="54"/>
        <v>6.4500000000000002E-2</v>
      </c>
      <c r="BR71" s="1">
        <f t="shared" si="54"/>
        <v>6.4500000000000002E-2</v>
      </c>
      <c r="BS71" s="1">
        <f t="shared" si="54"/>
        <v>6.4500000000000002E-2</v>
      </c>
      <c r="BT71" s="1">
        <f t="shared" si="54"/>
        <v>6.4500000000000002E-2</v>
      </c>
      <c r="BU71" s="1">
        <f t="shared" si="54"/>
        <v>6.4500000000000002E-2</v>
      </c>
      <c r="BV71" s="1">
        <f t="shared" si="54"/>
        <v>6.4500000000000002E-2</v>
      </c>
      <c r="BW71" s="1">
        <f t="shared" ref="BW71:DE71" si="55">AVERAGE(BW48:BW52)</f>
        <v>6.4500000000000002E-2</v>
      </c>
      <c r="BX71" s="1">
        <f t="shared" si="55"/>
        <v>6.4500000000000002E-2</v>
      </c>
      <c r="BY71" s="1">
        <f t="shared" si="55"/>
        <v>6.4500000000000002E-2</v>
      </c>
      <c r="BZ71" s="1">
        <f t="shared" si="55"/>
        <v>6.4500000000000002E-2</v>
      </c>
      <c r="CA71" s="1">
        <f t="shared" si="55"/>
        <v>6.4500000000000002E-2</v>
      </c>
      <c r="CB71" s="1">
        <f t="shared" si="55"/>
        <v>6.4500000000000002E-2</v>
      </c>
      <c r="CC71" s="1">
        <f t="shared" si="55"/>
        <v>6.4500000000000002E-2</v>
      </c>
      <c r="CD71" s="1">
        <f t="shared" si="55"/>
        <v>6.4500000000000002E-2</v>
      </c>
      <c r="CE71" s="1">
        <f t="shared" si="55"/>
        <v>6.4500000000000002E-2</v>
      </c>
      <c r="CF71" s="1">
        <f t="shared" si="55"/>
        <v>6.4500000000000002E-2</v>
      </c>
      <c r="CG71" s="1">
        <f t="shared" si="55"/>
        <v>6.4500000000000002E-2</v>
      </c>
      <c r="CH71" s="1">
        <f t="shared" si="55"/>
        <v>6.4500000000000002E-2</v>
      </c>
      <c r="CI71" s="1">
        <f t="shared" si="55"/>
        <v>6.4500000000000002E-2</v>
      </c>
      <c r="CJ71" s="1">
        <f t="shared" si="55"/>
        <v>6.4500000000000002E-2</v>
      </c>
      <c r="CK71" s="1">
        <f t="shared" si="55"/>
        <v>6.4500000000000002E-2</v>
      </c>
      <c r="CL71" s="1">
        <f t="shared" si="55"/>
        <v>6.4500000000000002E-2</v>
      </c>
      <c r="CM71" s="1">
        <f t="shared" si="55"/>
        <v>6.4500000000000002E-2</v>
      </c>
      <c r="CN71" s="1">
        <f t="shared" si="55"/>
        <v>6.4500000000000002E-2</v>
      </c>
      <c r="CO71" s="1">
        <f t="shared" si="55"/>
        <v>6.4500000000000002E-2</v>
      </c>
      <c r="CP71" s="1">
        <f t="shared" si="55"/>
        <v>6.4500000000000002E-2</v>
      </c>
      <c r="CQ71" s="1">
        <f t="shared" si="55"/>
        <v>6.4500000000000002E-2</v>
      </c>
      <c r="CR71" s="1">
        <f t="shared" si="55"/>
        <v>6.4500000000000002E-2</v>
      </c>
      <c r="CS71" s="1">
        <f t="shared" si="55"/>
        <v>6.4500000000000002E-2</v>
      </c>
      <c r="CT71" s="1">
        <f t="shared" si="55"/>
        <v>6.4500000000000002E-2</v>
      </c>
      <c r="CU71" s="1">
        <f t="shared" si="55"/>
        <v>6.4500000000000002E-2</v>
      </c>
      <c r="CV71" s="1">
        <f t="shared" si="55"/>
        <v>6.4500000000000002E-2</v>
      </c>
      <c r="CW71" s="1">
        <f t="shared" si="55"/>
        <v>6.4500000000000002E-2</v>
      </c>
      <c r="CX71" s="1">
        <f t="shared" si="55"/>
        <v>6.4500000000000002E-2</v>
      </c>
      <c r="CY71" s="1">
        <f t="shared" si="55"/>
        <v>6.4500000000000002E-2</v>
      </c>
      <c r="CZ71" s="1">
        <f t="shared" si="55"/>
        <v>6.4500000000000002E-2</v>
      </c>
      <c r="DA71" s="1">
        <f t="shared" si="55"/>
        <v>6.4500000000000002E-2</v>
      </c>
      <c r="DB71" s="1">
        <f t="shared" si="55"/>
        <v>6.4500000000000002E-2</v>
      </c>
      <c r="DC71" s="1">
        <f t="shared" si="55"/>
        <v>6.4500000000000002E-2</v>
      </c>
      <c r="DD71" s="1">
        <f t="shared" si="55"/>
        <v>6.4500000000000002E-2</v>
      </c>
      <c r="DE71" s="1">
        <f t="shared" si="55"/>
        <v>6.4500000000000002E-2</v>
      </c>
    </row>
    <row r="72" spans="1:109">
      <c r="I72" t="s">
        <v>39</v>
      </c>
      <c r="J72" s="1">
        <f>AVERAGE(J22:J52)</f>
        <v>0.50790322580645164</v>
      </c>
      <c r="K72" s="1">
        <f t="shared" ref="K72:BV72" si="56">AVERAGE(K22:K52)</f>
        <v>0.50153225806451607</v>
      </c>
      <c r="L72" s="1">
        <f t="shared" si="56"/>
        <v>0.46377419354838706</v>
      </c>
      <c r="M72" s="1">
        <f t="shared" si="56"/>
        <v>0.35214516129032264</v>
      </c>
      <c r="N72" s="1">
        <f t="shared" si="56"/>
        <v>0.27266129032258068</v>
      </c>
      <c r="O72" s="1">
        <f t="shared" si="56"/>
        <v>0.22872580645161292</v>
      </c>
      <c r="P72" s="1">
        <f t="shared" si="56"/>
        <v>0.18783870967741936</v>
      </c>
      <c r="Q72" s="1">
        <f t="shared" si="56"/>
        <v>0.13750000000000001</v>
      </c>
      <c r="R72" s="1">
        <f t="shared" si="56"/>
        <v>0.10201612903225807</v>
      </c>
      <c r="S72" s="1">
        <f t="shared" si="56"/>
        <v>8.6661290322580631E-2</v>
      </c>
      <c r="T72" s="1">
        <f t="shared" si="56"/>
        <v>6.9370967741935477E-2</v>
      </c>
      <c r="U72" s="1">
        <f t="shared" si="56"/>
        <v>6.9370967741935477E-2</v>
      </c>
      <c r="V72" s="1">
        <f t="shared" si="56"/>
        <v>6.0403225806451598E-2</v>
      </c>
      <c r="W72" s="1">
        <f t="shared" si="56"/>
        <v>6.0403225806451598E-2</v>
      </c>
      <c r="X72" s="1">
        <f t="shared" si="56"/>
        <v>6.0403225806451598E-2</v>
      </c>
      <c r="Y72" s="1">
        <f t="shared" si="56"/>
        <v>5.0790322580645149E-2</v>
      </c>
      <c r="Z72" s="1">
        <f t="shared" si="56"/>
        <v>5.0790322580645149E-2</v>
      </c>
      <c r="AA72" s="1">
        <f t="shared" si="56"/>
        <v>5.0790322580645149E-2</v>
      </c>
      <c r="AB72" s="1">
        <f t="shared" si="56"/>
        <v>5.0790322580645149E-2</v>
      </c>
      <c r="AC72" s="1">
        <f t="shared" si="56"/>
        <v>5.0790322580645149E-2</v>
      </c>
      <c r="AD72" s="1">
        <f t="shared" si="56"/>
        <v>5.0790322580645149E-2</v>
      </c>
      <c r="AE72" s="1">
        <f t="shared" si="56"/>
        <v>5.0790322580645149E-2</v>
      </c>
      <c r="AF72" s="1">
        <f t="shared" si="56"/>
        <v>5.0790322580645149E-2</v>
      </c>
      <c r="AG72" s="1">
        <f t="shared" si="56"/>
        <v>5.0790322580645149E-2</v>
      </c>
      <c r="AH72" s="1">
        <f t="shared" si="56"/>
        <v>5.0790322580645149E-2</v>
      </c>
      <c r="AI72" s="1">
        <f t="shared" si="56"/>
        <v>5.0790322580645149E-2</v>
      </c>
      <c r="AJ72" s="1">
        <f t="shared" si="56"/>
        <v>5.0790322580645149E-2</v>
      </c>
      <c r="AK72" s="1">
        <f t="shared" si="56"/>
        <v>5.0790322580645149E-2</v>
      </c>
      <c r="AL72" s="1">
        <f t="shared" si="56"/>
        <v>5.0790322580645149E-2</v>
      </c>
      <c r="AM72" s="1">
        <f t="shared" si="56"/>
        <v>5.0790322580645149E-2</v>
      </c>
      <c r="AN72" s="1">
        <f t="shared" si="56"/>
        <v>5.0790322580645149E-2</v>
      </c>
      <c r="AO72" s="1">
        <f t="shared" si="56"/>
        <v>5.0790322580645149E-2</v>
      </c>
      <c r="AP72" s="1">
        <f t="shared" si="56"/>
        <v>5.0790322580645149E-2</v>
      </c>
      <c r="AQ72" s="1">
        <f t="shared" si="56"/>
        <v>5.0790322580645149E-2</v>
      </c>
      <c r="AR72" s="1">
        <f t="shared" si="56"/>
        <v>5.0790322580645149E-2</v>
      </c>
      <c r="AS72" s="1">
        <f t="shared" si="56"/>
        <v>5.0790322580645149E-2</v>
      </c>
      <c r="AT72" s="1">
        <f t="shared" si="56"/>
        <v>5.0790322580645149E-2</v>
      </c>
      <c r="AU72" s="1">
        <f t="shared" si="56"/>
        <v>5.0790322580645149E-2</v>
      </c>
      <c r="AV72" s="1">
        <f t="shared" si="56"/>
        <v>5.0790322580645149E-2</v>
      </c>
      <c r="AW72" s="1">
        <f t="shared" si="56"/>
        <v>5.0790322580645149E-2</v>
      </c>
      <c r="AX72" s="1">
        <f t="shared" si="56"/>
        <v>5.0790322580645149E-2</v>
      </c>
      <c r="AY72" s="1">
        <f t="shared" si="56"/>
        <v>5.0790322580645149E-2</v>
      </c>
      <c r="AZ72" s="1">
        <f t="shared" si="56"/>
        <v>5.0790322580645149E-2</v>
      </c>
      <c r="BA72" s="1">
        <f t="shared" si="56"/>
        <v>5.0790322580645149E-2</v>
      </c>
      <c r="BB72" s="1">
        <f t="shared" si="56"/>
        <v>5.0790322580645149E-2</v>
      </c>
      <c r="BC72" s="1">
        <f t="shared" si="56"/>
        <v>5.0790322580645149E-2</v>
      </c>
      <c r="BD72" s="1">
        <f t="shared" si="56"/>
        <v>5.0790322580645149E-2</v>
      </c>
      <c r="BE72" s="1">
        <f t="shared" si="56"/>
        <v>5.0790322580645149E-2</v>
      </c>
      <c r="BF72" s="1">
        <f t="shared" si="56"/>
        <v>5.0790322580645149E-2</v>
      </c>
      <c r="BG72" s="1">
        <f t="shared" si="56"/>
        <v>5.0790322580645149E-2</v>
      </c>
      <c r="BH72" s="1">
        <f t="shared" si="56"/>
        <v>5.0790322580645149E-2</v>
      </c>
      <c r="BI72" s="1">
        <f t="shared" si="56"/>
        <v>5.0790322580645149E-2</v>
      </c>
      <c r="BJ72" s="1">
        <f t="shared" si="56"/>
        <v>5.0790322580645149E-2</v>
      </c>
      <c r="BK72" s="1">
        <f t="shared" si="56"/>
        <v>5.0790322580645149E-2</v>
      </c>
      <c r="BL72" s="1">
        <f t="shared" si="56"/>
        <v>5.0790322580645149E-2</v>
      </c>
      <c r="BM72" s="1">
        <f t="shared" si="56"/>
        <v>5.0790322580645149E-2</v>
      </c>
      <c r="BN72" s="1">
        <f t="shared" si="56"/>
        <v>5.0790322580645149E-2</v>
      </c>
      <c r="BO72" s="1">
        <f t="shared" si="56"/>
        <v>5.0790322580645149E-2</v>
      </c>
      <c r="BP72" s="1">
        <f t="shared" si="56"/>
        <v>5.0790322580645149E-2</v>
      </c>
      <c r="BQ72" s="1">
        <f t="shared" si="56"/>
        <v>5.0790322580645149E-2</v>
      </c>
      <c r="BR72" s="1">
        <f t="shared" si="56"/>
        <v>5.0790322580645149E-2</v>
      </c>
      <c r="BS72" s="1">
        <f t="shared" si="56"/>
        <v>5.0790322580645149E-2</v>
      </c>
      <c r="BT72" s="1">
        <f t="shared" si="56"/>
        <v>5.0790322580645149E-2</v>
      </c>
      <c r="BU72" s="1">
        <f t="shared" si="56"/>
        <v>5.0790322580645149E-2</v>
      </c>
      <c r="BV72" s="1">
        <f t="shared" si="56"/>
        <v>5.0790322580645149E-2</v>
      </c>
      <c r="BW72" s="1">
        <f t="shared" ref="BW72:DE72" si="57">AVERAGE(BW22:BW52)</f>
        <v>5.0790322580645149E-2</v>
      </c>
      <c r="BX72" s="1">
        <f t="shared" si="57"/>
        <v>5.0790322580645149E-2</v>
      </c>
      <c r="BY72" s="1">
        <f t="shared" si="57"/>
        <v>5.0790322580645149E-2</v>
      </c>
      <c r="BZ72" s="1">
        <f t="shared" si="57"/>
        <v>5.0790322580645149E-2</v>
      </c>
      <c r="CA72" s="1">
        <f t="shared" si="57"/>
        <v>5.0790322580645149E-2</v>
      </c>
      <c r="CB72" s="1">
        <f t="shared" si="57"/>
        <v>5.0790322580645149E-2</v>
      </c>
      <c r="CC72" s="1">
        <f t="shared" si="57"/>
        <v>5.0790322580645149E-2</v>
      </c>
      <c r="CD72" s="1">
        <f t="shared" si="57"/>
        <v>5.0790322580645149E-2</v>
      </c>
      <c r="CE72" s="1">
        <f t="shared" si="57"/>
        <v>5.0790322580645149E-2</v>
      </c>
      <c r="CF72" s="1">
        <f t="shared" si="57"/>
        <v>5.0790322580645149E-2</v>
      </c>
      <c r="CG72" s="1">
        <f t="shared" si="57"/>
        <v>5.0790322580645149E-2</v>
      </c>
      <c r="CH72" s="1">
        <f t="shared" si="57"/>
        <v>5.0790322580645149E-2</v>
      </c>
      <c r="CI72" s="1">
        <f t="shared" si="57"/>
        <v>5.0790322580645149E-2</v>
      </c>
      <c r="CJ72" s="1">
        <f t="shared" si="57"/>
        <v>5.0790322580645149E-2</v>
      </c>
      <c r="CK72" s="1">
        <f t="shared" si="57"/>
        <v>5.0790322580645149E-2</v>
      </c>
      <c r="CL72" s="1">
        <f t="shared" si="57"/>
        <v>5.0790322580645149E-2</v>
      </c>
      <c r="CM72" s="1">
        <f t="shared" si="57"/>
        <v>5.0790322580645149E-2</v>
      </c>
      <c r="CN72" s="1">
        <f t="shared" si="57"/>
        <v>5.0790322580645149E-2</v>
      </c>
      <c r="CO72" s="1">
        <f t="shared" si="57"/>
        <v>5.0790322580645149E-2</v>
      </c>
      <c r="CP72" s="1">
        <f t="shared" si="57"/>
        <v>5.0790322580645149E-2</v>
      </c>
      <c r="CQ72" s="1">
        <f t="shared" si="57"/>
        <v>5.0790322580645149E-2</v>
      </c>
      <c r="CR72" s="1">
        <f t="shared" si="57"/>
        <v>5.0790322580645149E-2</v>
      </c>
      <c r="CS72" s="1">
        <f t="shared" si="57"/>
        <v>5.0790322580645149E-2</v>
      </c>
      <c r="CT72" s="1">
        <f t="shared" si="57"/>
        <v>5.0790322580645149E-2</v>
      </c>
      <c r="CU72" s="1">
        <f t="shared" si="57"/>
        <v>5.0790322580645149E-2</v>
      </c>
      <c r="CV72" s="1">
        <f t="shared" si="57"/>
        <v>5.0790322580645149E-2</v>
      </c>
      <c r="CW72" s="1">
        <f t="shared" si="57"/>
        <v>5.0790322580645149E-2</v>
      </c>
      <c r="CX72" s="1">
        <f t="shared" si="57"/>
        <v>5.0790322580645149E-2</v>
      </c>
      <c r="CY72" s="1">
        <f t="shared" si="57"/>
        <v>5.0790322580645149E-2</v>
      </c>
      <c r="CZ72" s="1">
        <f t="shared" si="57"/>
        <v>5.0790322580645149E-2</v>
      </c>
      <c r="DA72" s="1">
        <f t="shared" si="57"/>
        <v>5.0790322580645149E-2</v>
      </c>
      <c r="DB72" s="1">
        <f t="shared" si="57"/>
        <v>5.0790322580645149E-2</v>
      </c>
      <c r="DC72" s="1">
        <f t="shared" si="57"/>
        <v>5.0790322580645149E-2</v>
      </c>
      <c r="DD72" s="1">
        <f t="shared" si="57"/>
        <v>5.0790322580645149E-2</v>
      </c>
      <c r="DE72" s="1">
        <f t="shared" si="57"/>
        <v>5.0790322580645149E-2</v>
      </c>
    </row>
    <row r="73" spans="1:109">
      <c r="H73" s="2"/>
    </row>
    <row r="74" spans="1:109">
      <c r="I74" t="s">
        <v>29</v>
      </c>
      <c r="J74">
        <f t="shared" ref="J74:AO74" si="58">(J21-1)*$U$5</f>
        <v>0</v>
      </c>
      <c r="K74">
        <f t="shared" si="58"/>
        <v>240</v>
      </c>
      <c r="L74">
        <f t="shared" si="58"/>
        <v>480</v>
      </c>
      <c r="M74">
        <f t="shared" si="58"/>
        <v>720</v>
      </c>
      <c r="N74">
        <f t="shared" si="58"/>
        <v>960</v>
      </c>
      <c r="O74">
        <f t="shared" si="58"/>
        <v>1200</v>
      </c>
      <c r="P74">
        <f t="shared" si="58"/>
        <v>1440</v>
      </c>
      <c r="Q74">
        <f t="shared" si="58"/>
        <v>1680</v>
      </c>
      <c r="R74">
        <f t="shared" si="58"/>
        <v>1920</v>
      </c>
      <c r="S74">
        <f t="shared" si="58"/>
        <v>2160</v>
      </c>
      <c r="T74">
        <f t="shared" si="58"/>
        <v>2400</v>
      </c>
      <c r="U74">
        <f t="shared" si="58"/>
        <v>2640</v>
      </c>
      <c r="V74">
        <f t="shared" si="58"/>
        <v>2880</v>
      </c>
      <c r="W74">
        <f t="shared" si="58"/>
        <v>3120</v>
      </c>
      <c r="X74">
        <f t="shared" si="58"/>
        <v>3360</v>
      </c>
      <c r="Y74">
        <f t="shared" si="58"/>
        <v>3600</v>
      </c>
      <c r="Z74">
        <f t="shared" si="58"/>
        <v>3840</v>
      </c>
      <c r="AA74">
        <f t="shared" si="58"/>
        <v>4080</v>
      </c>
      <c r="AB74">
        <f t="shared" si="58"/>
        <v>4320</v>
      </c>
      <c r="AC74">
        <f t="shared" si="58"/>
        <v>4560</v>
      </c>
      <c r="AD74">
        <f t="shared" si="58"/>
        <v>4800</v>
      </c>
      <c r="AE74">
        <f t="shared" si="58"/>
        <v>5040</v>
      </c>
      <c r="AF74">
        <f t="shared" si="58"/>
        <v>5280</v>
      </c>
      <c r="AG74">
        <f t="shared" si="58"/>
        <v>5520</v>
      </c>
      <c r="AH74">
        <f t="shared" si="58"/>
        <v>5760</v>
      </c>
      <c r="AI74">
        <f t="shared" si="58"/>
        <v>6000</v>
      </c>
      <c r="AJ74">
        <f t="shared" si="58"/>
        <v>6240</v>
      </c>
      <c r="AK74">
        <f t="shared" si="58"/>
        <v>6480</v>
      </c>
      <c r="AL74">
        <f t="shared" si="58"/>
        <v>6720</v>
      </c>
      <c r="AM74">
        <f t="shared" si="58"/>
        <v>6960</v>
      </c>
      <c r="AN74">
        <f t="shared" si="58"/>
        <v>7200</v>
      </c>
      <c r="AO74">
        <f t="shared" si="58"/>
        <v>7440</v>
      </c>
      <c r="AP74">
        <f t="shared" ref="AP74:BU74" si="59">(AP21-1)*$U$5</f>
        <v>7680</v>
      </c>
      <c r="AQ74">
        <f t="shared" si="59"/>
        <v>7920</v>
      </c>
      <c r="AR74">
        <f t="shared" si="59"/>
        <v>8160</v>
      </c>
      <c r="AS74">
        <f t="shared" si="59"/>
        <v>8400</v>
      </c>
      <c r="AT74">
        <f t="shared" si="59"/>
        <v>8640</v>
      </c>
      <c r="AU74">
        <f t="shared" si="59"/>
        <v>8880</v>
      </c>
      <c r="AV74">
        <f t="shared" si="59"/>
        <v>9120</v>
      </c>
      <c r="AW74">
        <f t="shared" si="59"/>
        <v>9360</v>
      </c>
      <c r="AX74">
        <f t="shared" si="59"/>
        <v>9600</v>
      </c>
      <c r="AY74">
        <f t="shared" si="59"/>
        <v>9840</v>
      </c>
      <c r="AZ74">
        <f t="shared" si="59"/>
        <v>10080</v>
      </c>
      <c r="BA74">
        <f t="shared" si="59"/>
        <v>10320</v>
      </c>
      <c r="BB74">
        <f t="shared" si="59"/>
        <v>10560</v>
      </c>
      <c r="BC74">
        <f t="shared" si="59"/>
        <v>10800</v>
      </c>
      <c r="BD74">
        <f t="shared" si="59"/>
        <v>11040</v>
      </c>
      <c r="BE74">
        <f t="shared" si="59"/>
        <v>11280</v>
      </c>
      <c r="BF74">
        <f t="shared" si="59"/>
        <v>11520</v>
      </c>
      <c r="BG74">
        <f t="shared" si="59"/>
        <v>11760</v>
      </c>
      <c r="BH74">
        <f t="shared" si="59"/>
        <v>12000</v>
      </c>
      <c r="BI74">
        <f t="shared" si="59"/>
        <v>12240</v>
      </c>
      <c r="BJ74">
        <f t="shared" si="59"/>
        <v>12480</v>
      </c>
      <c r="BK74">
        <f t="shared" si="59"/>
        <v>12720</v>
      </c>
      <c r="BL74">
        <f t="shared" si="59"/>
        <v>12960</v>
      </c>
      <c r="BM74">
        <f t="shared" si="59"/>
        <v>13200</v>
      </c>
      <c r="BN74">
        <f t="shared" si="59"/>
        <v>13440</v>
      </c>
      <c r="BO74">
        <f t="shared" si="59"/>
        <v>13680</v>
      </c>
      <c r="BP74">
        <f t="shared" si="59"/>
        <v>13920</v>
      </c>
      <c r="BQ74">
        <f t="shared" si="59"/>
        <v>14160</v>
      </c>
      <c r="BR74">
        <f t="shared" si="59"/>
        <v>14400</v>
      </c>
      <c r="BS74">
        <f t="shared" si="59"/>
        <v>14640</v>
      </c>
      <c r="BT74">
        <f t="shared" si="59"/>
        <v>14880</v>
      </c>
      <c r="BU74">
        <f t="shared" si="59"/>
        <v>15120</v>
      </c>
      <c r="BV74">
        <f t="shared" ref="BV74:DE74" si="60">(BV21-1)*$U$5</f>
        <v>15360</v>
      </c>
      <c r="BW74">
        <f t="shared" si="60"/>
        <v>15600</v>
      </c>
      <c r="BX74">
        <f t="shared" si="60"/>
        <v>15840</v>
      </c>
      <c r="BY74">
        <f t="shared" si="60"/>
        <v>16080</v>
      </c>
      <c r="BZ74">
        <f t="shared" si="60"/>
        <v>16320</v>
      </c>
      <c r="CA74">
        <f t="shared" si="60"/>
        <v>16560</v>
      </c>
      <c r="CB74">
        <f t="shared" si="60"/>
        <v>16800</v>
      </c>
      <c r="CC74">
        <f t="shared" si="60"/>
        <v>17040</v>
      </c>
      <c r="CD74">
        <f t="shared" si="60"/>
        <v>17280</v>
      </c>
      <c r="CE74">
        <f t="shared" si="60"/>
        <v>17520</v>
      </c>
      <c r="CF74">
        <f t="shared" si="60"/>
        <v>17760</v>
      </c>
      <c r="CG74">
        <f t="shared" si="60"/>
        <v>18000</v>
      </c>
      <c r="CH74">
        <f t="shared" si="60"/>
        <v>18240</v>
      </c>
      <c r="CI74">
        <f t="shared" si="60"/>
        <v>18480</v>
      </c>
      <c r="CJ74">
        <f t="shared" si="60"/>
        <v>18720</v>
      </c>
      <c r="CK74">
        <f t="shared" si="60"/>
        <v>18960</v>
      </c>
      <c r="CL74">
        <f t="shared" si="60"/>
        <v>19200</v>
      </c>
      <c r="CM74">
        <f t="shared" si="60"/>
        <v>19440</v>
      </c>
      <c r="CN74">
        <f t="shared" si="60"/>
        <v>19680</v>
      </c>
      <c r="CO74">
        <f t="shared" si="60"/>
        <v>19920</v>
      </c>
      <c r="CP74">
        <f t="shared" si="60"/>
        <v>20160</v>
      </c>
      <c r="CQ74">
        <f t="shared" si="60"/>
        <v>20400</v>
      </c>
      <c r="CR74">
        <f t="shared" si="60"/>
        <v>20640</v>
      </c>
      <c r="CS74">
        <f t="shared" si="60"/>
        <v>20880</v>
      </c>
      <c r="CT74">
        <f t="shared" si="60"/>
        <v>21120</v>
      </c>
      <c r="CU74">
        <f t="shared" si="60"/>
        <v>21360</v>
      </c>
      <c r="CV74">
        <f t="shared" si="60"/>
        <v>21600</v>
      </c>
      <c r="CW74">
        <f t="shared" si="60"/>
        <v>21840</v>
      </c>
      <c r="CX74">
        <f t="shared" si="60"/>
        <v>22080</v>
      </c>
      <c r="CY74">
        <f t="shared" si="60"/>
        <v>22320</v>
      </c>
      <c r="CZ74">
        <f t="shared" si="60"/>
        <v>22560</v>
      </c>
      <c r="DA74">
        <f t="shared" si="60"/>
        <v>22800</v>
      </c>
      <c r="DB74">
        <f t="shared" si="60"/>
        <v>23040</v>
      </c>
      <c r="DC74">
        <f t="shared" si="60"/>
        <v>23280</v>
      </c>
      <c r="DD74">
        <f t="shared" si="60"/>
        <v>23520</v>
      </c>
      <c r="DE74">
        <f t="shared" si="60"/>
        <v>23760</v>
      </c>
    </row>
    <row r="79" spans="1:109">
      <c r="U79">
        <f>COUNTIF(V81:V120,"*")</f>
        <v>25</v>
      </c>
    </row>
    <row r="80" spans="1:109">
      <c r="A80" t="s">
        <v>21</v>
      </c>
      <c r="K80" t="s">
        <v>94</v>
      </c>
      <c r="L80" t="s">
        <v>93</v>
      </c>
      <c r="M80" t="s">
        <v>95</v>
      </c>
      <c r="N80" t="s">
        <v>96</v>
      </c>
      <c r="O80" t="s">
        <v>97</v>
      </c>
      <c r="U80" s="5" t="s">
        <v>41</v>
      </c>
      <c r="V80" s="5" t="s">
        <v>43</v>
      </c>
      <c r="W80" s="5" t="s">
        <v>44</v>
      </c>
      <c r="X80" s="7" t="s">
        <v>45</v>
      </c>
      <c r="Y80" s="24" t="s">
        <v>123</v>
      </c>
    </row>
    <row r="81" spans="2:25">
      <c r="B81" t="s">
        <v>18</v>
      </c>
      <c r="C81" t="s">
        <v>19</v>
      </c>
      <c r="D81" t="s">
        <v>20</v>
      </c>
      <c r="I81">
        <v>1</v>
      </c>
      <c r="J81">
        <v>4</v>
      </c>
      <c r="K81">
        <f>I81</f>
        <v>1</v>
      </c>
      <c r="L81">
        <f t="shared" ref="L81:L107" si="61">J81*I81</f>
        <v>4</v>
      </c>
      <c r="M81" s="6">
        <f t="shared" ref="M81:M107" si="62">$U$9/L81</f>
        <v>7</v>
      </c>
      <c r="N81" s="6">
        <f t="shared" ref="N81:N107" si="63">$U$9/K81</f>
        <v>28</v>
      </c>
      <c r="O81" s="6">
        <f>AVERAGE(M81:N81)</f>
        <v>17.5</v>
      </c>
      <c r="U81" t="s">
        <v>46</v>
      </c>
      <c r="V81" t="str">
        <f>Optimiser!Q5</f>
        <v>White Shadow</v>
      </c>
      <c r="W81">
        <f>Optimiser!R5</f>
        <v>13</v>
      </c>
      <c r="X81">
        <f>Optimiser!S5</f>
        <v>1</v>
      </c>
      <c r="Y81" s="46">
        <f>Optimiser!T5</f>
        <v>9.4444444444444442E-2</v>
      </c>
    </row>
    <row r="82" spans="2:25">
      <c r="B82">
        <v>1</v>
      </c>
      <c r="C82">
        <v>5</v>
      </c>
      <c r="I82">
        <v>1</v>
      </c>
      <c r="J82">
        <v>5</v>
      </c>
      <c r="K82">
        <f t="shared" ref="K82:K107" si="64">I82</f>
        <v>1</v>
      </c>
      <c r="L82">
        <f t="shared" si="61"/>
        <v>5</v>
      </c>
      <c r="M82" s="6">
        <f t="shared" si="62"/>
        <v>5.6</v>
      </c>
      <c r="N82" s="6">
        <f t="shared" si="63"/>
        <v>28</v>
      </c>
      <c r="O82" s="6">
        <f t="shared" ref="O82:O107" si="65">AVERAGE(M82:N82)</f>
        <v>16.8</v>
      </c>
      <c r="U82" t="s">
        <v>47</v>
      </c>
      <c r="V82" t="str">
        <f>Optimiser!Q6</f>
        <v>Golden Blaze</v>
      </c>
      <c r="W82">
        <f>Optimiser!R6</f>
        <v>7</v>
      </c>
      <c r="X82">
        <f>Optimiser!S6</f>
        <v>1</v>
      </c>
      <c r="Y82" s="46">
        <f>Optimiser!T6</f>
        <v>0</v>
      </c>
    </row>
    <row r="83" spans="2:25">
      <c r="B83">
        <v>2</v>
      </c>
      <c r="C83">
        <v>6</v>
      </c>
      <c r="D83">
        <v>3000</v>
      </c>
      <c r="I83">
        <v>1</v>
      </c>
      <c r="J83">
        <v>6</v>
      </c>
      <c r="K83">
        <f t="shared" si="64"/>
        <v>1</v>
      </c>
      <c r="L83">
        <f t="shared" si="61"/>
        <v>6</v>
      </c>
      <c r="M83" s="6">
        <f t="shared" si="62"/>
        <v>4.666666666666667</v>
      </c>
      <c r="N83" s="6">
        <f t="shared" si="63"/>
        <v>28</v>
      </c>
      <c r="O83" s="6">
        <f t="shared" si="65"/>
        <v>16.333333333333332</v>
      </c>
      <c r="U83" t="s">
        <v>48</v>
      </c>
      <c r="V83" t="str">
        <f>Optimiser!Q7</f>
        <v>Lucky face</v>
      </c>
      <c r="W83">
        <f>Optimiser!R7</f>
        <v>8</v>
      </c>
      <c r="X83">
        <f>Optimiser!S7</f>
        <v>1</v>
      </c>
      <c r="Y83" s="46">
        <f>Optimiser!T7</f>
        <v>0</v>
      </c>
    </row>
    <row r="84" spans="2:25">
      <c r="B84">
        <v>3</v>
      </c>
      <c r="C84">
        <v>7</v>
      </c>
      <c r="D84">
        <v>6000</v>
      </c>
      <c r="I84">
        <v>1</v>
      </c>
      <c r="J84">
        <v>7</v>
      </c>
      <c r="K84">
        <f t="shared" si="64"/>
        <v>1</v>
      </c>
      <c r="L84">
        <f t="shared" si="61"/>
        <v>7</v>
      </c>
      <c r="M84" s="6">
        <f t="shared" si="62"/>
        <v>4</v>
      </c>
      <c r="N84" s="6">
        <f t="shared" si="63"/>
        <v>28</v>
      </c>
      <c r="O84" s="6">
        <f t="shared" si="65"/>
        <v>16</v>
      </c>
      <c r="U84" t="s">
        <v>49</v>
      </c>
      <c r="V84" t="str">
        <f>Optimiser!Q8</f>
        <v>Lucky face</v>
      </c>
      <c r="W84">
        <f>Optimiser!R8</f>
        <v>31</v>
      </c>
      <c r="X84">
        <f>Optimiser!S8</f>
        <v>1</v>
      </c>
      <c r="Y84" s="46">
        <f>Optimiser!T8</f>
        <v>0</v>
      </c>
    </row>
    <row r="85" spans="2:25">
      <c r="B85">
        <v>4</v>
      </c>
      <c r="C85">
        <v>8</v>
      </c>
      <c r="D85">
        <v>9000</v>
      </c>
      <c r="I85">
        <v>1</v>
      </c>
      <c r="J85">
        <v>8</v>
      </c>
      <c r="K85">
        <f t="shared" si="64"/>
        <v>1</v>
      </c>
      <c r="L85">
        <f t="shared" si="61"/>
        <v>8</v>
      </c>
      <c r="M85" s="6">
        <f t="shared" si="62"/>
        <v>3.5</v>
      </c>
      <c r="N85" s="6">
        <f t="shared" si="63"/>
        <v>28</v>
      </c>
      <c r="O85" s="6">
        <f t="shared" si="65"/>
        <v>15.75</v>
      </c>
      <c r="U85" t="s">
        <v>50</v>
      </c>
      <c r="V85" t="str">
        <f>Optimiser!Q9</f>
        <v>Lucky face</v>
      </c>
      <c r="W85">
        <f>Optimiser!R9</f>
        <v>10</v>
      </c>
      <c r="X85">
        <f>Optimiser!S9</f>
        <v>1</v>
      </c>
      <c r="Y85" s="46">
        <f>Optimiser!T9</f>
        <v>0</v>
      </c>
    </row>
    <row r="86" spans="2:25">
      <c r="B86">
        <v>5</v>
      </c>
      <c r="C86">
        <v>9</v>
      </c>
      <c r="D86">
        <v>12000</v>
      </c>
      <c r="I86">
        <v>1</v>
      </c>
      <c r="J86">
        <v>9</v>
      </c>
      <c r="K86">
        <f t="shared" si="64"/>
        <v>1</v>
      </c>
      <c r="L86">
        <f t="shared" si="61"/>
        <v>9</v>
      </c>
      <c r="M86" s="6">
        <f t="shared" si="62"/>
        <v>3.1111111111111112</v>
      </c>
      <c r="N86" s="6">
        <f t="shared" si="63"/>
        <v>28</v>
      </c>
      <c r="O86" s="6">
        <f t="shared" si="65"/>
        <v>15.555555555555555</v>
      </c>
      <c r="U86" t="s">
        <v>51</v>
      </c>
      <c r="V86" t="str">
        <f>Optimiser!Q10</f>
        <v>Golden Blaze</v>
      </c>
      <c r="W86">
        <f>Optimiser!R10</f>
        <v>8</v>
      </c>
      <c r="X86">
        <f>Optimiser!S10</f>
        <v>1</v>
      </c>
      <c r="Y86" s="46">
        <f>Optimiser!T10</f>
        <v>0</v>
      </c>
    </row>
    <row r="87" spans="2:25">
      <c r="B87">
        <v>6</v>
      </c>
      <c r="C87">
        <v>10</v>
      </c>
      <c r="D87">
        <v>15000</v>
      </c>
      <c r="I87">
        <v>1</v>
      </c>
      <c r="J87">
        <v>10</v>
      </c>
      <c r="K87">
        <f t="shared" si="64"/>
        <v>1</v>
      </c>
      <c r="L87">
        <f t="shared" si="61"/>
        <v>10</v>
      </c>
      <c r="M87" s="6">
        <f t="shared" si="62"/>
        <v>2.8</v>
      </c>
      <c r="N87" s="6">
        <f t="shared" si="63"/>
        <v>28</v>
      </c>
      <c r="O87" s="6">
        <f t="shared" si="65"/>
        <v>15.4</v>
      </c>
      <c r="U87" t="s">
        <v>52</v>
      </c>
      <c r="V87" t="str">
        <f>Optimiser!Q11</f>
        <v>Golden Blaze</v>
      </c>
      <c r="W87">
        <f>Optimiser!R11</f>
        <v>9</v>
      </c>
      <c r="X87">
        <f>Optimiser!S11</f>
        <v>1</v>
      </c>
      <c r="Y87" s="46">
        <f>Optimiser!T11</f>
        <v>0</v>
      </c>
    </row>
    <row r="88" spans="2:25">
      <c r="B88">
        <v>7</v>
      </c>
      <c r="C88">
        <v>11</v>
      </c>
      <c r="D88">
        <v>20000</v>
      </c>
      <c r="I88">
        <v>1</v>
      </c>
      <c r="J88">
        <v>11</v>
      </c>
      <c r="K88">
        <f t="shared" si="64"/>
        <v>1</v>
      </c>
      <c r="L88">
        <f t="shared" si="61"/>
        <v>11</v>
      </c>
      <c r="M88" s="6">
        <f t="shared" si="62"/>
        <v>2.5454545454545454</v>
      </c>
      <c r="N88" s="6">
        <f t="shared" si="63"/>
        <v>28</v>
      </c>
      <c r="O88" s="6">
        <f t="shared" si="65"/>
        <v>15.272727272727273</v>
      </c>
      <c r="U88" t="s">
        <v>53</v>
      </c>
      <c r="V88" t="str">
        <f>Optimiser!Q12</f>
        <v>Lucky face</v>
      </c>
      <c r="W88">
        <f>Optimiser!R12</f>
        <v>9</v>
      </c>
      <c r="X88">
        <f>Optimiser!S12</f>
        <v>1</v>
      </c>
      <c r="Y88" s="46">
        <f>Optimiser!T12</f>
        <v>0</v>
      </c>
    </row>
    <row r="89" spans="2:25">
      <c r="B89">
        <v>8</v>
      </c>
      <c r="C89">
        <v>12</v>
      </c>
      <c r="D89">
        <v>30000</v>
      </c>
      <c r="I89">
        <v>1</v>
      </c>
      <c r="J89">
        <v>12</v>
      </c>
      <c r="K89">
        <f t="shared" si="64"/>
        <v>1</v>
      </c>
      <c r="L89">
        <f t="shared" si="61"/>
        <v>12</v>
      </c>
      <c r="M89" s="6">
        <f t="shared" si="62"/>
        <v>2.3333333333333335</v>
      </c>
      <c r="N89" s="6">
        <f t="shared" si="63"/>
        <v>28</v>
      </c>
      <c r="O89" s="6">
        <f t="shared" si="65"/>
        <v>15.166666666666666</v>
      </c>
      <c r="U89" t="s">
        <v>54</v>
      </c>
      <c r="V89" t="str">
        <f>Optimiser!Q13</f>
        <v>Lucky face</v>
      </c>
      <c r="W89">
        <f>Optimiser!R13</f>
        <v>14</v>
      </c>
      <c r="X89">
        <f>Optimiser!S13</f>
        <v>1</v>
      </c>
      <c r="Y89" s="46">
        <f>Optimiser!T13</f>
        <v>0</v>
      </c>
    </row>
    <row r="90" spans="2:25">
      <c r="B90">
        <v>9</v>
      </c>
      <c r="C90">
        <v>13</v>
      </c>
      <c r="D90">
        <v>40000</v>
      </c>
      <c r="I90">
        <v>3</v>
      </c>
      <c r="J90">
        <v>4</v>
      </c>
      <c r="K90">
        <f t="shared" si="64"/>
        <v>3</v>
      </c>
      <c r="L90">
        <f t="shared" si="61"/>
        <v>12</v>
      </c>
      <c r="M90" s="6">
        <f t="shared" si="62"/>
        <v>2.3333333333333335</v>
      </c>
      <c r="N90" s="6">
        <f t="shared" si="63"/>
        <v>9.3333333333333339</v>
      </c>
      <c r="O90" s="6">
        <f t="shared" si="65"/>
        <v>5.8333333333333339</v>
      </c>
      <c r="U90" t="s">
        <v>55</v>
      </c>
      <c r="V90" t="str">
        <f>Optimiser!Q14</f>
        <v>Lucky face</v>
      </c>
      <c r="W90">
        <f>Optimiser!R14</f>
        <v>21</v>
      </c>
      <c r="X90">
        <f>Optimiser!S14</f>
        <v>0</v>
      </c>
      <c r="Y90" s="46">
        <f>Optimiser!T14</f>
        <v>0</v>
      </c>
    </row>
    <row r="91" spans="2:25">
      <c r="B91">
        <v>10</v>
      </c>
      <c r="C91">
        <v>14</v>
      </c>
      <c r="D91">
        <v>50000</v>
      </c>
      <c r="I91">
        <v>3</v>
      </c>
      <c r="J91">
        <v>5</v>
      </c>
      <c r="K91">
        <f t="shared" si="64"/>
        <v>3</v>
      </c>
      <c r="L91">
        <f t="shared" si="61"/>
        <v>15</v>
      </c>
      <c r="M91" s="6">
        <f t="shared" si="62"/>
        <v>1.8666666666666667</v>
      </c>
      <c r="N91" s="6">
        <f t="shared" si="63"/>
        <v>9.3333333333333339</v>
      </c>
      <c r="O91" s="6">
        <f t="shared" si="65"/>
        <v>5.6000000000000005</v>
      </c>
      <c r="U91" t="s">
        <v>56</v>
      </c>
      <c r="V91" t="str">
        <f>Optimiser!Q15</f>
        <v>Purple Splash</v>
      </c>
      <c r="W91">
        <f>Optimiser!R15</f>
        <v>19</v>
      </c>
      <c r="X91">
        <f>Optimiser!S15</f>
        <v>0</v>
      </c>
      <c r="Y91" s="46">
        <f>Optimiser!T15</f>
        <v>0</v>
      </c>
    </row>
    <row r="92" spans="2:25">
      <c r="B92">
        <v>11</v>
      </c>
      <c r="C92">
        <v>15</v>
      </c>
      <c r="D92">
        <v>60000</v>
      </c>
      <c r="I92">
        <v>3</v>
      </c>
      <c r="J92">
        <v>6</v>
      </c>
      <c r="K92">
        <f t="shared" si="64"/>
        <v>3</v>
      </c>
      <c r="L92">
        <f t="shared" si="61"/>
        <v>18</v>
      </c>
      <c r="M92" s="6">
        <f t="shared" si="62"/>
        <v>1.5555555555555556</v>
      </c>
      <c r="N92" s="6">
        <f t="shared" si="63"/>
        <v>9.3333333333333339</v>
      </c>
      <c r="O92" s="6">
        <f t="shared" si="65"/>
        <v>5.4444444444444446</v>
      </c>
      <c r="U92" t="s">
        <v>57</v>
      </c>
      <c r="V92" t="str">
        <f>Optimiser!Q16</f>
        <v>Lucky face</v>
      </c>
      <c r="W92">
        <f>Optimiser!R16</f>
        <v>11</v>
      </c>
      <c r="X92">
        <f>Optimiser!S16</f>
        <v>1</v>
      </c>
      <c r="Y92" s="46">
        <f>Optimiser!T16</f>
        <v>0</v>
      </c>
    </row>
    <row r="93" spans="2:25">
      <c r="B93">
        <v>12</v>
      </c>
      <c r="C93">
        <v>16</v>
      </c>
      <c r="D93">
        <v>70000</v>
      </c>
      <c r="I93">
        <v>3</v>
      </c>
      <c r="J93">
        <v>7</v>
      </c>
      <c r="K93">
        <f t="shared" si="64"/>
        <v>3</v>
      </c>
      <c r="L93">
        <f t="shared" si="61"/>
        <v>21</v>
      </c>
      <c r="M93" s="6">
        <f t="shared" si="62"/>
        <v>1.3333333333333333</v>
      </c>
      <c r="N93" s="6">
        <f t="shared" si="63"/>
        <v>9.3333333333333339</v>
      </c>
      <c r="O93" s="6">
        <f t="shared" si="65"/>
        <v>5.3333333333333339</v>
      </c>
      <c r="U93" t="s">
        <v>58</v>
      </c>
      <c r="V93" t="str">
        <f>Optimiser!Q17</f>
        <v>Lucky face</v>
      </c>
      <c r="W93">
        <f>Optimiser!R17</f>
        <v>21</v>
      </c>
      <c r="X93">
        <f>Optimiser!S17</f>
        <v>1</v>
      </c>
      <c r="Y93" s="46">
        <f>Optimiser!T17</f>
        <v>0</v>
      </c>
    </row>
    <row r="94" spans="2:25">
      <c r="B94">
        <v>13</v>
      </c>
      <c r="C94">
        <v>17</v>
      </c>
      <c r="D94">
        <v>80000</v>
      </c>
      <c r="I94">
        <v>3</v>
      </c>
      <c r="J94">
        <v>8</v>
      </c>
      <c r="K94">
        <f t="shared" si="64"/>
        <v>3</v>
      </c>
      <c r="L94">
        <f t="shared" si="61"/>
        <v>24</v>
      </c>
      <c r="M94" s="6">
        <f t="shared" si="62"/>
        <v>1.1666666666666667</v>
      </c>
      <c r="N94" s="6">
        <f t="shared" si="63"/>
        <v>9.3333333333333339</v>
      </c>
      <c r="O94" s="6">
        <f t="shared" si="65"/>
        <v>5.25</v>
      </c>
      <c r="U94" t="s">
        <v>59</v>
      </c>
      <c r="V94" t="str">
        <f>Optimiser!Q18</f>
        <v>Golden Blaze</v>
      </c>
      <c r="W94">
        <f>Optimiser!R18</f>
        <v>24</v>
      </c>
      <c r="X94">
        <f>Optimiser!S18</f>
        <v>1</v>
      </c>
      <c r="Y94" s="46">
        <f>Optimiser!T18</f>
        <v>0</v>
      </c>
    </row>
    <row r="95" spans="2:25">
      <c r="B95">
        <v>14</v>
      </c>
      <c r="C95">
        <v>18</v>
      </c>
      <c r="D95">
        <v>90000</v>
      </c>
      <c r="I95">
        <v>3</v>
      </c>
      <c r="J95">
        <v>9</v>
      </c>
      <c r="K95">
        <f t="shared" si="64"/>
        <v>3</v>
      </c>
      <c r="L95">
        <f t="shared" si="61"/>
        <v>27</v>
      </c>
      <c r="M95" s="6">
        <f t="shared" si="62"/>
        <v>1.037037037037037</v>
      </c>
      <c r="N95" s="6">
        <f t="shared" si="63"/>
        <v>9.3333333333333339</v>
      </c>
      <c r="O95" s="6">
        <f t="shared" si="65"/>
        <v>5.1851851851851851</v>
      </c>
      <c r="U95" t="s">
        <v>69</v>
      </c>
      <c r="V95" t="str">
        <f>Optimiser!Q19</f>
        <v>Purple Splash</v>
      </c>
      <c r="W95">
        <f>Optimiser!R19</f>
        <v>18</v>
      </c>
      <c r="X95">
        <f>Optimiser!S19</f>
        <v>1</v>
      </c>
      <c r="Y95" s="46">
        <f>Optimiser!T19</f>
        <v>0</v>
      </c>
    </row>
    <row r="96" spans="2:25">
      <c r="B96">
        <v>15</v>
      </c>
      <c r="C96">
        <v>19</v>
      </c>
      <c r="D96">
        <v>100000</v>
      </c>
      <c r="I96">
        <v>3</v>
      </c>
      <c r="J96">
        <v>10</v>
      </c>
      <c r="K96">
        <f t="shared" si="64"/>
        <v>3</v>
      </c>
      <c r="L96">
        <f t="shared" si="61"/>
        <v>30</v>
      </c>
      <c r="M96" s="6">
        <f t="shared" si="62"/>
        <v>0.93333333333333335</v>
      </c>
      <c r="N96" s="6">
        <f t="shared" si="63"/>
        <v>9.3333333333333339</v>
      </c>
      <c r="O96" s="6">
        <f t="shared" si="65"/>
        <v>5.1333333333333337</v>
      </c>
      <c r="U96" t="s">
        <v>70</v>
      </c>
      <c r="V96" t="str">
        <f>Optimiser!Q20</f>
        <v>Golden Blaze</v>
      </c>
      <c r="W96">
        <f>Optimiser!R20</f>
        <v>29</v>
      </c>
      <c r="X96">
        <f>Optimiser!S20</f>
        <v>1</v>
      </c>
      <c r="Y96" s="46">
        <f>Optimiser!T20</f>
        <v>0</v>
      </c>
    </row>
    <row r="97" spans="2:25">
      <c r="B97">
        <v>16</v>
      </c>
      <c r="C97">
        <v>20</v>
      </c>
      <c r="D97">
        <v>110000</v>
      </c>
      <c r="I97">
        <v>3</v>
      </c>
      <c r="J97">
        <v>11</v>
      </c>
      <c r="K97">
        <f t="shared" si="64"/>
        <v>3</v>
      </c>
      <c r="L97">
        <f t="shared" si="61"/>
        <v>33</v>
      </c>
      <c r="M97" s="6">
        <f t="shared" si="62"/>
        <v>0.84848484848484851</v>
      </c>
      <c r="N97" s="6">
        <f t="shared" si="63"/>
        <v>9.3333333333333339</v>
      </c>
      <c r="O97" s="6">
        <f t="shared" si="65"/>
        <v>5.0909090909090908</v>
      </c>
      <c r="U97" t="s">
        <v>71</v>
      </c>
      <c r="V97" t="str">
        <f>Optimiser!Q21</f>
        <v>Golden Blaze</v>
      </c>
      <c r="W97">
        <f>Optimiser!R21</f>
        <v>22</v>
      </c>
      <c r="X97">
        <f>Optimiser!S21</f>
        <v>1</v>
      </c>
      <c r="Y97" s="46">
        <f>Optimiser!T21</f>
        <v>0</v>
      </c>
    </row>
    <row r="98" spans="2:25">
      <c r="B98">
        <v>17</v>
      </c>
      <c r="C98">
        <v>21</v>
      </c>
      <c r="D98">
        <v>120000</v>
      </c>
      <c r="I98">
        <v>3</v>
      </c>
      <c r="J98">
        <v>12</v>
      </c>
      <c r="K98">
        <f t="shared" si="64"/>
        <v>3</v>
      </c>
      <c r="L98">
        <f t="shared" si="61"/>
        <v>36</v>
      </c>
      <c r="M98" s="6">
        <f t="shared" si="62"/>
        <v>0.77777777777777779</v>
      </c>
      <c r="N98" s="6">
        <f t="shared" si="63"/>
        <v>9.3333333333333339</v>
      </c>
      <c r="O98" s="6">
        <f t="shared" si="65"/>
        <v>5.0555555555555562</v>
      </c>
      <c r="U98" t="s">
        <v>72</v>
      </c>
      <c r="V98" t="str">
        <f>Optimiser!Q22</f>
        <v>Purple Splash</v>
      </c>
      <c r="W98">
        <f>Optimiser!R22</f>
        <v>9</v>
      </c>
      <c r="X98">
        <f>Optimiser!S22</f>
        <v>1</v>
      </c>
      <c r="Y98" s="46">
        <f>Optimiser!T22</f>
        <v>0</v>
      </c>
    </row>
    <row r="99" spans="2:25">
      <c r="B99">
        <v>18</v>
      </c>
      <c r="C99">
        <v>22</v>
      </c>
      <c r="D99">
        <v>130000</v>
      </c>
      <c r="I99">
        <v>6</v>
      </c>
      <c r="J99">
        <v>4</v>
      </c>
      <c r="K99">
        <f t="shared" si="64"/>
        <v>6</v>
      </c>
      <c r="L99">
        <f t="shared" si="61"/>
        <v>24</v>
      </c>
      <c r="M99" s="6">
        <f t="shared" si="62"/>
        <v>1.1666666666666667</v>
      </c>
      <c r="N99" s="6">
        <f t="shared" si="63"/>
        <v>4.666666666666667</v>
      </c>
      <c r="O99" s="6">
        <f t="shared" si="65"/>
        <v>2.916666666666667</v>
      </c>
      <c r="U99" t="s">
        <v>73</v>
      </c>
      <c r="V99" t="str">
        <f>Optimiser!Q23</f>
        <v>Lucky face</v>
      </c>
      <c r="W99">
        <f>Optimiser!R23</f>
        <v>14</v>
      </c>
      <c r="X99">
        <f>Optimiser!S23</f>
        <v>1</v>
      </c>
      <c r="Y99" s="46">
        <f>Optimiser!T23</f>
        <v>0</v>
      </c>
    </row>
    <row r="100" spans="2:25">
      <c r="B100">
        <v>19</v>
      </c>
      <c r="C100">
        <v>23</v>
      </c>
      <c r="D100">
        <v>140000</v>
      </c>
      <c r="I100">
        <v>6</v>
      </c>
      <c r="J100">
        <v>5</v>
      </c>
      <c r="K100">
        <f t="shared" si="64"/>
        <v>6</v>
      </c>
      <c r="L100">
        <f t="shared" si="61"/>
        <v>30</v>
      </c>
      <c r="M100" s="6">
        <f t="shared" si="62"/>
        <v>0.93333333333333335</v>
      </c>
      <c r="N100" s="6">
        <f t="shared" si="63"/>
        <v>4.666666666666667</v>
      </c>
      <c r="O100" s="6">
        <f t="shared" si="65"/>
        <v>2.8000000000000003</v>
      </c>
      <c r="U100" t="s">
        <v>74</v>
      </c>
      <c r="V100" t="str">
        <f>Optimiser!Q24</f>
        <v>Golden Blaze</v>
      </c>
      <c r="W100">
        <f>Optimiser!R24</f>
        <v>21</v>
      </c>
      <c r="X100">
        <f>Optimiser!S24</f>
        <v>1</v>
      </c>
      <c r="Y100" s="46">
        <f>Optimiser!T24</f>
        <v>0</v>
      </c>
    </row>
    <row r="101" spans="2:25">
      <c r="B101">
        <v>20</v>
      </c>
      <c r="C101">
        <v>24</v>
      </c>
      <c r="D101">
        <v>160000</v>
      </c>
      <c r="I101">
        <v>6</v>
      </c>
      <c r="J101">
        <v>6</v>
      </c>
      <c r="K101">
        <f t="shared" si="64"/>
        <v>6</v>
      </c>
      <c r="L101">
        <f t="shared" si="61"/>
        <v>36</v>
      </c>
      <c r="M101" s="6">
        <f t="shared" si="62"/>
        <v>0.77777777777777779</v>
      </c>
      <c r="N101" s="6">
        <f t="shared" si="63"/>
        <v>4.666666666666667</v>
      </c>
      <c r="O101" s="6">
        <f t="shared" si="65"/>
        <v>2.7222222222222223</v>
      </c>
      <c r="U101" t="s">
        <v>75</v>
      </c>
      <c r="V101" t="str">
        <f>Optimiser!Q25</f>
        <v>Lucky face</v>
      </c>
      <c r="W101">
        <f>Optimiser!R25</f>
        <v>13</v>
      </c>
      <c r="X101">
        <f>Optimiser!S25</f>
        <v>0</v>
      </c>
      <c r="Y101" s="46">
        <f>Optimiser!T25</f>
        <v>0</v>
      </c>
    </row>
    <row r="102" spans="2:25">
      <c r="B102">
        <v>21</v>
      </c>
      <c r="C102">
        <v>25</v>
      </c>
      <c r="D102">
        <v>180000</v>
      </c>
      <c r="I102">
        <v>6</v>
      </c>
      <c r="J102">
        <v>7</v>
      </c>
      <c r="K102">
        <f t="shared" si="64"/>
        <v>6</v>
      </c>
      <c r="L102">
        <f t="shared" si="61"/>
        <v>42</v>
      </c>
      <c r="M102" s="6">
        <f t="shared" si="62"/>
        <v>0.66666666666666663</v>
      </c>
      <c r="N102" s="6">
        <f t="shared" si="63"/>
        <v>4.666666666666667</v>
      </c>
      <c r="O102" s="6">
        <f t="shared" si="65"/>
        <v>2.666666666666667</v>
      </c>
      <c r="U102" t="s">
        <v>76</v>
      </c>
      <c r="V102" t="str">
        <f>Optimiser!Q26</f>
        <v>Lucky face</v>
      </c>
      <c r="W102">
        <f>Optimiser!R26</f>
        <v>9</v>
      </c>
      <c r="X102">
        <f>Optimiser!S26</f>
        <v>1</v>
      </c>
      <c r="Y102" s="46">
        <f>Optimiser!T26</f>
        <v>0</v>
      </c>
    </row>
    <row r="103" spans="2:25">
      <c r="B103">
        <v>22</v>
      </c>
      <c r="C103">
        <v>26</v>
      </c>
      <c r="D103">
        <v>200000</v>
      </c>
      <c r="I103">
        <v>6</v>
      </c>
      <c r="J103">
        <v>8</v>
      </c>
      <c r="K103">
        <f t="shared" si="64"/>
        <v>6</v>
      </c>
      <c r="L103">
        <f t="shared" si="61"/>
        <v>48</v>
      </c>
      <c r="M103" s="6">
        <f t="shared" si="62"/>
        <v>0.58333333333333337</v>
      </c>
      <c r="N103" s="6">
        <f t="shared" si="63"/>
        <v>4.666666666666667</v>
      </c>
      <c r="O103" s="6">
        <f t="shared" si="65"/>
        <v>2.625</v>
      </c>
      <c r="U103" t="s">
        <v>77</v>
      </c>
      <c r="V103" t="str">
        <f>Optimiser!Q27</f>
        <v>Purple Splash</v>
      </c>
      <c r="W103">
        <f>Optimiser!R27</f>
        <v>12</v>
      </c>
      <c r="X103">
        <f>Optimiser!S27</f>
        <v>1</v>
      </c>
      <c r="Y103" s="46">
        <f>Optimiser!T27</f>
        <v>0</v>
      </c>
    </row>
    <row r="104" spans="2:25">
      <c r="B104">
        <v>23</v>
      </c>
      <c r="C104">
        <v>27</v>
      </c>
      <c r="D104">
        <v>220000</v>
      </c>
      <c r="I104">
        <v>6</v>
      </c>
      <c r="J104">
        <v>9</v>
      </c>
      <c r="K104">
        <f t="shared" si="64"/>
        <v>6</v>
      </c>
      <c r="L104">
        <f t="shared" si="61"/>
        <v>54</v>
      </c>
      <c r="M104" s="6">
        <f t="shared" si="62"/>
        <v>0.51851851851851849</v>
      </c>
      <c r="N104" s="6">
        <f t="shared" si="63"/>
        <v>4.666666666666667</v>
      </c>
      <c r="O104" s="6">
        <f t="shared" si="65"/>
        <v>2.5925925925925926</v>
      </c>
      <c r="U104" t="s">
        <v>78</v>
      </c>
      <c r="V104" t="str">
        <f>Optimiser!Q28</f>
        <v>Lucky face</v>
      </c>
      <c r="W104">
        <f>Optimiser!R28</f>
        <v>7</v>
      </c>
      <c r="X104">
        <f>Optimiser!S28</f>
        <v>1</v>
      </c>
      <c r="Y104" s="46">
        <f>Optimiser!T28</f>
        <v>0</v>
      </c>
    </row>
    <row r="105" spans="2:25">
      <c r="B105">
        <v>24</v>
      </c>
      <c r="C105">
        <v>28</v>
      </c>
      <c r="D105">
        <v>240000</v>
      </c>
      <c r="I105">
        <v>6</v>
      </c>
      <c r="J105">
        <v>10</v>
      </c>
      <c r="K105">
        <f t="shared" si="64"/>
        <v>6</v>
      </c>
      <c r="L105">
        <f t="shared" si="61"/>
        <v>60</v>
      </c>
      <c r="M105" s="6">
        <f t="shared" si="62"/>
        <v>0.46666666666666667</v>
      </c>
      <c r="N105" s="6">
        <f t="shared" si="63"/>
        <v>4.666666666666667</v>
      </c>
      <c r="O105" s="6">
        <f t="shared" si="65"/>
        <v>2.5666666666666669</v>
      </c>
      <c r="U105" t="s">
        <v>79</v>
      </c>
      <c r="V105" t="str">
        <f>Optimiser!Q29</f>
        <v>Lucky face</v>
      </c>
      <c r="W105">
        <f>Optimiser!R29</f>
        <v>7</v>
      </c>
      <c r="X105">
        <f>Optimiser!S29</f>
        <v>1</v>
      </c>
      <c r="Y105" s="46">
        <f>Optimiser!T29</f>
        <v>5.4729166666666664</v>
      </c>
    </row>
    <row r="106" spans="2:25">
      <c r="B106">
        <v>25</v>
      </c>
      <c r="C106">
        <v>29</v>
      </c>
      <c r="D106">
        <v>260000</v>
      </c>
      <c r="I106">
        <v>6</v>
      </c>
      <c r="J106">
        <v>11</v>
      </c>
      <c r="K106">
        <f t="shared" si="64"/>
        <v>6</v>
      </c>
      <c r="L106">
        <f t="shared" si="61"/>
        <v>66</v>
      </c>
      <c r="M106" s="6">
        <f t="shared" si="62"/>
        <v>0.42424242424242425</v>
      </c>
      <c r="N106" s="6">
        <f t="shared" si="63"/>
        <v>4.666666666666667</v>
      </c>
      <c r="O106" s="6">
        <f t="shared" si="65"/>
        <v>2.5454545454545454</v>
      </c>
      <c r="U106" t="s">
        <v>80</v>
      </c>
      <c r="V106">
        <f>Optimiser!Q30</f>
        <v>0</v>
      </c>
      <c r="W106">
        <f>Optimiser!R30</f>
        <v>0</v>
      </c>
      <c r="X106">
        <f>Optimiser!S30</f>
        <v>0</v>
      </c>
      <c r="Y106" s="46">
        <f>Optimiser!T30</f>
        <v>0</v>
      </c>
    </row>
    <row r="107" spans="2:25">
      <c r="B107">
        <v>26</v>
      </c>
      <c r="C107">
        <v>30</v>
      </c>
      <c r="D107">
        <v>280000</v>
      </c>
      <c r="I107">
        <v>6</v>
      </c>
      <c r="J107">
        <v>12</v>
      </c>
      <c r="K107">
        <f t="shared" si="64"/>
        <v>6</v>
      </c>
      <c r="L107">
        <f t="shared" si="61"/>
        <v>72</v>
      </c>
      <c r="M107" s="6">
        <f t="shared" si="62"/>
        <v>0.3888888888888889</v>
      </c>
      <c r="N107" s="6">
        <f t="shared" si="63"/>
        <v>4.666666666666667</v>
      </c>
      <c r="O107" s="6">
        <f t="shared" si="65"/>
        <v>2.5277777777777781</v>
      </c>
      <c r="U107" t="s">
        <v>81</v>
      </c>
      <c r="V107">
        <f>Optimiser!Q31</f>
        <v>0</v>
      </c>
      <c r="W107">
        <f>Optimiser!R31</f>
        <v>0</v>
      </c>
      <c r="X107">
        <f>Optimiser!S31</f>
        <v>0</v>
      </c>
      <c r="Y107" s="46">
        <f>Optimiser!T31</f>
        <v>0</v>
      </c>
    </row>
    <row r="108" spans="2:25">
      <c r="B108">
        <v>27</v>
      </c>
      <c r="C108">
        <v>31</v>
      </c>
      <c r="D108">
        <v>300000</v>
      </c>
      <c r="U108" t="s">
        <v>82</v>
      </c>
      <c r="V108">
        <f>Optimiser!Q32</f>
        <v>0</v>
      </c>
      <c r="W108">
        <f>Optimiser!R32</f>
        <v>0</v>
      </c>
      <c r="X108">
        <f>Optimiser!S32</f>
        <v>0</v>
      </c>
      <c r="Y108" s="46">
        <f>Optimiser!T32</f>
        <v>0</v>
      </c>
    </row>
    <row r="109" spans="2:25">
      <c r="B109">
        <v>28</v>
      </c>
      <c r="C109">
        <v>32</v>
      </c>
      <c r="D109">
        <v>320000</v>
      </c>
      <c r="N109" t="s">
        <v>98</v>
      </c>
      <c r="O109" s="6">
        <f>AVERAGE(O81:O107)</f>
        <v>7.987682379349045</v>
      </c>
      <c r="U109" t="s">
        <v>83</v>
      </c>
      <c r="V109">
        <f>Optimiser!Q33</f>
        <v>0</v>
      </c>
      <c r="W109">
        <f>Optimiser!R33</f>
        <v>0</v>
      </c>
      <c r="X109">
        <f>Optimiser!S33</f>
        <v>0</v>
      </c>
      <c r="Y109" s="46">
        <f>Optimiser!T33</f>
        <v>0</v>
      </c>
    </row>
    <row r="110" spans="2:25">
      <c r="B110">
        <v>29</v>
      </c>
      <c r="C110">
        <v>33</v>
      </c>
      <c r="D110">
        <v>340000</v>
      </c>
      <c r="U110" t="s">
        <v>84</v>
      </c>
      <c r="V110">
        <f>Optimiser!Q34</f>
        <v>0</v>
      </c>
      <c r="W110">
        <f>Optimiser!R34</f>
        <v>0</v>
      </c>
      <c r="X110">
        <f>Optimiser!S34</f>
        <v>0</v>
      </c>
      <c r="Y110" s="46">
        <f>Optimiser!T34</f>
        <v>0</v>
      </c>
    </row>
    <row r="111" spans="2:25">
      <c r="B111">
        <v>30</v>
      </c>
      <c r="C111">
        <v>34</v>
      </c>
      <c r="D111">
        <v>360000</v>
      </c>
      <c r="U111" t="s">
        <v>85</v>
      </c>
      <c r="V111">
        <f>Optimiser!Q35</f>
        <v>0</v>
      </c>
      <c r="W111">
        <f>Optimiser!R35</f>
        <v>0</v>
      </c>
      <c r="X111">
        <f>Optimiser!S35</f>
        <v>0</v>
      </c>
      <c r="Y111" s="46">
        <f>Optimiser!T35</f>
        <v>0</v>
      </c>
    </row>
    <row r="112" spans="2:25">
      <c r="U112" t="s">
        <v>152</v>
      </c>
      <c r="V112">
        <f>Optimiser!Q36</f>
        <v>0</v>
      </c>
      <c r="W112">
        <f>Optimiser!R36</f>
        <v>0</v>
      </c>
      <c r="X112">
        <f>Optimiser!S36</f>
        <v>0</v>
      </c>
      <c r="Y112" s="46">
        <f>Optimiser!T36</f>
        <v>0</v>
      </c>
    </row>
    <row r="113" spans="21:25">
      <c r="U113" t="s">
        <v>153</v>
      </c>
      <c r="V113">
        <f>Optimiser!Q37</f>
        <v>0</v>
      </c>
      <c r="W113">
        <f>Optimiser!R37</f>
        <v>0</v>
      </c>
      <c r="X113">
        <f>Optimiser!S37</f>
        <v>0</v>
      </c>
      <c r="Y113" s="46">
        <f>Optimiser!T37</f>
        <v>0</v>
      </c>
    </row>
    <row r="114" spans="21:25">
      <c r="U114" t="s">
        <v>154</v>
      </c>
      <c r="V114">
        <f>Optimiser!Q38</f>
        <v>0</v>
      </c>
      <c r="W114">
        <f>Optimiser!R38</f>
        <v>0</v>
      </c>
      <c r="X114">
        <f>Optimiser!S38</f>
        <v>0</v>
      </c>
      <c r="Y114" s="46">
        <f>Optimiser!T38</f>
        <v>0</v>
      </c>
    </row>
    <row r="115" spans="21:25">
      <c r="U115" t="s">
        <v>155</v>
      </c>
      <c r="V115">
        <f>Optimiser!Q39</f>
        <v>0</v>
      </c>
      <c r="W115">
        <f>Optimiser!R39</f>
        <v>0</v>
      </c>
      <c r="X115">
        <f>Optimiser!S39</f>
        <v>0</v>
      </c>
      <c r="Y115" s="46">
        <f>Optimiser!T39</f>
        <v>0</v>
      </c>
    </row>
    <row r="116" spans="21:25">
      <c r="U116" t="s">
        <v>156</v>
      </c>
      <c r="V116">
        <f>Optimiser!Q40</f>
        <v>0</v>
      </c>
      <c r="W116">
        <f>Optimiser!R40</f>
        <v>0</v>
      </c>
      <c r="X116">
        <f>Optimiser!S40</f>
        <v>0</v>
      </c>
      <c r="Y116" s="46">
        <f>Optimiser!T40</f>
        <v>0</v>
      </c>
    </row>
    <row r="117" spans="21:25">
      <c r="U117" t="s">
        <v>157</v>
      </c>
      <c r="V117">
        <f>Optimiser!Q41</f>
        <v>0</v>
      </c>
      <c r="W117">
        <f>Optimiser!R41</f>
        <v>0</v>
      </c>
      <c r="X117">
        <f>Optimiser!S41</f>
        <v>0</v>
      </c>
      <c r="Y117" s="46">
        <f>Optimiser!T41</f>
        <v>0</v>
      </c>
    </row>
    <row r="118" spans="21:25">
      <c r="U118" t="s">
        <v>158</v>
      </c>
      <c r="V118">
        <f>Optimiser!Q42</f>
        <v>0</v>
      </c>
      <c r="W118">
        <f>Optimiser!R42</f>
        <v>0</v>
      </c>
      <c r="X118">
        <f>Optimiser!S42</f>
        <v>0</v>
      </c>
      <c r="Y118" s="46">
        <f>Optimiser!T42</f>
        <v>0</v>
      </c>
    </row>
    <row r="119" spans="21:25">
      <c r="U119" t="s">
        <v>159</v>
      </c>
      <c r="V119">
        <f>Optimiser!Q43</f>
        <v>0</v>
      </c>
      <c r="W119">
        <f>Optimiser!R43</f>
        <v>0</v>
      </c>
      <c r="X119">
        <f>Optimiser!S43</f>
        <v>0</v>
      </c>
      <c r="Y119" s="46">
        <f>Optimiser!T43</f>
        <v>0</v>
      </c>
    </row>
    <row r="120" spans="21:25">
      <c r="U120" t="s">
        <v>160</v>
      </c>
      <c r="V120">
        <f>Optimiser!Q44</f>
        <v>0</v>
      </c>
      <c r="W120">
        <f>Optimiser!R44</f>
        <v>0</v>
      </c>
      <c r="X120">
        <f>Optimiser!S44</f>
        <v>0</v>
      </c>
      <c r="Y120" s="46">
        <f>Optimiser!T44</f>
        <v>0</v>
      </c>
    </row>
    <row r="122" spans="21:25">
      <c r="V122" t="s">
        <v>33</v>
      </c>
      <c r="W122" s="6">
        <f>AVERAGE(W81:INDEX(W81:W120,U79,1))</f>
        <v>14.64</v>
      </c>
      <c r="X122" s="6">
        <f>AVERAGE(X81:INDEX(X81:X120,U79,1))</f>
        <v>0.88</v>
      </c>
      <c r="Y122" s="8">
        <f>(INDEX(Y81:Y120,U79,1)-Y81)/9*24</f>
        <v>14.342592592592592</v>
      </c>
    </row>
  </sheetData>
  <conditionalFormatting sqref="J22:DE54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3:L14">
    <cfRule type="colorScale" priority="3">
      <colorScale>
        <cfvo type="min" val="0"/>
        <cfvo type="max" val="0"/>
        <color theme="0"/>
        <color rgb="FFFFEF9C"/>
      </colorScale>
    </cfRule>
  </conditionalFormatting>
  <conditionalFormatting sqref="L3:L14">
    <cfRule type="colorScale" priority="1">
      <colorScale>
        <cfvo type="min" val="0"/>
        <cfvo type="max" val="0"/>
        <color theme="0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E122"/>
  <sheetViews>
    <sheetView zoomScale="85" zoomScaleNormal="85" workbookViewId="0">
      <selection activeCell="J8" sqref="J8"/>
    </sheetView>
  </sheetViews>
  <sheetFormatPr defaultRowHeight="14.25"/>
  <cols>
    <col min="2" max="2" width="15.75" bestFit="1" customWidth="1"/>
    <col min="5" max="5" width="9" customWidth="1"/>
    <col min="7" max="7" width="10" bestFit="1" customWidth="1"/>
    <col min="9" max="9" width="10" bestFit="1" customWidth="1"/>
    <col min="10" max="19" width="8.875" customWidth="1"/>
    <col min="22" max="22" width="10.375" bestFit="1" customWidth="1"/>
    <col min="24" max="24" width="10.625" bestFit="1" customWidth="1"/>
    <col min="28" max="28" width="9.625" bestFit="1" customWidth="1"/>
  </cols>
  <sheetData>
    <row r="1" spans="2:30">
      <c r="F1" t="s">
        <v>100</v>
      </c>
      <c r="G1" t="s">
        <v>65</v>
      </c>
      <c r="H1" s="6">
        <f>U7/U6</f>
        <v>4.25</v>
      </c>
      <c r="I1" t="s">
        <v>64</v>
      </c>
    </row>
    <row r="2" spans="2:30" ht="15">
      <c r="B2" t="s">
        <v>86</v>
      </c>
      <c r="C2" s="9">
        <f>Optimiser!D6</f>
        <v>13</v>
      </c>
      <c r="G2" t="s">
        <v>99</v>
      </c>
      <c r="H2" t="s">
        <v>25</v>
      </c>
      <c r="I2" t="s">
        <v>26</v>
      </c>
      <c r="J2" t="s">
        <v>27</v>
      </c>
      <c r="K2" t="s">
        <v>62</v>
      </c>
      <c r="L2" t="s">
        <v>63</v>
      </c>
    </row>
    <row r="3" spans="2:30">
      <c r="B3" t="s">
        <v>7</v>
      </c>
      <c r="C3">
        <f>INDEX($D$22:$D$52,$C$2,0)</f>
        <v>100</v>
      </c>
      <c r="G3">
        <v>1</v>
      </c>
      <c r="H3" s="6">
        <f t="shared" ref="H3:H14" ca="1" si="0">$G3*($U$10/$U$9*$C$10*($C$9*(1+$C$4)+($C$8/6+$C$8/3*$C$6)*0.5*(1+$C$5)))+$K3</f>
        <v>19565.074535503529</v>
      </c>
      <c r="I3" s="6">
        <f t="shared" ref="I3:I14" ca="1" si="1">$G3*(0.5*$U$10/$U$9*$C$10*($C$9*(1+$C$4)+($C$8/6+$C$8/3*$C$6)*0.25*(1+$C$5)))+$K3</f>
        <v>11151.612997041992</v>
      </c>
      <c r="J3" s="6">
        <f t="shared" ref="J3:J14" ca="1" si="2">$G3*(0.1*$U$10/$U$9*$C$10*($C$9*(1+$C$4)+($C$8/6+$C$8/3*$C$6)*0.05*(1+$C$5)))+$K3</f>
        <v>4766.9976124266068</v>
      </c>
      <c r="K3" s="6">
        <f t="shared" ref="K3:K14" ca="1" si="3">$U$6*G3+$AC$3*G3/$AA$13+(G3/$C$14*$D$14+G3/$C$15*$D$15+G3/$C$16*$D$16+G3/$C$17*$D$17+G3/$C$18*$D$18+G3/$C$13*$D$13)*2-$P$12*$G3</f>
        <v>3218.9206893496835</v>
      </c>
      <c r="L3" s="6">
        <f t="shared" ref="L3:L14" si="4">IF($U$6*G3&gt;$U$7,$U$7,$U$6*G3)+$AC$3*G3/$AA$13</f>
        <v>2734.9298902517753</v>
      </c>
      <c r="U3" t="s">
        <v>24</v>
      </c>
      <c r="AB3" t="s">
        <v>29</v>
      </c>
      <c r="AC3">
        <f>Y13*U5</f>
        <v>3952.8</v>
      </c>
      <c r="AD3" t="s">
        <v>60</v>
      </c>
    </row>
    <row r="4" spans="2:30" ht="15">
      <c r="B4" t="s">
        <v>8</v>
      </c>
      <c r="C4" s="4">
        <f>INDEX($E$22:$E$52,$C$2,0)</f>
        <v>0</v>
      </c>
      <c r="G4">
        <v>2</v>
      </c>
      <c r="H4" s="6">
        <f t="shared" ca="1" si="0"/>
        <v>39130.149071007058</v>
      </c>
      <c r="I4" s="6">
        <f t="shared" ca="1" si="1"/>
        <v>22303.225994083983</v>
      </c>
      <c r="J4" s="6">
        <f t="shared" ca="1" si="2"/>
        <v>9533.9952248532136</v>
      </c>
      <c r="K4" s="6">
        <f t="shared" ca="1" si="3"/>
        <v>6437.8413786993669</v>
      </c>
      <c r="L4" s="6">
        <f t="shared" si="4"/>
        <v>5469.8597805035506</v>
      </c>
      <c r="T4" t="s">
        <v>23</v>
      </c>
      <c r="U4" s="10">
        <f>Optimiser!E7</f>
        <v>0.18</v>
      </c>
      <c r="AB4" t="s">
        <v>23</v>
      </c>
      <c r="AC4" s="1">
        <f ca="1">(E66*H66+E67*H67+E68*H68+E69*H69+E71*H71+E70*H70+E65*H65)/Core!U79</f>
        <v>5.5432000000000009E-2</v>
      </c>
    </row>
    <row r="5" spans="2:30" ht="15">
      <c r="B5" t="s">
        <v>9</v>
      </c>
      <c r="C5" s="4">
        <f>INDEX($F$22:$F$52,$C$2,0)</f>
        <v>0.2</v>
      </c>
      <c r="G5">
        <v>3</v>
      </c>
      <c r="H5" s="6">
        <f t="shared" ca="1" si="0"/>
        <v>58695.22360651059</v>
      </c>
      <c r="I5" s="6">
        <f t="shared" ca="1" si="1"/>
        <v>33454.838991125973</v>
      </c>
      <c r="J5" s="6">
        <f t="shared" ca="1" si="2"/>
        <v>14300.99283727982</v>
      </c>
      <c r="K5" s="6">
        <f t="shared" ca="1" si="3"/>
        <v>9656.7620680490509</v>
      </c>
      <c r="L5" s="6">
        <f t="shared" si="4"/>
        <v>8204.7896707553264</v>
      </c>
      <c r="P5" t="s">
        <v>18</v>
      </c>
      <c r="Q5" t="s">
        <v>19</v>
      </c>
      <c r="R5" t="s">
        <v>191</v>
      </c>
      <c r="T5" t="s">
        <v>29</v>
      </c>
      <c r="U5" s="11">
        <f>Optimiser!F8</f>
        <v>270</v>
      </c>
      <c r="AB5" t="s">
        <v>61</v>
      </c>
      <c r="AC5" s="4">
        <f ca="1">(E57*H66+E58*H67+E59*H68+E60*H69+E62*H71+E56*H65+E61*H70)/Core!U79</f>
        <v>8.8000000000000009E-2</v>
      </c>
    </row>
    <row r="6" spans="2:30" ht="15">
      <c r="B6" t="s">
        <v>68</v>
      </c>
      <c r="C6" s="4">
        <f>INDEX($G$22:$G$52,$C$2,0)</f>
        <v>0</v>
      </c>
      <c r="F6" s="1"/>
      <c r="G6">
        <v>4</v>
      </c>
      <c r="H6" s="6">
        <f t="shared" ca="1" si="0"/>
        <v>78260.298142014115</v>
      </c>
      <c r="I6" s="6">
        <f t="shared" ca="1" si="1"/>
        <v>44606.451988167966</v>
      </c>
      <c r="J6" s="6">
        <f t="shared" ca="1" si="2"/>
        <v>19067.990449706427</v>
      </c>
      <c r="K6" s="6">
        <f t="shared" ca="1" si="3"/>
        <v>12875.682757398734</v>
      </c>
      <c r="L6" s="6">
        <f t="shared" si="4"/>
        <v>10939.719561007101</v>
      </c>
      <c r="O6" t="s">
        <v>15</v>
      </c>
      <c r="P6" s="11">
        <f>Optimiser!D15</f>
        <v>13</v>
      </c>
      <c r="Q6">
        <f>P6+4</f>
        <v>17</v>
      </c>
      <c r="R6">
        <f>IF(Optimiser!C15="none skulls",0,IF(Optimiser!C15="slightly lethal",1,IF(Optimiser!C15="on average lethal",2,IF(Optimiser!C15="enormously lethal",3,4))))</f>
        <v>2</v>
      </c>
      <c r="T6" t="s">
        <v>30</v>
      </c>
      <c r="U6" s="11">
        <f>Optimiser!E9</f>
        <v>2000</v>
      </c>
    </row>
    <row r="7" spans="2:30" ht="15">
      <c r="C7" s="4"/>
      <c r="F7" s="1"/>
      <c r="G7">
        <v>5</v>
      </c>
      <c r="H7" s="6">
        <f t="shared" ca="1" si="0"/>
        <v>97825.372677517647</v>
      </c>
      <c r="I7" s="6">
        <f t="shared" ca="1" si="1"/>
        <v>55758.06498520996</v>
      </c>
      <c r="J7" s="6">
        <f t="shared" ca="1" si="2"/>
        <v>23834.988062133034</v>
      </c>
      <c r="K7" s="6">
        <f t="shared" ca="1" si="3"/>
        <v>16094.603446748419</v>
      </c>
      <c r="L7" s="6">
        <f t="shared" si="4"/>
        <v>12174.649451258876</v>
      </c>
      <c r="O7" t="s">
        <v>16</v>
      </c>
      <c r="P7" s="11">
        <f>Optimiser!D16</f>
        <v>10</v>
      </c>
      <c r="Q7">
        <f t="shared" ref="Q7:Q8" si="5">P7+4</f>
        <v>14</v>
      </c>
      <c r="R7">
        <f>IF(Optimiser!C16="none skulls",0,IF(Optimiser!C16="slightly lethal",1,IF(Optimiser!C16="on average lethal",2,IF(Optimiser!C16="enormously lethal",3,4))))</f>
        <v>2</v>
      </c>
      <c r="T7" t="s">
        <v>31</v>
      </c>
      <c r="U7" s="11">
        <f>Optimiser!E10</f>
        <v>8500</v>
      </c>
      <c r="AC7" s="6"/>
    </row>
    <row r="8" spans="2:30" ht="15">
      <c r="B8" t="s">
        <v>87</v>
      </c>
      <c r="C8" s="9">
        <f>Optimiser!C18</f>
        <v>5000</v>
      </c>
      <c r="F8" s="1"/>
      <c r="G8">
        <v>6</v>
      </c>
      <c r="H8" s="6">
        <f t="shared" ca="1" si="0"/>
        <v>117390.44721302118</v>
      </c>
      <c r="I8" s="6">
        <f t="shared" ca="1" si="1"/>
        <v>66909.677982251946</v>
      </c>
      <c r="J8" s="6">
        <f t="shared" ca="1" si="2"/>
        <v>28601.985674559641</v>
      </c>
      <c r="K8" s="6">
        <f t="shared" ca="1" si="3"/>
        <v>19313.524136098102</v>
      </c>
      <c r="L8" s="6">
        <f t="shared" si="4"/>
        <v>12909.579341510653</v>
      </c>
      <c r="O8" t="s">
        <v>17</v>
      </c>
      <c r="P8" s="11">
        <f>Optimiser!D17</f>
        <v>7</v>
      </c>
      <c r="Q8">
        <f t="shared" si="5"/>
        <v>11</v>
      </c>
      <c r="R8">
        <f>IF(Optimiser!C17="none skulls",0,IF(Optimiser!C17="slightly lethal",1,IF(Optimiser!C17="on average lethal",2,IF(Optimiser!C17="enormously lethal",3,4))))</f>
        <v>2</v>
      </c>
      <c r="T8" t="s">
        <v>32</v>
      </c>
      <c r="U8" s="11">
        <f>Optimiser!E11</f>
        <v>21</v>
      </c>
    </row>
    <row r="9" spans="2:30" ht="15">
      <c r="B9" t="s">
        <v>88</v>
      </c>
      <c r="C9" s="9">
        <f>Optimiser!C19</f>
        <v>8000</v>
      </c>
      <c r="G9">
        <v>7</v>
      </c>
      <c r="H9" s="6">
        <f t="shared" ca="1" si="0"/>
        <v>136955.52174852471</v>
      </c>
      <c r="I9" s="6">
        <f t="shared" ca="1" si="1"/>
        <v>78061.290979293946</v>
      </c>
      <c r="J9" s="6">
        <f t="shared" ca="1" si="2"/>
        <v>33368.983286986244</v>
      </c>
      <c r="K9" s="6">
        <f t="shared" ca="1" si="3"/>
        <v>22532.444825447787</v>
      </c>
      <c r="L9" s="6">
        <f t="shared" si="4"/>
        <v>13644.509231762428</v>
      </c>
      <c r="O9" t="s">
        <v>22</v>
      </c>
      <c r="Q9" s="25">
        <f>(Q6*R6+Q7*R7+Q8*R8)/R9</f>
        <v>14</v>
      </c>
      <c r="R9">
        <f>SUM(R6:R8)</f>
        <v>6</v>
      </c>
      <c r="T9" t="s">
        <v>66</v>
      </c>
      <c r="U9" s="11">
        <f>Optimiser!E12</f>
        <v>28</v>
      </c>
    </row>
    <row r="10" spans="2:30" ht="15">
      <c r="B10" t="s">
        <v>89</v>
      </c>
      <c r="C10" s="6">
        <f>U9/(Optimiser!D5+4)*2</f>
        <v>2.1538461538461537</v>
      </c>
      <c r="G10">
        <v>8</v>
      </c>
      <c r="H10" s="6">
        <f t="shared" ca="1" si="0"/>
        <v>156520.59628402823</v>
      </c>
      <c r="I10" s="6">
        <f t="shared" ca="1" si="1"/>
        <v>89212.903976335932</v>
      </c>
      <c r="J10" s="6">
        <f t="shared" ca="1" si="2"/>
        <v>38135.980899412854</v>
      </c>
      <c r="K10" s="6">
        <f t="shared" ca="1" si="3"/>
        <v>25751.365514797468</v>
      </c>
      <c r="L10" s="6">
        <f t="shared" si="4"/>
        <v>14379.439122014202</v>
      </c>
      <c r="P10" s="3"/>
      <c r="T10" t="s">
        <v>67</v>
      </c>
      <c r="U10" s="11">
        <f>Optimiser!E13</f>
        <v>25</v>
      </c>
    </row>
    <row r="11" spans="2:30" ht="15">
      <c r="G11">
        <v>9</v>
      </c>
      <c r="H11" s="6">
        <f t="shared" ca="1" si="0"/>
        <v>176085.67081953178</v>
      </c>
      <c r="I11" s="6">
        <f t="shared" ca="1" si="1"/>
        <v>100364.51697337792</v>
      </c>
      <c r="J11" s="6">
        <f t="shared" ca="1" si="2"/>
        <v>42902.978511839457</v>
      </c>
      <c r="K11" s="6">
        <f t="shared" ca="1" si="3"/>
        <v>28970.286204147153</v>
      </c>
      <c r="L11" s="6">
        <f t="shared" si="4"/>
        <v>15114.369012265979</v>
      </c>
      <c r="P11" s="3"/>
    </row>
    <row r="12" spans="2:30" ht="15">
      <c r="B12" t="s">
        <v>90</v>
      </c>
      <c r="C12" t="s">
        <v>91</v>
      </c>
      <c r="D12" t="s">
        <v>92</v>
      </c>
      <c r="G12">
        <v>10</v>
      </c>
      <c r="H12" s="6">
        <f t="shared" ca="1" si="0"/>
        <v>195650.74535503529</v>
      </c>
      <c r="I12" s="6">
        <f t="shared" ca="1" si="1"/>
        <v>111516.12997041992</v>
      </c>
      <c r="J12" s="6">
        <f t="shared" ca="1" si="2"/>
        <v>47669.976124266068</v>
      </c>
      <c r="K12" s="6">
        <f t="shared" ca="1" si="3"/>
        <v>32189.206893496837</v>
      </c>
      <c r="L12" s="6">
        <f t="shared" si="4"/>
        <v>15849.298902517752</v>
      </c>
      <c r="O12" t="s">
        <v>124</v>
      </c>
      <c r="P12" s="18">
        <f ca="1">Optimiser!C20/(Optimiser!C21+3)*500/Core!Y122*AC4</f>
        <v>72.143907036797941</v>
      </c>
    </row>
    <row r="13" spans="2:30" ht="15">
      <c r="B13" t="s">
        <v>101</v>
      </c>
      <c r="C13">
        <f>Core!C13</f>
        <v>1.5</v>
      </c>
      <c r="D13">
        <f>Core!D13</f>
        <v>125</v>
      </c>
      <c r="G13">
        <v>11</v>
      </c>
      <c r="H13" s="6">
        <f t="shared" ca="1" si="0"/>
        <v>215215.81989053884</v>
      </c>
      <c r="I13" s="6">
        <f t="shared" ca="1" si="1"/>
        <v>122667.74296746191</v>
      </c>
      <c r="J13" s="6">
        <f t="shared" ca="1" si="2"/>
        <v>52436.973736692671</v>
      </c>
      <c r="K13" s="6">
        <f t="shared" ca="1" si="3"/>
        <v>35408.127582846522</v>
      </c>
      <c r="L13" s="6">
        <f t="shared" si="4"/>
        <v>16584.228792769529</v>
      </c>
      <c r="P13" s="3"/>
      <c r="X13" t="s">
        <v>33</v>
      </c>
      <c r="Y13" s="8">
        <f>Core!W122</f>
        <v>14.64</v>
      </c>
      <c r="Z13" s="8">
        <f>Core!X122</f>
        <v>0.88</v>
      </c>
      <c r="AA13" s="8">
        <f>Core!Y122</f>
        <v>5.3784722222222223</v>
      </c>
    </row>
    <row r="14" spans="2:30">
      <c r="B14" t="s">
        <v>102</v>
      </c>
      <c r="C14">
        <f>Core!C14</f>
        <v>3.5</v>
      </c>
      <c r="D14">
        <f>Core!D14</f>
        <v>350</v>
      </c>
      <c r="G14">
        <v>12</v>
      </c>
      <c r="H14" s="6">
        <f t="shared" ca="1" si="0"/>
        <v>234780.89442604236</v>
      </c>
      <c r="I14" s="6">
        <f t="shared" ca="1" si="1"/>
        <v>133819.35596450389</v>
      </c>
      <c r="J14" s="6">
        <f t="shared" ca="1" si="2"/>
        <v>57203.971349119282</v>
      </c>
      <c r="K14" s="6">
        <f t="shared" ca="1" si="3"/>
        <v>38627.048272196203</v>
      </c>
      <c r="L14" s="6">
        <f t="shared" si="4"/>
        <v>17319.158683021305</v>
      </c>
    </row>
    <row r="15" spans="2:30">
      <c r="B15" t="s">
        <v>103</v>
      </c>
      <c r="C15">
        <f>Core!C15</f>
        <v>7</v>
      </c>
      <c r="D15">
        <f>Core!D15</f>
        <v>650</v>
      </c>
    </row>
    <row r="16" spans="2:30">
      <c r="B16" t="s">
        <v>104</v>
      </c>
      <c r="C16">
        <f>Core!C16</f>
        <v>666</v>
      </c>
      <c r="D16">
        <f>Core!D16</f>
        <v>1250</v>
      </c>
    </row>
    <row r="17" spans="1:109">
      <c r="B17" t="s">
        <v>105</v>
      </c>
      <c r="C17">
        <f>Core!C17</f>
        <v>666</v>
      </c>
      <c r="D17">
        <f>Core!D17</f>
        <v>0</v>
      </c>
    </row>
    <row r="18" spans="1:109">
      <c r="B18" t="s">
        <v>106</v>
      </c>
      <c r="C18">
        <f>Core!C18</f>
        <v>666</v>
      </c>
      <c r="D18">
        <f>Core!D18</f>
        <v>0</v>
      </c>
    </row>
    <row r="20" spans="1:109">
      <c r="J20" t="s">
        <v>28</v>
      </c>
    </row>
    <row r="21" spans="1:109">
      <c r="B21" t="s">
        <v>13</v>
      </c>
      <c r="C21" t="s">
        <v>12</v>
      </c>
      <c r="D21" t="s">
        <v>7</v>
      </c>
      <c r="E21" t="s">
        <v>8</v>
      </c>
      <c r="F21" t="s">
        <v>9</v>
      </c>
      <c r="G21" t="s">
        <v>10</v>
      </c>
      <c r="H21" t="s">
        <v>11</v>
      </c>
      <c r="I21" t="s">
        <v>14</v>
      </c>
      <c r="J21">
        <v>1</v>
      </c>
      <c r="K21">
        <v>2</v>
      </c>
      <c r="L21">
        <v>3</v>
      </c>
      <c r="M21">
        <v>4</v>
      </c>
      <c r="N21">
        <v>5</v>
      </c>
      <c r="O21">
        <v>6</v>
      </c>
      <c r="P21">
        <v>7</v>
      </c>
      <c r="Q21">
        <v>8</v>
      </c>
      <c r="R21">
        <v>9</v>
      </c>
      <c r="S21">
        <v>10</v>
      </c>
      <c r="T21">
        <v>11</v>
      </c>
      <c r="U21">
        <v>12</v>
      </c>
      <c r="V21">
        <v>13</v>
      </c>
      <c r="W21">
        <v>14</v>
      </c>
      <c r="X21">
        <v>15</v>
      </c>
      <c r="Y21">
        <v>16</v>
      </c>
      <c r="Z21">
        <v>17</v>
      </c>
      <c r="AA21">
        <v>18</v>
      </c>
      <c r="AB21">
        <v>19</v>
      </c>
      <c r="AC21">
        <v>20</v>
      </c>
      <c r="AD21">
        <v>21</v>
      </c>
      <c r="AE21">
        <v>22</v>
      </c>
      <c r="AF21">
        <v>23</v>
      </c>
      <c r="AG21">
        <v>24</v>
      </c>
      <c r="AH21">
        <v>25</v>
      </c>
      <c r="AI21">
        <v>26</v>
      </c>
      <c r="AJ21">
        <v>27</v>
      </c>
      <c r="AK21">
        <v>28</v>
      </c>
      <c r="AL21">
        <v>29</v>
      </c>
      <c r="AM21">
        <v>30</v>
      </c>
      <c r="AN21">
        <v>31</v>
      </c>
      <c r="AO21">
        <v>32</v>
      </c>
      <c r="AP21">
        <v>33</v>
      </c>
      <c r="AQ21">
        <v>34</v>
      </c>
      <c r="AR21">
        <v>35</v>
      </c>
      <c r="AS21">
        <v>36</v>
      </c>
      <c r="AT21">
        <v>37</v>
      </c>
      <c r="AU21">
        <v>38</v>
      </c>
      <c r="AV21">
        <v>39</v>
      </c>
      <c r="AW21">
        <v>40</v>
      </c>
      <c r="AX21">
        <v>41</v>
      </c>
      <c r="AY21">
        <v>42</v>
      </c>
      <c r="AZ21">
        <v>43</v>
      </c>
      <c r="BA21">
        <v>44</v>
      </c>
      <c r="BB21">
        <v>45</v>
      </c>
      <c r="BC21">
        <v>46</v>
      </c>
      <c r="BD21">
        <v>47</v>
      </c>
      <c r="BE21">
        <v>48</v>
      </c>
      <c r="BF21">
        <v>49</v>
      </c>
      <c r="BG21">
        <v>50</v>
      </c>
      <c r="BH21">
        <v>51</v>
      </c>
      <c r="BI21">
        <v>52</v>
      </c>
      <c r="BJ21">
        <v>53</v>
      </c>
      <c r="BK21">
        <v>54</v>
      </c>
      <c r="BL21">
        <v>55</v>
      </c>
      <c r="BM21">
        <v>56</v>
      </c>
      <c r="BN21">
        <v>57</v>
      </c>
      <c r="BO21">
        <v>58</v>
      </c>
      <c r="BP21">
        <v>59</v>
      </c>
      <c r="BQ21">
        <v>60</v>
      </c>
      <c r="BR21">
        <v>61</v>
      </c>
      <c r="BS21">
        <v>62</v>
      </c>
      <c r="BT21">
        <v>63</v>
      </c>
      <c r="BU21">
        <v>64</v>
      </c>
      <c r="BV21">
        <v>65</v>
      </c>
      <c r="BW21">
        <v>66</v>
      </c>
      <c r="BX21">
        <v>67</v>
      </c>
      <c r="BY21">
        <v>68</v>
      </c>
      <c r="BZ21">
        <v>69</v>
      </c>
      <c r="CA21">
        <v>70</v>
      </c>
      <c r="CB21">
        <v>71</v>
      </c>
      <c r="CC21">
        <v>72</v>
      </c>
      <c r="CD21">
        <v>73</v>
      </c>
      <c r="CE21">
        <v>74</v>
      </c>
      <c r="CF21">
        <v>75</v>
      </c>
      <c r="CG21">
        <v>76</v>
      </c>
      <c r="CH21">
        <v>77</v>
      </c>
      <c r="CI21">
        <v>78</v>
      </c>
      <c r="CJ21">
        <v>79</v>
      </c>
      <c r="CK21">
        <v>80</v>
      </c>
      <c r="CL21">
        <v>81</v>
      </c>
      <c r="CM21">
        <v>82</v>
      </c>
      <c r="CN21">
        <v>83</v>
      </c>
      <c r="CO21">
        <v>84</v>
      </c>
      <c r="CP21">
        <v>85</v>
      </c>
      <c r="CQ21">
        <v>86</v>
      </c>
      <c r="CR21">
        <v>87</v>
      </c>
      <c r="CS21">
        <v>88</v>
      </c>
      <c r="CT21">
        <v>89</v>
      </c>
      <c r="CU21">
        <v>90</v>
      </c>
      <c r="CV21">
        <v>91</v>
      </c>
      <c r="CW21">
        <v>92</v>
      </c>
      <c r="CX21">
        <v>93</v>
      </c>
      <c r="CY21">
        <v>94</v>
      </c>
      <c r="CZ21">
        <v>95</v>
      </c>
      <c r="DA21">
        <v>96</v>
      </c>
      <c r="DB21">
        <v>97</v>
      </c>
      <c r="DC21">
        <v>98</v>
      </c>
      <c r="DD21">
        <v>99</v>
      </c>
      <c r="DE21">
        <v>100</v>
      </c>
    </row>
    <row r="22" spans="1:109">
      <c r="A22" t="s">
        <v>46</v>
      </c>
      <c r="B22" t="s">
        <v>0</v>
      </c>
      <c r="C22">
        <v>1</v>
      </c>
      <c r="D22">
        <v>40</v>
      </c>
      <c r="J22" s="4">
        <f t="shared" ref="J22:S31" si="6">IF($D22-$Q$9*(J$21-1)&gt;$D22*0.7,0.5*(1+$F22-$U$4),IF($D22-$Q$9*(J$21-1)&gt;$D22*0.3,0.25*(1+$F22-$U$4),0.05*(1+$F22-$U$4)))</f>
        <v>0.41000000000000003</v>
      </c>
      <c r="K22" s="4">
        <f t="shared" si="6"/>
        <v>0.20500000000000002</v>
      </c>
      <c r="L22" s="4">
        <f t="shared" si="6"/>
        <v>4.1000000000000009E-2</v>
      </c>
      <c r="M22" s="4">
        <f t="shared" si="6"/>
        <v>4.1000000000000009E-2</v>
      </c>
      <c r="N22" s="4">
        <f t="shared" si="6"/>
        <v>4.1000000000000009E-2</v>
      </c>
      <c r="O22" s="4">
        <f t="shared" si="6"/>
        <v>4.1000000000000009E-2</v>
      </c>
      <c r="P22" s="4">
        <f t="shared" si="6"/>
        <v>4.1000000000000009E-2</v>
      </c>
      <c r="Q22" s="4">
        <f t="shared" si="6"/>
        <v>4.1000000000000009E-2</v>
      </c>
      <c r="R22" s="4">
        <f t="shared" si="6"/>
        <v>4.1000000000000009E-2</v>
      </c>
      <c r="S22" s="4">
        <f t="shared" si="6"/>
        <v>4.1000000000000009E-2</v>
      </c>
      <c r="T22" s="4">
        <f t="shared" ref="T22:AC31" si="7">IF($D22-$Q$9*(T$21-1)&gt;$D22*0.7,0.5*(1+$F22-$U$4),IF($D22-$Q$9*(T$21-1)&gt;$D22*0.3,0.25*(1+$F22-$U$4),0.05*(1+$F22-$U$4)))</f>
        <v>4.1000000000000009E-2</v>
      </c>
      <c r="U22" s="4">
        <f t="shared" si="7"/>
        <v>4.1000000000000009E-2</v>
      </c>
      <c r="V22" s="4">
        <f t="shared" si="7"/>
        <v>4.1000000000000009E-2</v>
      </c>
      <c r="W22" s="4">
        <f t="shared" si="7"/>
        <v>4.1000000000000009E-2</v>
      </c>
      <c r="X22" s="4">
        <f t="shared" si="7"/>
        <v>4.1000000000000009E-2</v>
      </c>
      <c r="Y22" s="4">
        <f t="shared" si="7"/>
        <v>4.1000000000000009E-2</v>
      </c>
      <c r="Z22" s="4">
        <f t="shared" si="7"/>
        <v>4.1000000000000009E-2</v>
      </c>
      <c r="AA22" s="4">
        <f t="shared" si="7"/>
        <v>4.1000000000000009E-2</v>
      </c>
      <c r="AB22" s="4">
        <f t="shared" si="7"/>
        <v>4.1000000000000009E-2</v>
      </c>
      <c r="AC22" s="4">
        <f t="shared" si="7"/>
        <v>4.1000000000000009E-2</v>
      </c>
      <c r="AD22" s="4">
        <f t="shared" ref="AD22:AM31" si="8">IF($D22-$Q$9*(AD$21-1)&gt;$D22*0.7,0.5*(1+$F22-$U$4),IF($D22-$Q$9*(AD$21-1)&gt;$D22*0.3,0.25*(1+$F22-$U$4),0.05*(1+$F22-$U$4)))</f>
        <v>4.1000000000000009E-2</v>
      </c>
      <c r="AE22" s="4">
        <f t="shared" si="8"/>
        <v>4.1000000000000009E-2</v>
      </c>
      <c r="AF22" s="4">
        <f t="shared" si="8"/>
        <v>4.1000000000000009E-2</v>
      </c>
      <c r="AG22" s="4">
        <f t="shared" si="8"/>
        <v>4.1000000000000009E-2</v>
      </c>
      <c r="AH22" s="4">
        <f t="shared" si="8"/>
        <v>4.1000000000000009E-2</v>
      </c>
      <c r="AI22" s="4">
        <f t="shared" si="8"/>
        <v>4.1000000000000009E-2</v>
      </c>
      <c r="AJ22" s="4">
        <f t="shared" si="8"/>
        <v>4.1000000000000009E-2</v>
      </c>
      <c r="AK22" s="4">
        <f t="shared" si="8"/>
        <v>4.1000000000000009E-2</v>
      </c>
      <c r="AL22" s="4">
        <f t="shared" si="8"/>
        <v>4.1000000000000009E-2</v>
      </c>
      <c r="AM22" s="4">
        <f t="shared" si="8"/>
        <v>4.1000000000000009E-2</v>
      </c>
      <c r="AN22" s="4">
        <f t="shared" ref="AN22:AW31" si="9">IF($D22-$Q$9*(AN$21-1)&gt;$D22*0.7,0.5*(1+$F22-$U$4),IF($D22-$Q$9*(AN$21-1)&gt;$D22*0.3,0.25*(1+$F22-$U$4),0.05*(1+$F22-$U$4)))</f>
        <v>4.1000000000000009E-2</v>
      </c>
      <c r="AO22" s="4">
        <f t="shared" si="9"/>
        <v>4.1000000000000009E-2</v>
      </c>
      <c r="AP22" s="4">
        <f t="shared" si="9"/>
        <v>4.1000000000000009E-2</v>
      </c>
      <c r="AQ22" s="4">
        <f t="shared" si="9"/>
        <v>4.1000000000000009E-2</v>
      </c>
      <c r="AR22" s="4">
        <f t="shared" si="9"/>
        <v>4.1000000000000009E-2</v>
      </c>
      <c r="AS22" s="4">
        <f t="shared" si="9"/>
        <v>4.1000000000000009E-2</v>
      </c>
      <c r="AT22" s="4">
        <f t="shared" si="9"/>
        <v>4.1000000000000009E-2</v>
      </c>
      <c r="AU22" s="4">
        <f t="shared" si="9"/>
        <v>4.1000000000000009E-2</v>
      </c>
      <c r="AV22" s="4">
        <f t="shared" si="9"/>
        <v>4.1000000000000009E-2</v>
      </c>
      <c r="AW22" s="4">
        <f t="shared" si="9"/>
        <v>4.1000000000000009E-2</v>
      </c>
      <c r="AX22" s="4">
        <f t="shared" ref="AX22:BG31" si="10">IF($D22-$Q$9*(AX$21-1)&gt;$D22*0.7,0.5*(1+$F22-$U$4),IF($D22-$Q$9*(AX$21-1)&gt;$D22*0.3,0.25*(1+$F22-$U$4),0.05*(1+$F22-$U$4)))</f>
        <v>4.1000000000000009E-2</v>
      </c>
      <c r="AY22" s="4">
        <f t="shared" si="10"/>
        <v>4.1000000000000009E-2</v>
      </c>
      <c r="AZ22" s="4">
        <f t="shared" si="10"/>
        <v>4.1000000000000009E-2</v>
      </c>
      <c r="BA22" s="4">
        <f t="shared" si="10"/>
        <v>4.1000000000000009E-2</v>
      </c>
      <c r="BB22" s="4">
        <f t="shared" si="10"/>
        <v>4.1000000000000009E-2</v>
      </c>
      <c r="BC22" s="4">
        <f t="shared" si="10"/>
        <v>4.1000000000000009E-2</v>
      </c>
      <c r="BD22" s="4">
        <f t="shared" si="10"/>
        <v>4.1000000000000009E-2</v>
      </c>
      <c r="BE22" s="4">
        <f t="shared" si="10"/>
        <v>4.1000000000000009E-2</v>
      </c>
      <c r="BF22" s="4">
        <f t="shared" si="10"/>
        <v>4.1000000000000009E-2</v>
      </c>
      <c r="BG22" s="4">
        <f t="shared" si="10"/>
        <v>4.1000000000000009E-2</v>
      </c>
      <c r="BH22" s="4">
        <f t="shared" ref="BH22:BQ31" si="11">IF($D22-$Q$9*(BH$21-1)&gt;$D22*0.7,0.5*(1+$F22-$U$4),IF($D22-$Q$9*(BH$21-1)&gt;$D22*0.3,0.25*(1+$F22-$U$4),0.05*(1+$F22-$U$4)))</f>
        <v>4.1000000000000009E-2</v>
      </c>
      <c r="BI22" s="4">
        <f t="shared" si="11"/>
        <v>4.1000000000000009E-2</v>
      </c>
      <c r="BJ22" s="4">
        <f t="shared" si="11"/>
        <v>4.1000000000000009E-2</v>
      </c>
      <c r="BK22" s="4">
        <f t="shared" si="11"/>
        <v>4.1000000000000009E-2</v>
      </c>
      <c r="BL22" s="4">
        <f t="shared" si="11"/>
        <v>4.1000000000000009E-2</v>
      </c>
      <c r="BM22" s="4">
        <f t="shared" si="11"/>
        <v>4.1000000000000009E-2</v>
      </c>
      <c r="BN22" s="4">
        <f t="shared" si="11"/>
        <v>4.1000000000000009E-2</v>
      </c>
      <c r="BO22" s="4">
        <f t="shared" si="11"/>
        <v>4.1000000000000009E-2</v>
      </c>
      <c r="BP22" s="4">
        <f t="shared" si="11"/>
        <v>4.1000000000000009E-2</v>
      </c>
      <c r="BQ22" s="4">
        <f t="shared" si="11"/>
        <v>4.1000000000000009E-2</v>
      </c>
      <c r="BR22" s="4">
        <f t="shared" ref="BR22:CA31" si="12">IF($D22-$Q$9*(BR$21-1)&gt;$D22*0.7,0.5*(1+$F22-$U$4),IF($D22-$Q$9*(BR$21-1)&gt;$D22*0.3,0.25*(1+$F22-$U$4),0.05*(1+$F22-$U$4)))</f>
        <v>4.1000000000000009E-2</v>
      </c>
      <c r="BS22" s="4">
        <f t="shared" si="12"/>
        <v>4.1000000000000009E-2</v>
      </c>
      <c r="BT22" s="4">
        <f t="shared" si="12"/>
        <v>4.1000000000000009E-2</v>
      </c>
      <c r="BU22" s="4">
        <f t="shared" si="12"/>
        <v>4.1000000000000009E-2</v>
      </c>
      <c r="BV22" s="4">
        <f t="shared" si="12"/>
        <v>4.1000000000000009E-2</v>
      </c>
      <c r="BW22" s="4">
        <f t="shared" si="12"/>
        <v>4.1000000000000009E-2</v>
      </c>
      <c r="BX22" s="4">
        <f t="shared" si="12"/>
        <v>4.1000000000000009E-2</v>
      </c>
      <c r="BY22" s="4">
        <f t="shared" si="12"/>
        <v>4.1000000000000009E-2</v>
      </c>
      <c r="BZ22" s="4">
        <f t="shared" si="12"/>
        <v>4.1000000000000009E-2</v>
      </c>
      <c r="CA22" s="4">
        <f t="shared" si="12"/>
        <v>4.1000000000000009E-2</v>
      </c>
      <c r="CB22" s="4">
        <f t="shared" ref="CB22:CK31" si="13">IF($D22-$Q$9*(CB$21-1)&gt;$D22*0.7,0.5*(1+$F22-$U$4),IF($D22-$Q$9*(CB$21-1)&gt;$D22*0.3,0.25*(1+$F22-$U$4),0.05*(1+$F22-$U$4)))</f>
        <v>4.1000000000000009E-2</v>
      </c>
      <c r="CC22" s="4">
        <f t="shared" si="13"/>
        <v>4.1000000000000009E-2</v>
      </c>
      <c r="CD22" s="4">
        <f t="shared" si="13"/>
        <v>4.1000000000000009E-2</v>
      </c>
      <c r="CE22" s="4">
        <f t="shared" si="13"/>
        <v>4.1000000000000009E-2</v>
      </c>
      <c r="CF22" s="4">
        <f t="shared" si="13"/>
        <v>4.1000000000000009E-2</v>
      </c>
      <c r="CG22" s="4">
        <f t="shared" si="13"/>
        <v>4.1000000000000009E-2</v>
      </c>
      <c r="CH22" s="4">
        <f t="shared" si="13"/>
        <v>4.1000000000000009E-2</v>
      </c>
      <c r="CI22" s="4">
        <f t="shared" si="13"/>
        <v>4.1000000000000009E-2</v>
      </c>
      <c r="CJ22" s="4">
        <f t="shared" si="13"/>
        <v>4.1000000000000009E-2</v>
      </c>
      <c r="CK22" s="4">
        <f t="shared" si="13"/>
        <v>4.1000000000000009E-2</v>
      </c>
      <c r="CL22" s="4">
        <f t="shared" ref="CL22:CU31" si="14">IF($D22-$Q$9*(CL$21-1)&gt;$D22*0.7,0.5*(1+$F22-$U$4),IF($D22-$Q$9*(CL$21-1)&gt;$D22*0.3,0.25*(1+$F22-$U$4),0.05*(1+$F22-$U$4)))</f>
        <v>4.1000000000000009E-2</v>
      </c>
      <c r="CM22" s="4">
        <f t="shared" si="14"/>
        <v>4.1000000000000009E-2</v>
      </c>
      <c r="CN22" s="4">
        <f t="shared" si="14"/>
        <v>4.1000000000000009E-2</v>
      </c>
      <c r="CO22" s="4">
        <f t="shared" si="14"/>
        <v>4.1000000000000009E-2</v>
      </c>
      <c r="CP22" s="4">
        <f t="shared" si="14"/>
        <v>4.1000000000000009E-2</v>
      </c>
      <c r="CQ22" s="4">
        <f t="shared" si="14"/>
        <v>4.1000000000000009E-2</v>
      </c>
      <c r="CR22" s="4">
        <f t="shared" si="14"/>
        <v>4.1000000000000009E-2</v>
      </c>
      <c r="CS22" s="4">
        <f t="shared" si="14"/>
        <v>4.1000000000000009E-2</v>
      </c>
      <c r="CT22" s="4">
        <f t="shared" si="14"/>
        <v>4.1000000000000009E-2</v>
      </c>
      <c r="CU22" s="4">
        <f t="shared" si="14"/>
        <v>4.1000000000000009E-2</v>
      </c>
      <c r="CV22" s="4">
        <f t="shared" ref="CV22:DE31" si="15">IF($D22-$Q$9*(CV$21-1)&gt;$D22*0.7,0.5*(1+$F22-$U$4),IF($D22-$Q$9*(CV$21-1)&gt;$D22*0.3,0.25*(1+$F22-$U$4),0.05*(1+$F22-$U$4)))</f>
        <v>4.1000000000000009E-2</v>
      </c>
      <c r="CW22" s="4">
        <f t="shared" si="15"/>
        <v>4.1000000000000009E-2</v>
      </c>
      <c r="CX22" s="4">
        <f t="shared" si="15"/>
        <v>4.1000000000000009E-2</v>
      </c>
      <c r="CY22" s="4">
        <f t="shared" si="15"/>
        <v>4.1000000000000009E-2</v>
      </c>
      <c r="CZ22" s="4">
        <f t="shared" si="15"/>
        <v>4.1000000000000009E-2</v>
      </c>
      <c r="DA22" s="4">
        <f t="shared" si="15"/>
        <v>4.1000000000000009E-2</v>
      </c>
      <c r="DB22" s="4">
        <f t="shared" si="15"/>
        <v>4.1000000000000009E-2</v>
      </c>
      <c r="DC22" s="4">
        <f t="shared" si="15"/>
        <v>4.1000000000000009E-2</v>
      </c>
      <c r="DD22" s="4">
        <f t="shared" si="15"/>
        <v>4.1000000000000009E-2</v>
      </c>
      <c r="DE22" s="4">
        <f t="shared" si="15"/>
        <v>4.1000000000000009E-2</v>
      </c>
    </row>
    <row r="23" spans="1:109">
      <c r="A23" t="s">
        <v>47</v>
      </c>
      <c r="B23" t="s">
        <v>1</v>
      </c>
      <c r="C23">
        <v>1</v>
      </c>
      <c r="D23">
        <v>50</v>
      </c>
      <c r="H23">
        <v>5</v>
      </c>
      <c r="I23">
        <f>H23</f>
        <v>5</v>
      </c>
      <c r="J23" s="4">
        <f t="shared" si="6"/>
        <v>0.41000000000000003</v>
      </c>
      <c r="K23" s="4">
        <f t="shared" si="6"/>
        <v>0.41000000000000003</v>
      </c>
      <c r="L23" s="4">
        <f t="shared" si="6"/>
        <v>0.20500000000000002</v>
      </c>
      <c r="M23" s="4">
        <f t="shared" si="6"/>
        <v>4.1000000000000009E-2</v>
      </c>
      <c r="N23" s="4">
        <f t="shared" si="6"/>
        <v>4.1000000000000009E-2</v>
      </c>
      <c r="O23" s="4">
        <f t="shared" si="6"/>
        <v>4.1000000000000009E-2</v>
      </c>
      <c r="P23" s="4">
        <f t="shared" si="6"/>
        <v>4.1000000000000009E-2</v>
      </c>
      <c r="Q23" s="4">
        <f t="shared" si="6"/>
        <v>4.1000000000000009E-2</v>
      </c>
      <c r="R23" s="4">
        <f t="shared" si="6"/>
        <v>4.1000000000000009E-2</v>
      </c>
      <c r="S23" s="4">
        <f t="shared" si="6"/>
        <v>4.1000000000000009E-2</v>
      </c>
      <c r="T23" s="4">
        <f t="shared" si="7"/>
        <v>4.1000000000000009E-2</v>
      </c>
      <c r="U23" s="4">
        <f t="shared" si="7"/>
        <v>4.1000000000000009E-2</v>
      </c>
      <c r="V23" s="4">
        <f t="shared" si="7"/>
        <v>4.1000000000000009E-2</v>
      </c>
      <c r="W23" s="4">
        <f t="shared" si="7"/>
        <v>4.1000000000000009E-2</v>
      </c>
      <c r="X23" s="4">
        <f t="shared" si="7"/>
        <v>4.1000000000000009E-2</v>
      </c>
      <c r="Y23" s="4">
        <f t="shared" si="7"/>
        <v>4.1000000000000009E-2</v>
      </c>
      <c r="Z23" s="4">
        <f t="shared" si="7"/>
        <v>4.1000000000000009E-2</v>
      </c>
      <c r="AA23" s="4">
        <f t="shared" si="7"/>
        <v>4.1000000000000009E-2</v>
      </c>
      <c r="AB23" s="4">
        <f t="shared" si="7"/>
        <v>4.1000000000000009E-2</v>
      </c>
      <c r="AC23" s="4">
        <f t="shared" si="7"/>
        <v>4.1000000000000009E-2</v>
      </c>
      <c r="AD23" s="4">
        <f t="shared" si="8"/>
        <v>4.1000000000000009E-2</v>
      </c>
      <c r="AE23" s="4">
        <f t="shared" si="8"/>
        <v>4.1000000000000009E-2</v>
      </c>
      <c r="AF23" s="4">
        <f t="shared" si="8"/>
        <v>4.1000000000000009E-2</v>
      </c>
      <c r="AG23" s="4">
        <f t="shared" si="8"/>
        <v>4.1000000000000009E-2</v>
      </c>
      <c r="AH23" s="4">
        <f t="shared" si="8"/>
        <v>4.1000000000000009E-2</v>
      </c>
      <c r="AI23" s="4">
        <f t="shared" si="8"/>
        <v>4.1000000000000009E-2</v>
      </c>
      <c r="AJ23" s="4">
        <f t="shared" si="8"/>
        <v>4.1000000000000009E-2</v>
      </c>
      <c r="AK23" s="4">
        <f t="shared" si="8"/>
        <v>4.1000000000000009E-2</v>
      </c>
      <c r="AL23" s="4">
        <f t="shared" si="8"/>
        <v>4.1000000000000009E-2</v>
      </c>
      <c r="AM23" s="4">
        <f t="shared" si="8"/>
        <v>4.1000000000000009E-2</v>
      </c>
      <c r="AN23" s="4">
        <f t="shared" si="9"/>
        <v>4.1000000000000009E-2</v>
      </c>
      <c r="AO23" s="4">
        <f t="shared" si="9"/>
        <v>4.1000000000000009E-2</v>
      </c>
      <c r="AP23" s="4">
        <f t="shared" si="9"/>
        <v>4.1000000000000009E-2</v>
      </c>
      <c r="AQ23" s="4">
        <f t="shared" si="9"/>
        <v>4.1000000000000009E-2</v>
      </c>
      <c r="AR23" s="4">
        <f t="shared" si="9"/>
        <v>4.1000000000000009E-2</v>
      </c>
      <c r="AS23" s="4">
        <f t="shared" si="9"/>
        <v>4.1000000000000009E-2</v>
      </c>
      <c r="AT23" s="4">
        <f t="shared" si="9"/>
        <v>4.1000000000000009E-2</v>
      </c>
      <c r="AU23" s="4">
        <f t="shared" si="9"/>
        <v>4.1000000000000009E-2</v>
      </c>
      <c r="AV23" s="4">
        <f t="shared" si="9"/>
        <v>4.1000000000000009E-2</v>
      </c>
      <c r="AW23" s="4">
        <f t="shared" si="9"/>
        <v>4.1000000000000009E-2</v>
      </c>
      <c r="AX23" s="4">
        <f t="shared" si="10"/>
        <v>4.1000000000000009E-2</v>
      </c>
      <c r="AY23" s="4">
        <f t="shared" si="10"/>
        <v>4.1000000000000009E-2</v>
      </c>
      <c r="AZ23" s="4">
        <f t="shared" si="10"/>
        <v>4.1000000000000009E-2</v>
      </c>
      <c r="BA23" s="4">
        <f t="shared" si="10"/>
        <v>4.1000000000000009E-2</v>
      </c>
      <c r="BB23" s="4">
        <f t="shared" si="10"/>
        <v>4.1000000000000009E-2</v>
      </c>
      <c r="BC23" s="4">
        <f t="shared" si="10"/>
        <v>4.1000000000000009E-2</v>
      </c>
      <c r="BD23" s="4">
        <f t="shared" si="10"/>
        <v>4.1000000000000009E-2</v>
      </c>
      <c r="BE23" s="4">
        <f t="shared" si="10"/>
        <v>4.1000000000000009E-2</v>
      </c>
      <c r="BF23" s="4">
        <f t="shared" si="10"/>
        <v>4.1000000000000009E-2</v>
      </c>
      <c r="BG23" s="4">
        <f t="shared" si="10"/>
        <v>4.1000000000000009E-2</v>
      </c>
      <c r="BH23" s="4">
        <f t="shared" si="11"/>
        <v>4.1000000000000009E-2</v>
      </c>
      <c r="BI23" s="4">
        <f t="shared" si="11"/>
        <v>4.1000000000000009E-2</v>
      </c>
      <c r="BJ23" s="4">
        <f t="shared" si="11"/>
        <v>4.1000000000000009E-2</v>
      </c>
      <c r="BK23" s="4">
        <f t="shared" si="11"/>
        <v>4.1000000000000009E-2</v>
      </c>
      <c r="BL23" s="4">
        <f t="shared" si="11"/>
        <v>4.1000000000000009E-2</v>
      </c>
      <c r="BM23" s="4">
        <f t="shared" si="11"/>
        <v>4.1000000000000009E-2</v>
      </c>
      <c r="BN23" s="4">
        <f t="shared" si="11"/>
        <v>4.1000000000000009E-2</v>
      </c>
      <c r="BO23" s="4">
        <f t="shared" si="11"/>
        <v>4.1000000000000009E-2</v>
      </c>
      <c r="BP23" s="4">
        <f t="shared" si="11"/>
        <v>4.1000000000000009E-2</v>
      </c>
      <c r="BQ23" s="4">
        <f t="shared" si="11"/>
        <v>4.1000000000000009E-2</v>
      </c>
      <c r="BR23" s="4">
        <f t="shared" si="12"/>
        <v>4.1000000000000009E-2</v>
      </c>
      <c r="BS23" s="4">
        <f t="shared" si="12"/>
        <v>4.1000000000000009E-2</v>
      </c>
      <c r="BT23" s="4">
        <f t="shared" si="12"/>
        <v>4.1000000000000009E-2</v>
      </c>
      <c r="BU23" s="4">
        <f t="shared" si="12"/>
        <v>4.1000000000000009E-2</v>
      </c>
      <c r="BV23" s="4">
        <f t="shared" si="12"/>
        <v>4.1000000000000009E-2</v>
      </c>
      <c r="BW23" s="4">
        <f t="shared" si="12"/>
        <v>4.1000000000000009E-2</v>
      </c>
      <c r="BX23" s="4">
        <f t="shared" si="12"/>
        <v>4.1000000000000009E-2</v>
      </c>
      <c r="BY23" s="4">
        <f t="shared" si="12"/>
        <v>4.1000000000000009E-2</v>
      </c>
      <c r="BZ23" s="4">
        <f t="shared" si="12"/>
        <v>4.1000000000000009E-2</v>
      </c>
      <c r="CA23" s="4">
        <f t="shared" si="12"/>
        <v>4.1000000000000009E-2</v>
      </c>
      <c r="CB23" s="4">
        <f t="shared" si="13"/>
        <v>4.1000000000000009E-2</v>
      </c>
      <c r="CC23" s="4">
        <f t="shared" si="13"/>
        <v>4.1000000000000009E-2</v>
      </c>
      <c r="CD23" s="4">
        <f t="shared" si="13"/>
        <v>4.1000000000000009E-2</v>
      </c>
      <c r="CE23" s="4">
        <f t="shared" si="13"/>
        <v>4.1000000000000009E-2</v>
      </c>
      <c r="CF23" s="4">
        <f t="shared" si="13"/>
        <v>4.1000000000000009E-2</v>
      </c>
      <c r="CG23" s="4">
        <f t="shared" si="13"/>
        <v>4.1000000000000009E-2</v>
      </c>
      <c r="CH23" s="4">
        <f t="shared" si="13"/>
        <v>4.1000000000000009E-2</v>
      </c>
      <c r="CI23" s="4">
        <f t="shared" si="13"/>
        <v>4.1000000000000009E-2</v>
      </c>
      <c r="CJ23" s="4">
        <f t="shared" si="13"/>
        <v>4.1000000000000009E-2</v>
      </c>
      <c r="CK23" s="4">
        <f t="shared" si="13"/>
        <v>4.1000000000000009E-2</v>
      </c>
      <c r="CL23" s="4">
        <f t="shared" si="14"/>
        <v>4.1000000000000009E-2</v>
      </c>
      <c r="CM23" s="4">
        <f t="shared" si="14"/>
        <v>4.1000000000000009E-2</v>
      </c>
      <c r="CN23" s="4">
        <f t="shared" si="14"/>
        <v>4.1000000000000009E-2</v>
      </c>
      <c r="CO23" s="4">
        <f t="shared" si="14"/>
        <v>4.1000000000000009E-2</v>
      </c>
      <c r="CP23" s="4">
        <f t="shared" si="14"/>
        <v>4.1000000000000009E-2</v>
      </c>
      <c r="CQ23" s="4">
        <f t="shared" si="14"/>
        <v>4.1000000000000009E-2</v>
      </c>
      <c r="CR23" s="4">
        <f t="shared" si="14"/>
        <v>4.1000000000000009E-2</v>
      </c>
      <c r="CS23" s="4">
        <f t="shared" si="14"/>
        <v>4.1000000000000009E-2</v>
      </c>
      <c r="CT23" s="4">
        <f t="shared" si="14"/>
        <v>4.1000000000000009E-2</v>
      </c>
      <c r="CU23" s="4">
        <f t="shared" si="14"/>
        <v>4.1000000000000009E-2</v>
      </c>
      <c r="CV23" s="4">
        <f t="shared" si="15"/>
        <v>4.1000000000000009E-2</v>
      </c>
      <c r="CW23" s="4">
        <f t="shared" si="15"/>
        <v>4.1000000000000009E-2</v>
      </c>
      <c r="CX23" s="4">
        <f t="shared" si="15"/>
        <v>4.1000000000000009E-2</v>
      </c>
      <c r="CY23" s="4">
        <f t="shared" si="15"/>
        <v>4.1000000000000009E-2</v>
      </c>
      <c r="CZ23" s="4">
        <f t="shared" si="15"/>
        <v>4.1000000000000009E-2</v>
      </c>
      <c r="DA23" s="4">
        <f t="shared" si="15"/>
        <v>4.1000000000000009E-2</v>
      </c>
      <c r="DB23" s="4">
        <f t="shared" si="15"/>
        <v>4.1000000000000009E-2</v>
      </c>
      <c r="DC23" s="4">
        <f t="shared" si="15"/>
        <v>4.1000000000000009E-2</v>
      </c>
      <c r="DD23" s="4">
        <f t="shared" si="15"/>
        <v>4.1000000000000009E-2</v>
      </c>
      <c r="DE23" s="4">
        <f t="shared" si="15"/>
        <v>4.1000000000000009E-2</v>
      </c>
    </row>
    <row r="24" spans="1:109">
      <c r="A24" t="s">
        <v>48</v>
      </c>
      <c r="B24" t="s">
        <v>1</v>
      </c>
      <c r="C24">
        <v>2</v>
      </c>
      <c r="D24">
        <v>70</v>
      </c>
      <c r="H24">
        <v>7.5</v>
      </c>
      <c r="I24">
        <f>H24+H23</f>
        <v>12.5</v>
      </c>
      <c r="J24" s="4">
        <f t="shared" si="6"/>
        <v>0.41000000000000003</v>
      </c>
      <c r="K24" s="4">
        <f t="shared" si="6"/>
        <v>0.41000000000000003</v>
      </c>
      <c r="L24" s="4">
        <f t="shared" si="6"/>
        <v>0.20500000000000002</v>
      </c>
      <c r="M24" s="4">
        <f t="shared" si="6"/>
        <v>0.20500000000000002</v>
      </c>
      <c r="N24" s="4">
        <f t="shared" si="6"/>
        <v>4.1000000000000009E-2</v>
      </c>
      <c r="O24" s="4">
        <f t="shared" si="6"/>
        <v>4.1000000000000009E-2</v>
      </c>
      <c r="P24" s="4">
        <f t="shared" si="6"/>
        <v>4.1000000000000009E-2</v>
      </c>
      <c r="Q24" s="4">
        <f t="shared" si="6"/>
        <v>4.1000000000000009E-2</v>
      </c>
      <c r="R24" s="4">
        <f t="shared" si="6"/>
        <v>4.1000000000000009E-2</v>
      </c>
      <c r="S24" s="4">
        <f t="shared" si="6"/>
        <v>4.1000000000000009E-2</v>
      </c>
      <c r="T24" s="4">
        <f t="shared" si="7"/>
        <v>4.1000000000000009E-2</v>
      </c>
      <c r="U24" s="4">
        <f t="shared" si="7"/>
        <v>4.1000000000000009E-2</v>
      </c>
      <c r="V24" s="4">
        <f t="shared" si="7"/>
        <v>4.1000000000000009E-2</v>
      </c>
      <c r="W24" s="4">
        <f t="shared" si="7"/>
        <v>4.1000000000000009E-2</v>
      </c>
      <c r="X24" s="4">
        <f t="shared" si="7"/>
        <v>4.1000000000000009E-2</v>
      </c>
      <c r="Y24" s="4">
        <f t="shared" si="7"/>
        <v>4.1000000000000009E-2</v>
      </c>
      <c r="Z24" s="4">
        <f t="shared" si="7"/>
        <v>4.1000000000000009E-2</v>
      </c>
      <c r="AA24" s="4">
        <f t="shared" si="7"/>
        <v>4.1000000000000009E-2</v>
      </c>
      <c r="AB24" s="4">
        <f t="shared" si="7"/>
        <v>4.1000000000000009E-2</v>
      </c>
      <c r="AC24" s="4">
        <f t="shared" si="7"/>
        <v>4.1000000000000009E-2</v>
      </c>
      <c r="AD24" s="4">
        <f t="shared" si="8"/>
        <v>4.1000000000000009E-2</v>
      </c>
      <c r="AE24" s="4">
        <f t="shared" si="8"/>
        <v>4.1000000000000009E-2</v>
      </c>
      <c r="AF24" s="4">
        <f t="shared" si="8"/>
        <v>4.1000000000000009E-2</v>
      </c>
      <c r="AG24" s="4">
        <f t="shared" si="8"/>
        <v>4.1000000000000009E-2</v>
      </c>
      <c r="AH24" s="4">
        <f t="shared" si="8"/>
        <v>4.1000000000000009E-2</v>
      </c>
      <c r="AI24" s="4">
        <f t="shared" si="8"/>
        <v>4.1000000000000009E-2</v>
      </c>
      <c r="AJ24" s="4">
        <f t="shared" si="8"/>
        <v>4.1000000000000009E-2</v>
      </c>
      <c r="AK24" s="4">
        <f t="shared" si="8"/>
        <v>4.1000000000000009E-2</v>
      </c>
      <c r="AL24" s="4">
        <f t="shared" si="8"/>
        <v>4.1000000000000009E-2</v>
      </c>
      <c r="AM24" s="4">
        <f t="shared" si="8"/>
        <v>4.1000000000000009E-2</v>
      </c>
      <c r="AN24" s="4">
        <f t="shared" si="9"/>
        <v>4.1000000000000009E-2</v>
      </c>
      <c r="AO24" s="4">
        <f t="shared" si="9"/>
        <v>4.1000000000000009E-2</v>
      </c>
      <c r="AP24" s="4">
        <f t="shared" si="9"/>
        <v>4.1000000000000009E-2</v>
      </c>
      <c r="AQ24" s="4">
        <f t="shared" si="9"/>
        <v>4.1000000000000009E-2</v>
      </c>
      <c r="AR24" s="4">
        <f t="shared" si="9"/>
        <v>4.1000000000000009E-2</v>
      </c>
      <c r="AS24" s="4">
        <f t="shared" si="9"/>
        <v>4.1000000000000009E-2</v>
      </c>
      <c r="AT24" s="4">
        <f t="shared" si="9"/>
        <v>4.1000000000000009E-2</v>
      </c>
      <c r="AU24" s="4">
        <f t="shared" si="9"/>
        <v>4.1000000000000009E-2</v>
      </c>
      <c r="AV24" s="4">
        <f t="shared" si="9"/>
        <v>4.1000000000000009E-2</v>
      </c>
      <c r="AW24" s="4">
        <f t="shared" si="9"/>
        <v>4.1000000000000009E-2</v>
      </c>
      <c r="AX24" s="4">
        <f t="shared" si="10"/>
        <v>4.1000000000000009E-2</v>
      </c>
      <c r="AY24" s="4">
        <f t="shared" si="10"/>
        <v>4.1000000000000009E-2</v>
      </c>
      <c r="AZ24" s="4">
        <f t="shared" si="10"/>
        <v>4.1000000000000009E-2</v>
      </c>
      <c r="BA24" s="4">
        <f t="shared" si="10"/>
        <v>4.1000000000000009E-2</v>
      </c>
      <c r="BB24" s="4">
        <f t="shared" si="10"/>
        <v>4.1000000000000009E-2</v>
      </c>
      <c r="BC24" s="4">
        <f t="shared" si="10"/>
        <v>4.1000000000000009E-2</v>
      </c>
      <c r="BD24" s="4">
        <f t="shared" si="10"/>
        <v>4.1000000000000009E-2</v>
      </c>
      <c r="BE24" s="4">
        <f t="shared" si="10"/>
        <v>4.1000000000000009E-2</v>
      </c>
      <c r="BF24" s="4">
        <f t="shared" si="10"/>
        <v>4.1000000000000009E-2</v>
      </c>
      <c r="BG24" s="4">
        <f t="shared" si="10"/>
        <v>4.1000000000000009E-2</v>
      </c>
      <c r="BH24" s="4">
        <f t="shared" si="11"/>
        <v>4.1000000000000009E-2</v>
      </c>
      <c r="BI24" s="4">
        <f t="shared" si="11"/>
        <v>4.1000000000000009E-2</v>
      </c>
      <c r="BJ24" s="4">
        <f t="shared" si="11"/>
        <v>4.1000000000000009E-2</v>
      </c>
      <c r="BK24" s="4">
        <f t="shared" si="11"/>
        <v>4.1000000000000009E-2</v>
      </c>
      <c r="BL24" s="4">
        <f t="shared" si="11"/>
        <v>4.1000000000000009E-2</v>
      </c>
      <c r="BM24" s="4">
        <f t="shared" si="11"/>
        <v>4.1000000000000009E-2</v>
      </c>
      <c r="BN24" s="4">
        <f t="shared" si="11"/>
        <v>4.1000000000000009E-2</v>
      </c>
      <c r="BO24" s="4">
        <f t="shared" si="11"/>
        <v>4.1000000000000009E-2</v>
      </c>
      <c r="BP24" s="4">
        <f t="shared" si="11"/>
        <v>4.1000000000000009E-2</v>
      </c>
      <c r="BQ24" s="4">
        <f t="shared" si="11"/>
        <v>4.1000000000000009E-2</v>
      </c>
      <c r="BR24" s="4">
        <f t="shared" si="12"/>
        <v>4.1000000000000009E-2</v>
      </c>
      <c r="BS24" s="4">
        <f t="shared" si="12"/>
        <v>4.1000000000000009E-2</v>
      </c>
      <c r="BT24" s="4">
        <f t="shared" si="12"/>
        <v>4.1000000000000009E-2</v>
      </c>
      <c r="BU24" s="4">
        <f t="shared" si="12"/>
        <v>4.1000000000000009E-2</v>
      </c>
      <c r="BV24" s="4">
        <f t="shared" si="12"/>
        <v>4.1000000000000009E-2</v>
      </c>
      <c r="BW24" s="4">
        <f t="shared" si="12"/>
        <v>4.1000000000000009E-2</v>
      </c>
      <c r="BX24" s="4">
        <f t="shared" si="12"/>
        <v>4.1000000000000009E-2</v>
      </c>
      <c r="BY24" s="4">
        <f t="shared" si="12"/>
        <v>4.1000000000000009E-2</v>
      </c>
      <c r="BZ24" s="4">
        <f t="shared" si="12"/>
        <v>4.1000000000000009E-2</v>
      </c>
      <c r="CA24" s="4">
        <f t="shared" si="12"/>
        <v>4.1000000000000009E-2</v>
      </c>
      <c r="CB24" s="4">
        <f t="shared" si="13"/>
        <v>4.1000000000000009E-2</v>
      </c>
      <c r="CC24" s="4">
        <f t="shared" si="13"/>
        <v>4.1000000000000009E-2</v>
      </c>
      <c r="CD24" s="4">
        <f t="shared" si="13"/>
        <v>4.1000000000000009E-2</v>
      </c>
      <c r="CE24" s="4">
        <f t="shared" si="13"/>
        <v>4.1000000000000009E-2</v>
      </c>
      <c r="CF24" s="4">
        <f t="shared" si="13"/>
        <v>4.1000000000000009E-2</v>
      </c>
      <c r="CG24" s="4">
        <f t="shared" si="13"/>
        <v>4.1000000000000009E-2</v>
      </c>
      <c r="CH24" s="4">
        <f t="shared" si="13"/>
        <v>4.1000000000000009E-2</v>
      </c>
      <c r="CI24" s="4">
        <f t="shared" si="13"/>
        <v>4.1000000000000009E-2</v>
      </c>
      <c r="CJ24" s="4">
        <f t="shared" si="13"/>
        <v>4.1000000000000009E-2</v>
      </c>
      <c r="CK24" s="4">
        <f t="shared" si="13"/>
        <v>4.1000000000000009E-2</v>
      </c>
      <c r="CL24" s="4">
        <f t="shared" si="14"/>
        <v>4.1000000000000009E-2</v>
      </c>
      <c r="CM24" s="4">
        <f t="shared" si="14"/>
        <v>4.1000000000000009E-2</v>
      </c>
      <c r="CN24" s="4">
        <f t="shared" si="14"/>
        <v>4.1000000000000009E-2</v>
      </c>
      <c r="CO24" s="4">
        <f t="shared" si="14"/>
        <v>4.1000000000000009E-2</v>
      </c>
      <c r="CP24" s="4">
        <f t="shared" si="14"/>
        <v>4.1000000000000009E-2</v>
      </c>
      <c r="CQ24" s="4">
        <f t="shared" si="14"/>
        <v>4.1000000000000009E-2</v>
      </c>
      <c r="CR24" s="4">
        <f t="shared" si="14"/>
        <v>4.1000000000000009E-2</v>
      </c>
      <c r="CS24" s="4">
        <f t="shared" si="14"/>
        <v>4.1000000000000009E-2</v>
      </c>
      <c r="CT24" s="4">
        <f t="shared" si="14"/>
        <v>4.1000000000000009E-2</v>
      </c>
      <c r="CU24" s="4">
        <f t="shared" si="14"/>
        <v>4.1000000000000009E-2</v>
      </c>
      <c r="CV24" s="4">
        <f t="shared" si="15"/>
        <v>4.1000000000000009E-2</v>
      </c>
      <c r="CW24" s="4">
        <f t="shared" si="15"/>
        <v>4.1000000000000009E-2</v>
      </c>
      <c r="CX24" s="4">
        <f t="shared" si="15"/>
        <v>4.1000000000000009E-2</v>
      </c>
      <c r="CY24" s="4">
        <f t="shared" si="15"/>
        <v>4.1000000000000009E-2</v>
      </c>
      <c r="CZ24" s="4">
        <f t="shared" si="15"/>
        <v>4.1000000000000009E-2</v>
      </c>
      <c r="DA24" s="4">
        <f t="shared" si="15"/>
        <v>4.1000000000000009E-2</v>
      </c>
      <c r="DB24" s="4">
        <f t="shared" si="15"/>
        <v>4.1000000000000009E-2</v>
      </c>
      <c r="DC24" s="4">
        <f t="shared" si="15"/>
        <v>4.1000000000000009E-2</v>
      </c>
      <c r="DD24" s="4">
        <f t="shared" si="15"/>
        <v>4.1000000000000009E-2</v>
      </c>
      <c r="DE24" s="4">
        <f t="shared" si="15"/>
        <v>4.1000000000000009E-2</v>
      </c>
    </row>
    <row r="25" spans="1:109">
      <c r="A25" t="s">
        <v>49</v>
      </c>
      <c r="B25" t="s">
        <v>1</v>
      </c>
      <c r="C25">
        <v>3</v>
      </c>
      <c r="D25">
        <v>90</v>
      </c>
      <c r="H25">
        <v>12.5</v>
      </c>
      <c r="I25">
        <f>H25+H24+H23</f>
        <v>25</v>
      </c>
      <c r="J25" s="4">
        <f t="shared" si="6"/>
        <v>0.41000000000000003</v>
      </c>
      <c r="K25" s="4">
        <f t="shared" si="6"/>
        <v>0.41000000000000003</v>
      </c>
      <c r="L25" s="4">
        <f t="shared" si="6"/>
        <v>0.20500000000000002</v>
      </c>
      <c r="M25" s="4">
        <f t="shared" si="6"/>
        <v>0.20500000000000002</v>
      </c>
      <c r="N25" s="4">
        <f t="shared" si="6"/>
        <v>0.20500000000000002</v>
      </c>
      <c r="O25" s="4">
        <f t="shared" si="6"/>
        <v>4.1000000000000009E-2</v>
      </c>
      <c r="P25" s="4">
        <f t="shared" si="6"/>
        <v>4.1000000000000009E-2</v>
      </c>
      <c r="Q25" s="4">
        <f t="shared" si="6"/>
        <v>4.1000000000000009E-2</v>
      </c>
      <c r="R25" s="4">
        <f t="shared" si="6"/>
        <v>4.1000000000000009E-2</v>
      </c>
      <c r="S25" s="4">
        <f t="shared" si="6"/>
        <v>4.1000000000000009E-2</v>
      </c>
      <c r="T25" s="4">
        <f t="shared" si="7"/>
        <v>4.1000000000000009E-2</v>
      </c>
      <c r="U25" s="4">
        <f t="shared" si="7"/>
        <v>4.1000000000000009E-2</v>
      </c>
      <c r="V25" s="4">
        <f t="shared" si="7"/>
        <v>4.1000000000000009E-2</v>
      </c>
      <c r="W25" s="4">
        <f t="shared" si="7"/>
        <v>4.1000000000000009E-2</v>
      </c>
      <c r="X25" s="4">
        <f t="shared" si="7"/>
        <v>4.1000000000000009E-2</v>
      </c>
      <c r="Y25" s="4">
        <f t="shared" si="7"/>
        <v>4.1000000000000009E-2</v>
      </c>
      <c r="Z25" s="4">
        <f t="shared" si="7"/>
        <v>4.1000000000000009E-2</v>
      </c>
      <c r="AA25" s="4">
        <f t="shared" si="7"/>
        <v>4.1000000000000009E-2</v>
      </c>
      <c r="AB25" s="4">
        <f t="shared" si="7"/>
        <v>4.1000000000000009E-2</v>
      </c>
      <c r="AC25" s="4">
        <f t="shared" si="7"/>
        <v>4.1000000000000009E-2</v>
      </c>
      <c r="AD25" s="4">
        <f t="shared" si="8"/>
        <v>4.1000000000000009E-2</v>
      </c>
      <c r="AE25" s="4">
        <f t="shared" si="8"/>
        <v>4.1000000000000009E-2</v>
      </c>
      <c r="AF25" s="4">
        <f t="shared" si="8"/>
        <v>4.1000000000000009E-2</v>
      </c>
      <c r="AG25" s="4">
        <f t="shared" si="8"/>
        <v>4.1000000000000009E-2</v>
      </c>
      <c r="AH25" s="4">
        <f t="shared" si="8"/>
        <v>4.1000000000000009E-2</v>
      </c>
      <c r="AI25" s="4">
        <f t="shared" si="8"/>
        <v>4.1000000000000009E-2</v>
      </c>
      <c r="AJ25" s="4">
        <f t="shared" si="8"/>
        <v>4.1000000000000009E-2</v>
      </c>
      <c r="AK25" s="4">
        <f t="shared" si="8"/>
        <v>4.1000000000000009E-2</v>
      </c>
      <c r="AL25" s="4">
        <f t="shared" si="8"/>
        <v>4.1000000000000009E-2</v>
      </c>
      <c r="AM25" s="4">
        <f t="shared" si="8"/>
        <v>4.1000000000000009E-2</v>
      </c>
      <c r="AN25" s="4">
        <f t="shared" si="9"/>
        <v>4.1000000000000009E-2</v>
      </c>
      <c r="AO25" s="4">
        <f t="shared" si="9"/>
        <v>4.1000000000000009E-2</v>
      </c>
      <c r="AP25" s="4">
        <f t="shared" si="9"/>
        <v>4.1000000000000009E-2</v>
      </c>
      <c r="AQ25" s="4">
        <f t="shared" si="9"/>
        <v>4.1000000000000009E-2</v>
      </c>
      <c r="AR25" s="4">
        <f t="shared" si="9"/>
        <v>4.1000000000000009E-2</v>
      </c>
      <c r="AS25" s="4">
        <f t="shared" si="9"/>
        <v>4.1000000000000009E-2</v>
      </c>
      <c r="AT25" s="4">
        <f t="shared" si="9"/>
        <v>4.1000000000000009E-2</v>
      </c>
      <c r="AU25" s="4">
        <f t="shared" si="9"/>
        <v>4.1000000000000009E-2</v>
      </c>
      <c r="AV25" s="4">
        <f t="shared" si="9"/>
        <v>4.1000000000000009E-2</v>
      </c>
      <c r="AW25" s="4">
        <f t="shared" si="9"/>
        <v>4.1000000000000009E-2</v>
      </c>
      <c r="AX25" s="4">
        <f t="shared" si="10"/>
        <v>4.1000000000000009E-2</v>
      </c>
      <c r="AY25" s="4">
        <f t="shared" si="10"/>
        <v>4.1000000000000009E-2</v>
      </c>
      <c r="AZ25" s="4">
        <f t="shared" si="10"/>
        <v>4.1000000000000009E-2</v>
      </c>
      <c r="BA25" s="4">
        <f t="shared" si="10"/>
        <v>4.1000000000000009E-2</v>
      </c>
      <c r="BB25" s="4">
        <f t="shared" si="10"/>
        <v>4.1000000000000009E-2</v>
      </c>
      <c r="BC25" s="4">
        <f t="shared" si="10"/>
        <v>4.1000000000000009E-2</v>
      </c>
      <c r="BD25" s="4">
        <f t="shared" si="10"/>
        <v>4.1000000000000009E-2</v>
      </c>
      <c r="BE25" s="4">
        <f t="shared" si="10"/>
        <v>4.1000000000000009E-2</v>
      </c>
      <c r="BF25" s="4">
        <f t="shared" si="10"/>
        <v>4.1000000000000009E-2</v>
      </c>
      <c r="BG25" s="4">
        <f t="shared" si="10"/>
        <v>4.1000000000000009E-2</v>
      </c>
      <c r="BH25" s="4">
        <f t="shared" si="11"/>
        <v>4.1000000000000009E-2</v>
      </c>
      <c r="BI25" s="4">
        <f t="shared" si="11"/>
        <v>4.1000000000000009E-2</v>
      </c>
      <c r="BJ25" s="4">
        <f t="shared" si="11"/>
        <v>4.1000000000000009E-2</v>
      </c>
      <c r="BK25" s="4">
        <f t="shared" si="11"/>
        <v>4.1000000000000009E-2</v>
      </c>
      <c r="BL25" s="4">
        <f t="shared" si="11"/>
        <v>4.1000000000000009E-2</v>
      </c>
      <c r="BM25" s="4">
        <f t="shared" si="11"/>
        <v>4.1000000000000009E-2</v>
      </c>
      <c r="BN25" s="4">
        <f t="shared" si="11"/>
        <v>4.1000000000000009E-2</v>
      </c>
      <c r="BO25" s="4">
        <f t="shared" si="11"/>
        <v>4.1000000000000009E-2</v>
      </c>
      <c r="BP25" s="4">
        <f t="shared" si="11"/>
        <v>4.1000000000000009E-2</v>
      </c>
      <c r="BQ25" s="4">
        <f t="shared" si="11"/>
        <v>4.1000000000000009E-2</v>
      </c>
      <c r="BR25" s="4">
        <f t="shared" si="12"/>
        <v>4.1000000000000009E-2</v>
      </c>
      <c r="BS25" s="4">
        <f t="shared" si="12"/>
        <v>4.1000000000000009E-2</v>
      </c>
      <c r="BT25" s="4">
        <f t="shared" si="12"/>
        <v>4.1000000000000009E-2</v>
      </c>
      <c r="BU25" s="4">
        <f t="shared" si="12"/>
        <v>4.1000000000000009E-2</v>
      </c>
      <c r="BV25" s="4">
        <f t="shared" si="12"/>
        <v>4.1000000000000009E-2</v>
      </c>
      <c r="BW25" s="4">
        <f t="shared" si="12"/>
        <v>4.1000000000000009E-2</v>
      </c>
      <c r="BX25" s="4">
        <f t="shared" si="12"/>
        <v>4.1000000000000009E-2</v>
      </c>
      <c r="BY25" s="4">
        <f t="shared" si="12"/>
        <v>4.1000000000000009E-2</v>
      </c>
      <c r="BZ25" s="4">
        <f t="shared" si="12"/>
        <v>4.1000000000000009E-2</v>
      </c>
      <c r="CA25" s="4">
        <f t="shared" si="12"/>
        <v>4.1000000000000009E-2</v>
      </c>
      <c r="CB25" s="4">
        <f t="shared" si="13"/>
        <v>4.1000000000000009E-2</v>
      </c>
      <c r="CC25" s="4">
        <f t="shared" si="13"/>
        <v>4.1000000000000009E-2</v>
      </c>
      <c r="CD25" s="4">
        <f t="shared" si="13"/>
        <v>4.1000000000000009E-2</v>
      </c>
      <c r="CE25" s="4">
        <f t="shared" si="13"/>
        <v>4.1000000000000009E-2</v>
      </c>
      <c r="CF25" s="4">
        <f t="shared" si="13"/>
        <v>4.1000000000000009E-2</v>
      </c>
      <c r="CG25" s="4">
        <f t="shared" si="13"/>
        <v>4.1000000000000009E-2</v>
      </c>
      <c r="CH25" s="4">
        <f t="shared" si="13"/>
        <v>4.1000000000000009E-2</v>
      </c>
      <c r="CI25" s="4">
        <f t="shared" si="13"/>
        <v>4.1000000000000009E-2</v>
      </c>
      <c r="CJ25" s="4">
        <f t="shared" si="13"/>
        <v>4.1000000000000009E-2</v>
      </c>
      <c r="CK25" s="4">
        <f t="shared" si="13"/>
        <v>4.1000000000000009E-2</v>
      </c>
      <c r="CL25" s="4">
        <f t="shared" si="14"/>
        <v>4.1000000000000009E-2</v>
      </c>
      <c r="CM25" s="4">
        <f t="shared" si="14"/>
        <v>4.1000000000000009E-2</v>
      </c>
      <c r="CN25" s="4">
        <f t="shared" si="14"/>
        <v>4.1000000000000009E-2</v>
      </c>
      <c r="CO25" s="4">
        <f t="shared" si="14"/>
        <v>4.1000000000000009E-2</v>
      </c>
      <c r="CP25" s="4">
        <f t="shared" si="14"/>
        <v>4.1000000000000009E-2</v>
      </c>
      <c r="CQ25" s="4">
        <f t="shared" si="14"/>
        <v>4.1000000000000009E-2</v>
      </c>
      <c r="CR25" s="4">
        <f t="shared" si="14"/>
        <v>4.1000000000000009E-2</v>
      </c>
      <c r="CS25" s="4">
        <f t="shared" si="14"/>
        <v>4.1000000000000009E-2</v>
      </c>
      <c r="CT25" s="4">
        <f t="shared" si="14"/>
        <v>4.1000000000000009E-2</v>
      </c>
      <c r="CU25" s="4">
        <f t="shared" si="14"/>
        <v>4.1000000000000009E-2</v>
      </c>
      <c r="CV25" s="4">
        <f t="shared" si="15"/>
        <v>4.1000000000000009E-2</v>
      </c>
      <c r="CW25" s="4">
        <f t="shared" si="15"/>
        <v>4.1000000000000009E-2</v>
      </c>
      <c r="CX25" s="4">
        <f t="shared" si="15"/>
        <v>4.1000000000000009E-2</v>
      </c>
      <c r="CY25" s="4">
        <f t="shared" si="15"/>
        <v>4.1000000000000009E-2</v>
      </c>
      <c r="CZ25" s="4">
        <f t="shared" si="15"/>
        <v>4.1000000000000009E-2</v>
      </c>
      <c r="DA25" s="4">
        <f t="shared" si="15"/>
        <v>4.1000000000000009E-2</v>
      </c>
      <c r="DB25" s="4">
        <f t="shared" si="15"/>
        <v>4.1000000000000009E-2</v>
      </c>
      <c r="DC25" s="4">
        <f t="shared" si="15"/>
        <v>4.1000000000000009E-2</v>
      </c>
      <c r="DD25" s="4">
        <f t="shared" si="15"/>
        <v>4.1000000000000009E-2</v>
      </c>
      <c r="DE25" s="4">
        <f t="shared" si="15"/>
        <v>4.1000000000000009E-2</v>
      </c>
    </row>
    <row r="26" spans="1:109">
      <c r="A26" t="s">
        <v>50</v>
      </c>
      <c r="B26" t="s">
        <v>1</v>
      </c>
      <c r="C26">
        <v>4</v>
      </c>
      <c r="D26">
        <v>110</v>
      </c>
      <c r="H26">
        <v>17.5</v>
      </c>
      <c r="I26">
        <f>H26+H25+H24+H23</f>
        <v>42.5</v>
      </c>
      <c r="J26" s="4">
        <f t="shared" si="6"/>
        <v>0.41000000000000003</v>
      </c>
      <c r="K26" s="4">
        <f t="shared" si="6"/>
        <v>0.41000000000000003</v>
      </c>
      <c r="L26" s="4">
        <f t="shared" si="6"/>
        <v>0.41000000000000003</v>
      </c>
      <c r="M26" s="4">
        <f t="shared" si="6"/>
        <v>0.20500000000000002</v>
      </c>
      <c r="N26" s="4">
        <f t="shared" si="6"/>
        <v>0.20500000000000002</v>
      </c>
      <c r="O26" s="4">
        <f t="shared" si="6"/>
        <v>0.20500000000000002</v>
      </c>
      <c r="P26" s="4">
        <f t="shared" si="6"/>
        <v>4.1000000000000009E-2</v>
      </c>
      <c r="Q26" s="4">
        <f t="shared" si="6"/>
        <v>4.1000000000000009E-2</v>
      </c>
      <c r="R26" s="4">
        <f t="shared" si="6"/>
        <v>4.1000000000000009E-2</v>
      </c>
      <c r="S26" s="4">
        <f t="shared" si="6"/>
        <v>4.1000000000000009E-2</v>
      </c>
      <c r="T26" s="4">
        <f t="shared" si="7"/>
        <v>4.1000000000000009E-2</v>
      </c>
      <c r="U26" s="4">
        <f t="shared" si="7"/>
        <v>4.1000000000000009E-2</v>
      </c>
      <c r="V26" s="4">
        <f t="shared" si="7"/>
        <v>4.1000000000000009E-2</v>
      </c>
      <c r="W26" s="4">
        <f t="shared" si="7"/>
        <v>4.1000000000000009E-2</v>
      </c>
      <c r="X26" s="4">
        <f t="shared" si="7"/>
        <v>4.1000000000000009E-2</v>
      </c>
      <c r="Y26" s="4">
        <f t="shared" si="7"/>
        <v>4.1000000000000009E-2</v>
      </c>
      <c r="Z26" s="4">
        <f t="shared" si="7"/>
        <v>4.1000000000000009E-2</v>
      </c>
      <c r="AA26" s="4">
        <f t="shared" si="7"/>
        <v>4.1000000000000009E-2</v>
      </c>
      <c r="AB26" s="4">
        <f t="shared" si="7"/>
        <v>4.1000000000000009E-2</v>
      </c>
      <c r="AC26" s="4">
        <f t="shared" si="7"/>
        <v>4.1000000000000009E-2</v>
      </c>
      <c r="AD26" s="4">
        <f t="shared" si="8"/>
        <v>4.1000000000000009E-2</v>
      </c>
      <c r="AE26" s="4">
        <f t="shared" si="8"/>
        <v>4.1000000000000009E-2</v>
      </c>
      <c r="AF26" s="4">
        <f t="shared" si="8"/>
        <v>4.1000000000000009E-2</v>
      </c>
      <c r="AG26" s="4">
        <f t="shared" si="8"/>
        <v>4.1000000000000009E-2</v>
      </c>
      <c r="AH26" s="4">
        <f t="shared" si="8"/>
        <v>4.1000000000000009E-2</v>
      </c>
      <c r="AI26" s="4">
        <f t="shared" si="8"/>
        <v>4.1000000000000009E-2</v>
      </c>
      <c r="AJ26" s="4">
        <f t="shared" si="8"/>
        <v>4.1000000000000009E-2</v>
      </c>
      <c r="AK26" s="4">
        <f t="shared" si="8"/>
        <v>4.1000000000000009E-2</v>
      </c>
      <c r="AL26" s="4">
        <f t="shared" si="8"/>
        <v>4.1000000000000009E-2</v>
      </c>
      <c r="AM26" s="4">
        <f t="shared" si="8"/>
        <v>4.1000000000000009E-2</v>
      </c>
      <c r="AN26" s="4">
        <f t="shared" si="9"/>
        <v>4.1000000000000009E-2</v>
      </c>
      <c r="AO26" s="4">
        <f t="shared" si="9"/>
        <v>4.1000000000000009E-2</v>
      </c>
      <c r="AP26" s="4">
        <f t="shared" si="9"/>
        <v>4.1000000000000009E-2</v>
      </c>
      <c r="AQ26" s="4">
        <f t="shared" si="9"/>
        <v>4.1000000000000009E-2</v>
      </c>
      <c r="AR26" s="4">
        <f t="shared" si="9"/>
        <v>4.1000000000000009E-2</v>
      </c>
      <c r="AS26" s="4">
        <f t="shared" si="9"/>
        <v>4.1000000000000009E-2</v>
      </c>
      <c r="AT26" s="4">
        <f t="shared" si="9"/>
        <v>4.1000000000000009E-2</v>
      </c>
      <c r="AU26" s="4">
        <f t="shared" si="9"/>
        <v>4.1000000000000009E-2</v>
      </c>
      <c r="AV26" s="4">
        <f t="shared" si="9"/>
        <v>4.1000000000000009E-2</v>
      </c>
      <c r="AW26" s="4">
        <f t="shared" si="9"/>
        <v>4.1000000000000009E-2</v>
      </c>
      <c r="AX26" s="4">
        <f t="shared" si="10"/>
        <v>4.1000000000000009E-2</v>
      </c>
      <c r="AY26" s="4">
        <f t="shared" si="10"/>
        <v>4.1000000000000009E-2</v>
      </c>
      <c r="AZ26" s="4">
        <f t="shared" si="10"/>
        <v>4.1000000000000009E-2</v>
      </c>
      <c r="BA26" s="4">
        <f t="shared" si="10"/>
        <v>4.1000000000000009E-2</v>
      </c>
      <c r="BB26" s="4">
        <f t="shared" si="10"/>
        <v>4.1000000000000009E-2</v>
      </c>
      <c r="BC26" s="4">
        <f t="shared" si="10"/>
        <v>4.1000000000000009E-2</v>
      </c>
      <c r="BD26" s="4">
        <f t="shared" si="10"/>
        <v>4.1000000000000009E-2</v>
      </c>
      <c r="BE26" s="4">
        <f t="shared" si="10"/>
        <v>4.1000000000000009E-2</v>
      </c>
      <c r="BF26" s="4">
        <f t="shared" si="10"/>
        <v>4.1000000000000009E-2</v>
      </c>
      <c r="BG26" s="4">
        <f t="shared" si="10"/>
        <v>4.1000000000000009E-2</v>
      </c>
      <c r="BH26" s="4">
        <f t="shared" si="11"/>
        <v>4.1000000000000009E-2</v>
      </c>
      <c r="BI26" s="4">
        <f t="shared" si="11"/>
        <v>4.1000000000000009E-2</v>
      </c>
      <c r="BJ26" s="4">
        <f t="shared" si="11"/>
        <v>4.1000000000000009E-2</v>
      </c>
      <c r="BK26" s="4">
        <f t="shared" si="11"/>
        <v>4.1000000000000009E-2</v>
      </c>
      <c r="BL26" s="4">
        <f t="shared" si="11"/>
        <v>4.1000000000000009E-2</v>
      </c>
      <c r="BM26" s="4">
        <f t="shared" si="11"/>
        <v>4.1000000000000009E-2</v>
      </c>
      <c r="BN26" s="4">
        <f t="shared" si="11"/>
        <v>4.1000000000000009E-2</v>
      </c>
      <c r="BO26" s="4">
        <f t="shared" si="11"/>
        <v>4.1000000000000009E-2</v>
      </c>
      <c r="BP26" s="4">
        <f t="shared" si="11"/>
        <v>4.1000000000000009E-2</v>
      </c>
      <c r="BQ26" s="4">
        <f t="shared" si="11"/>
        <v>4.1000000000000009E-2</v>
      </c>
      <c r="BR26" s="4">
        <f t="shared" si="12"/>
        <v>4.1000000000000009E-2</v>
      </c>
      <c r="BS26" s="4">
        <f t="shared" si="12"/>
        <v>4.1000000000000009E-2</v>
      </c>
      <c r="BT26" s="4">
        <f t="shared" si="12"/>
        <v>4.1000000000000009E-2</v>
      </c>
      <c r="BU26" s="4">
        <f t="shared" si="12"/>
        <v>4.1000000000000009E-2</v>
      </c>
      <c r="BV26" s="4">
        <f t="shared" si="12"/>
        <v>4.1000000000000009E-2</v>
      </c>
      <c r="BW26" s="4">
        <f t="shared" si="12"/>
        <v>4.1000000000000009E-2</v>
      </c>
      <c r="BX26" s="4">
        <f t="shared" si="12"/>
        <v>4.1000000000000009E-2</v>
      </c>
      <c r="BY26" s="4">
        <f t="shared" si="12"/>
        <v>4.1000000000000009E-2</v>
      </c>
      <c r="BZ26" s="4">
        <f t="shared" si="12"/>
        <v>4.1000000000000009E-2</v>
      </c>
      <c r="CA26" s="4">
        <f t="shared" si="12"/>
        <v>4.1000000000000009E-2</v>
      </c>
      <c r="CB26" s="4">
        <f t="shared" si="13"/>
        <v>4.1000000000000009E-2</v>
      </c>
      <c r="CC26" s="4">
        <f t="shared" si="13"/>
        <v>4.1000000000000009E-2</v>
      </c>
      <c r="CD26" s="4">
        <f t="shared" si="13"/>
        <v>4.1000000000000009E-2</v>
      </c>
      <c r="CE26" s="4">
        <f t="shared" si="13"/>
        <v>4.1000000000000009E-2</v>
      </c>
      <c r="CF26" s="4">
        <f t="shared" si="13"/>
        <v>4.1000000000000009E-2</v>
      </c>
      <c r="CG26" s="4">
        <f t="shared" si="13"/>
        <v>4.1000000000000009E-2</v>
      </c>
      <c r="CH26" s="4">
        <f t="shared" si="13"/>
        <v>4.1000000000000009E-2</v>
      </c>
      <c r="CI26" s="4">
        <f t="shared" si="13"/>
        <v>4.1000000000000009E-2</v>
      </c>
      <c r="CJ26" s="4">
        <f t="shared" si="13"/>
        <v>4.1000000000000009E-2</v>
      </c>
      <c r="CK26" s="4">
        <f t="shared" si="13"/>
        <v>4.1000000000000009E-2</v>
      </c>
      <c r="CL26" s="4">
        <f t="shared" si="14"/>
        <v>4.1000000000000009E-2</v>
      </c>
      <c r="CM26" s="4">
        <f t="shared" si="14"/>
        <v>4.1000000000000009E-2</v>
      </c>
      <c r="CN26" s="4">
        <f t="shared" si="14"/>
        <v>4.1000000000000009E-2</v>
      </c>
      <c r="CO26" s="4">
        <f t="shared" si="14"/>
        <v>4.1000000000000009E-2</v>
      </c>
      <c r="CP26" s="4">
        <f t="shared" si="14"/>
        <v>4.1000000000000009E-2</v>
      </c>
      <c r="CQ26" s="4">
        <f t="shared" si="14"/>
        <v>4.1000000000000009E-2</v>
      </c>
      <c r="CR26" s="4">
        <f t="shared" si="14"/>
        <v>4.1000000000000009E-2</v>
      </c>
      <c r="CS26" s="4">
        <f t="shared" si="14"/>
        <v>4.1000000000000009E-2</v>
      </c>
      <c r="CT26" s="4">
        <f t="shared" si="14"/>
        <v>4.1000000000000009E-2</v>
      </c>
      <c r="CU26" s="4">
        <f t="shared" si="14"/>
        <v>4.1000000000000009E-2</v>
      </c>
      <c r="CV26" s="4">
        <f t="shared" si="15"/>
        <v>4.1000000000000009E-2</v>
      </c>
      <c r="CW26" s="4">
        <f t="shared" si="15"/>
        <v>4.1000000000000009E-2</v>
      </c>
      <c r="CX26" s="4">
        <f t="shared" si="15"/>
        <v>4.1000000000000009E-2</v>
      </c>
      <c r="CY26" s="4">
        <f t="shared" si="15"/>
        <v>4.1000000000000009E-2</v>
      </c>
      <c r="CZ26" s="4">
        <f t="shared" si="15"/>
        <v>4.1000000000000009E-2</v>
      </c>
      <c r="DA26" s="4">
        <f t="shared" si="15"/>
        <v>4.1000000000000009E-2</v>
      </c>
      <c r="DB26" s="4">
        <f t="shared" si="15"/>
        <v>4.1000000000000009E-2</v>
      </c>
      <c r="DC26" s="4">
        <f t="shared" si="15"/>
        <v>4.1000000000000009E-2</v>
      </c>
      <c r="DD26" s="4">
        <f t="shared" si="15"/>
        <v>4.1000000000000009E-2</v>
      </c>
      <c r="DE26" s="4">
        <f t="shared" si="15"/>
        <v>4.1000000000000009E-2</v>
      </c>
    </row>
    <row r="27" spans="1:109">
      <c r="A27" t="s">
        <v>51</v>
      </c>
      <c r="B27" t="s">
        <v>1</v>
      </c>
      <c r="C27">
        <v>5</v>
      </c>
      <c r="D27">
        <v>130</v>
      </c>
      <c r="H27">
        <v>25</v>
      </c>
      <c r="I27">
        <f>H27+H26+H25+H24+H23</f>
        <v>67.5</v>
      </c>
      <c r="J27" s="4">
        <f t="shared" si="6"/>
        <v>0.41000000000000003</v>
      </c>
      <c r="K27" s="4">
        <f t="shared" si="6"/>
        <v>0.41000000000000003</v>
      </c>
      <c r="L27" s="4">
        <f t="shared" si="6"/>
        <v>0.41000000000000003</v>
      </c>
      <c r="M27" s="4">
        <f t="shared" si="6"/>
        <v>0.20500000000000002</v>
      </c>
      <c r="N27" s="4">
        <f t="shared" si="6"/>
        <v>0.20500000000000002</v>
      </c>
      <c r="O27" s="4">
        <f t="shared" si="6"/>
        <v>0.20500000000000002</v>
      </c>
      <c r="P27" s="4">
        <f t="shared" si="6"/>
        <v>0.20500000000000002</v>
      </c>
      <c r="Q27" s="4">
        <f t="shared" si="6"/>
        <v>4.1000000000000009E-2</v>
      </c>
      <c r="R27" s="4">
        <f t="shared" si="6"/>
        <v>4.1000000000000009E-2</v>
      </c>
      <c r="S27" s="4">
        <f t="shared" si="6"/>
        <v>4.1000000000000009E-2</v>
      </c>
      <c r="T27" s="4">
        <f t="shared" si="7"/>
        <v>4.1000000000000009E-2</v>
      </c>
      <c r="U27" s="4">
        <f t="shared" si="7"/>
        <v>4.1000000000000009E-2</v>
      </c>
      <c r="V27" s="4">
        <f t="shared" si="7"/>
        <v>4.1000000000000009E-2</v>
      </c>
      <c r="W27" s="4">
        <f t="shared" si="7"/>
        <v>4.1000000000000009E-2</v>
      </c>
      <c r="X27" s="4">
        <f t="shared" si="7"/>
        <v>4.1000000000000009E-2</v>
      </c>
      <c r="Y27" s="4">
        <f t="shared" si="7"/>
        <v>4.1000000000000009E-2</v>
      </c>
      <c r="Z27" s="4">
        <f t="shared" si="7"/>
        <v>4.1000000000000009E-2</v>
      </c>
      <c r="AA27" s="4">
        <f t="shared" si="7"/>
        <v>4.1000000000000009E-2</v>
      </c>
      <c r="AB27" s="4">
        <f t="shared" si="7"/>
        <v>4.1000000000000009E-2</v>
      </c>
      <c r="AC27" s="4">
        <f t="shared" si="7"/>
        <v>4.1000000000000009E-2</v>
      </c>
      <c r="AD27" s="4">
        <f t="shared" si="8"/>
        <v>4.1000000000000009E-2</v>
      </c>
      <c r="AE27" s="4">
        <f t="shared" si="8"/>
        <v>4.1000000000000009E-2</v>
      </c>
      <c r="AF27" s="4">
        <f t="shared" si="8"/>
        <v>4.1000000000000009E-2</v>
      </c>
      <c r="AG27" s="4">
        <f t="shared" si="8"/>
        <v>4.1000000000000009E-2</v>
      </c>
      <c r="AH27" s="4">
        <f t="shared" si="8"/>
        <v>4.1000000000000009E-2</v>
      </c>
      <c r="AI27" s="4">
        <f t="shared" si="8"/>
        <v>4.1000000000000009E-2</v>
      </c>
      <c r="AJ27" s="4">
        <f t="shared" si="8"/>
        <v>4.1000000000000009E-2</v>
      </c>
      <c r="AK27" s="4">
        <f t="shared" si="8"/>
        <v>4.1000000000000009E-2</v>
      </c>
      <c r="AL27" s="4">
        <f t="shared" si="8"/>
        <v>4.1000000000000009E-2</v>
      </c>
      <c r="AM27" s="4">
        <f t="shared" si="8"/>
        <v>4.1000000000000009E-2</v>
      </c>
      <c r="AN27" s="4">
        <f t="shared" si="9"/>
        <v>4.1000000000000009E-2</v>
      </c>
      <c r="AO27" s="4">
        <f t="shared" si="9"/>
        <v>4.1000000000000009E-2</v>
      </c>
      <c r="AP27" s="4">
        <f t="shared" si="9"/>
        <v>4.1000000000000009E-2</v>
      </c>
      <c r="AQ27" s="4">
        <f t="shared" si="9"/>
        <v>4.1000000000000009E-2</v>
      </c>
      <c r="AR27" s="4">
        <f t="shared" si="9"/>
        <v>4.1000000000000009E-2</v>
      </c>
      <c r="AS27" s="4">
        <f t="shared" si="9"/>
        <v>4.1000000000000009E-2</v>
      </c>
      <c r="AT27" s="4">
        <f t="shared" si="9"/>
        <v>4.1000000000000009E-2</v>
      </c>
      <c r="AU27" s="4">
        <f t="shared" si="9"/>
        <v>4.1000000000000009E-2</v>
      </c>
      <c r="AV27" s="4">
        <f t="shared" si="9"/>
        <v>4.1000000000000009E-2</v>
      </c>
      <c r="AW27" s="4">
        <f t="shared" si="9"/>
        <v>4.1000000000000009E-2</v>
      </c>
      <c r="AX27" s="4">
        <f t="shared" si="10"/>
        <v>4.1000000000000009E-2</v>
      </c>
      <c r="AY27" s="4">
        <f t="shared" si="10"/>
        <v>4.1000000000000009E-2</v>
      </c>
      <c r="AZ27" s="4">
        <f t="shared" si="10"/>
        <v>4.1000000000000009E-2</v>
      </c>
      <c r="BA27" s="4">
        <f t="shared" si="10"/>
        <v>4.1000000000000009E-2</v>
      </c>
      <c r="BB27" s="4">
        <f t="shared" si="10"/>
        <v>4.1000000000000009E-2</v>
      </c>
      <c r="BC27" s="4">
        <f t="shared" si="10"/>
        <v>4.1000000000000009E-2</v>
      </c>
      <c r="BD27" s="4">
        <f t="shared" si="10"/>
        <v>4.1000000000000009E-2</v>
      </c>
      <c r="BE27" s="4">
        <f t="shared" si="10"/>
        <v>4.1000000000000009E-2</v>
      </c>
      <c r="BF27" s="4">
        <f t="shared" si="10"/>
        <v>4.1000000000000009E-2</v>
      </c>
      <c r="BG27" s="4">
        <f t="shared" si="10"/>
        <v>4.1000000000000009E-2</v>
      </c>
      <c r="BH27" s="4">
        <f t="shared" si="11"/>
        <v>4.1000000000000009E-2</v>
      </c>
      <c r="BI27" s="4">
        <f t="shared" si="11"/>
        <v>4.1000000000000009E-2</v>
      </c>
      <c r="BJ27" s="4">
        <f t="shared" si="11"/>
        <v>4.1000000000000009E-2</v>
      </c>
      <c r="BK27" s="4">
        <f t="shared" si="11"/>
        <v>4.1000000000000009E-2</v>
      </c>
      <c r="BL27" s="4">
        <f t="shared" si="11"/>
        <v>4.1000000000000009E-2</v>
      </c>
      <c r="BM27" s="4">
        <f t="shared" si="11"/>
        <v>4.1000000000000009E-2</v>
      </c>
      <c r="BN27" s="4">
        <f t="shared" si="11"/>
        <v>4.1000000000000009E-2</v>
      </c>
      <c r="BO27" s="4">
        <f t="shared" si="11"/>
        <v>4.1000000000000009E-2</v>
      </c>
      <c r="BP27" s="4">
        <f t="shared" si="11"/>
        <v>4.1000000000000009E-2</v>
      </c>
      <c r="BQ27" s="4">
        <f t="shared" si="11"/>
        <v>4.1000000000000009E-2</v>
      </c>
      <c r="BR27" s="4">
        <f t="shared" si="12"/>
        <v>4.1000000000000009E-2</v>
      </c>
      <c r="BS27" s="4">
        <f t="shared" si="12"/>
        <v>4.1000000000000009E-2</v>
      </c>
      <c r="BT27" s="4">
        <f t="shared" si="12"/>
        <v>4.1000000000000009E-2</v>
      </c>
      <c r="BU27" s="4">
        <f t="shared" si="12"/>
        <v>4.1000000000000009E-2</v>
      </c>
      <c r="BV27" s="4">
        <f t="shared" si="12"/>
        <v>4.1000000000000009E-2</v>
      </c>
      <c r="BW27" s="4">
        <f t="shared" si="12"/>
        <v>4.1000000000000009E-2</v>
      </c>
      <c r="BX27" s="4">
        <f t="shared" si="12"/>
        <v>4.1000000000000009E-2</v>
      </c>
      <c r="BY27" s="4">
        <f t="shared" si="12"/>
        <v>4.1000000000000009E-2</v>
      </c>
      <c r="BZ27" s="4">
        <f t="shared" si="12"/>
        <v>4.1000000000000009E-2</v>
      </c>
      <c r="CA27" s="4">
        <f t="shared" si="12"/>
        <v>4.1000000000000009E-2</v>
      </c>
      <c r="CB27" s="4">
        <f t="shared" si="13"/>
        <v>4.1000000000000009E-2</v>
      </c>
      <c r="CC27" s="4">
        <f t="shared" si="13"/>
        <v>4.1000000000000009E-2</v>
      </c>
      <c r="CD27" s="4">
        <f t="shared" si="13"/>
        <v>4.1000000000000009E-2</v>
      </c>
      <c r="CE27" s="4">
        <f t="shared" si="13"/>
        <v>4.1000000000000009E-2</v>
      </c>
      <c r="CF27" s="4">
        <f t="shared" si="13"/>
        <v>4.1000000000000009E-2</v>
      </c>
      <c r="CG27" s="4">
        <f t="shared" si="13"/>
        <v>4.1000000000000009E-2</v>
      </c>
      <c r="CH27" s="4">
        <f t="shared" si="13"/>
        <v>4.1000000000000009E-2</v>
      </c>
      <c r="CI27" s="4">
        <f t="shared" si="13"/>
        <v>4.1000000000000009E-2</v>
      </c>
      <c r="CJ27" s="4">
        <f t="shared" si="13"/>
        <v>4.1000000000000009E-2</v>
      </c>
      <c r="CK27" s="4">
        <f t="shared" si="13"/>
        <v>4.1000000000000009E-2</v>
      </c>
      <c r="CL27" s="4">
        <f t="shared" si="14"/>
        <v>4.1000000000000009E-2</v>
      </c>
      <c r="CM27" s="4">
        <f t="shared" si="14"/>
        <v>4.1000000000000009E-2</v>
      </c>
      <c r="CN27" s="4">
        <f t="shared" si="14"/>
        <v>4.1000000000000009E-2</v>
      </c>
      <c r="CO27" s="4">
        <f t="shared" si="14"/>
        <v>4.1000000000000009E-2</v>
      </c>
      <c r="CP27" s="4">
        <f t="shared" si="14"/>
        <v>4.1000000000000009E-2</v>
      </c>
      <c r="CQ27" s="4">
        <f t="shared" si="14"/>
        <v>4.1000000000000009E-2</v>
      </c>
      <c r="CR27" s="4">
        <f t="shared" si="14"/>
        <v>4.1000000000000009E-2</v>
      </c>
      <c r="CS27" s="4">
        <f t="shared" si="14"/>
        <v>4.1000000000000009E-2</v>
      </c>
      <c r="CT27" s="4">
        <f t="shared" si="14"/>
        <v>4.1000000000000009E-2</v>
      </c>
      <c r="CU27" s="4">
        <f t="shared" si="14"/>
        <v>4.1000000000000009E-2</v>
      </c>
      <c r="CV27" s="4">
        <f t="shared" si="15"/>
        <v>4.1000000000000009E-2</v>
      </c>
      <c r="CW27" s="4">
        <f t="shared" si="15"/>
        <v>4.1000000000000009E-2</v>
      </c>
      <c r="CX27" s="4">
        <f t="shared" si="15"/>
        <v>4.1000000000000009E-2</v>
      </c>
      <c r="CY27" s="4">
        <f t="shared" si="15"/>
        <v>4.1000000000000009E-2</v>
      </c>
      <c r="CZ27" s="4">
        <f t="shared" si="15"/>
        <v>4.1000000000000009E-2</v>
      </c>
      <c r="DA27" s="4">
        <f t="shared" si="15"/>
        <v>4.1000000000000009E-2</v>
      </c>
      <c r="DB27" s="4">
        <f t="shared" si="15"/>
        <v>4.1000000000000009E-2</v>
      </c>
      <c r="DC27" s="4">
        <f t="shared" si="15"/>
        <v>4.1000000000000009E-2</v>
      </c>
      <c r="DD27" s="4">
        <f t="shared" si="15"/>
        <v>4.1000000000000009E-2</v>
      </c>
      <c r="DE27" s="4">
        <f t="shared" si="15"/>
        <v>4.1000000000000009E-2</v>
      </c>
    </row>
    <row r="28" spans="1:109">
      <c r="A28" t="s">
        <v>52</v>
      </c>
      <c r="B28" t="s">
        <v>2</v>
      </c>
      <c r="C28">
        <v>1</v>
      </c>
      <c r="D28">
        <v>80</v>
      </c>
      <c r="E28" s="1">
        <v>0.2</v>
      </c>
      <c r="H28">
        <v>12.5</v>
      </c>
      <c r="I28">
        <f>H28</f>
        <v>12.5</v>
      </c>
      <c r="J28" s="4">
        <f t="shared" si="6"/>
        <v>0.41000000000000003</v>
      </c>
      <c r="K28" s="4">
        <f t="shared" si="6"/>
        <v>0.41000000000000003</v>
      </c>
      <c r="L28" s="4">
        <f t="shared" si="6"/>
        <v>0.20500000000000002</v>
      </c>
      <c r="M28" s="4">
        <f t="shared" si="6"/>
        <v>0.20500000000000002</v>
      </c>
      <c r="N28" s="4">
        <f t="shared" si="6"/>
        <v>4.1000000000000009E-2</v>
      </c>
      <c r="O28" s="4">
        <f t="shared" si="6"/>
        <v>4.1000000000000009E-2</v>
      </c>
      <c r="P28" s="4">
        <f t="shared" si="6"/>
        <v>4.1000000000000009E-2</v>
      </c>
      <c r="Q28" s="4">
        <f t="shared" si="6"/>
        <v>4.1000000000000009E-2</v>
      </c>
      <c r="R28" s="4">
        <f t="shared" si="6"/>
        <v>4.1000000000000009E-2</v>
      </c>
      <c r="S28" s="4">
        <f t="shared" si="6"/>
        <v>4.1000000000000009E-2</v>
      </c>
      <c r="T28" s="4">
        <f t="shared" si="7"/>
        <v>4.1000000000000009E-2</v>
      </c>
      <c r="U28" s="4">
        <f t="shared" si="7"/>
        <v>4.1000000000000009E-2</v>
      </c>
      <c r="V28" s="4">
        <f t="shared" si="7"/>
        <v>4.1000000000000009E-2</v>
      </c>
      <c r="W28" s="4">
        <f t="shared" si="7"/>
        <v>4.1000000000000009E-2</v>
      </c>
      <c r="X28" s="4">
        <f t="shared" si="7"/>
        <v>4.1000000000000009E-2</v>
      </c>
      <c r="Y28" s="4">
        <f t="shared" si="7"/>
        <v>4.1000000000000009E-2</v>
      </c>
      <c r="Z28" s="4">
        <f t="shared" si="7"/>
        <v>4.1000000000000009E-2</v>
      </c>
      <c r="AA28" s="4">
        <f t="shared" si="7"/>
        <v>4.1000000000000009E-2</v>
      </c>
      <c r="AB28" s="4">
        <f t="shared" si="7"/>
        <v>4.1000000000000009E-2</v>
      </c>
      <c r="AC28" s="4">
        <f t="shared" si="7"/>
        <v>4.1000000000000009E-2</v>
      </c>
      <c r="AD28" s="4">
        <f t="shared" si="8"/>
        <v>4.1000000000000009E-2</v>
      </c>
      <c r="AE28" s="4">
        <f t="shared" si="8"/>
        <v>4.1000000000000009E-2</v>
      </c>
      <c r="AF28" s="4">
        <f t="shared" si="8"/>
        <v>4.1000000000000009E-2</v>
      </c>
      <c r="AG28" s="4">
        <f t="shared" si="8"/>
        <v>4.1000000000000009E-2</v>
      </c>
      <c r="AH28" s="4">
        <f t="shared" si="8"/>
        <v>4.1000000000000009E-2</v>
      </c>
      <c r="AI28" s="4">
        <f t="shared" si="8"/>
        <v>4.1000000000000009E-2</v>
      </c>
      <c r="AJ28" s="4">
        <f t="shared" si="8"/>
        <v>4.1000000000000009E-2</v>
      </c>
      <c r="AK28" s="4">
        <f t="shared" si="8"/>
        <v>4.1000000000000009E-2</v>
      </c>
      <c r="AL28" s="4">
        <f t="shared" si="8"/>
        <v>4.1000000000000009E-2</v>
      </c>
      <c r="AM28" s="4">
        <f t="shared" si="8"/>
        <v>4.1000000000000009E-2</v>
      </c>
      <c r="AN28" s="4">
        <f t="shared" si="9"/>
        <v>4.1000000000000009E-2</v>
      </c>
      <c r="AO28" s="4">
        <f t="shared" si="9"/>
        <v>4.1000000000000009E-2</v>
      </c>
      <c r="AP28" s="4">
        <f t="shared" si="9"/>
        <v>4.1000000000000009E-2</v>
      </c>
      <c r="AQ28" s="4">
        <f t="shared" si="9"/>
        <v>4.1000000000000009E-2</v>
      </c>
      <c r="AR28" s="4">
        <f t="shared" si="9"/>
        <v>4.1000000000000009E-2</v>
      </c>
      <c r="AS28" s="4">
        <f t="shared" si="9"/>
        <v>4.1000000000000009E-2</v>
      </c>
      <c r="AT28" s="4">
        <f t="shared" si="9"/>
        <v>4.1000000000000009E-2</v>
      </c>
      <c r="AU28" s="4">
        <f t="shared" si="9"/>
        <v>4.1000000000000009E-2</v>
      </c>
      <c r="AV28" s="4">
        <f t="shared" si="9"/>
        <v>4.1000000000000009E-2</v>
      </c>
      <c r="AW28" s="4">
        <f t="shared" si="9"/>
        <v>4.1000000000000009E-2</v>
      </c>
      <c r="AX28" s="4">
        <f t="shared" si="10"/>
        <v>4.1000000000000009E-2</v>
      </c>
      <c r="AY28" s="4">
        <f t="shared" si="10"/>
        <v>4.1000000000000009E-2</v>
      </c>
      <c r="AZ28" s="4">
        <f t="shared" si="10"/>
        <v>4.1000000000000009E-2</v>
      </c>
      <c r="BA28" s="4">
        <f t="shared" si="10"/>
        <v>4.1000000000000009E-2</v>
      </c>
      <c r="BB28" s="4">
        <f t="shared" si="10"/>
        <v>4.1000000000000009E-2</v>
      </c>
      <c r="BC28" s="4">
        <f t="shared" si="10"/>
        <v>4.1000000000000009E-2</v>
      </c>
      <c r="BD28" s="4">
        <f t="shared" si="10"/>
        <v>4.1000000000000009E-2</v>
      </c>
      <c r="BE28" s="4">
        <f t="shared" si="10"/>
        <v>4.1000000000000009E-2</v>
      </c>
      <c r="BF28" s="4">
        <f t="shared" si="10"/>
        <v>4.1000000000000009E-2</v>
      </c>
      <c r="BG28" s="4">
        <f t="shared" si="10"/>
        <v>4.1000000000000009E-2</v>
      </c>
      <c r="BH28" s="4">
        <f t="shared" si="11"/>
        <v>4.1000000000000009E-2</v>
      </c>
      <c r="BI28" s="4">
        <f t="shared" si="11"/>
        <v>4.1000000000000009E-2</v>
      </c>
      <c r="BJ28" s="4">
        <f t="shared" si="11"/>
        <v>4.1000000000000009E-2</v>
      </c>
      <c r="BK28" s="4">
        <f t="shared" si="11"/>
        <v>4.1000000000000009E-2</v>
      </c>
      <c r="BL28" s="4">
        <f t="shared" si="11"/>
        <v>4.1000000000000009E-2</v>
      </c>
      <c r="BM28" s="4">
        <f t="shared" si="11"/>
        <v>4.1000000000000009E-2</v>
      </c>
      <c r="BN28" s="4">
        <f t="shared" si="11"/>
        <v>4.1000000000000009E-2</v>
      </c>
      <c r="BO28" s="4">
        <f t="shared" si="11"/>
        <v>4.1000000000000009E-2</v>
      </c>
      <c r="BP28" s="4">
        <f t="shared" si="11"/>
        <v>4.1000000000000009E-2</v>
      </c>
      <c r="BQ28" s="4">
        <f t="shared" si="11"/>
        <v>4.1000000000000009E-2</v>
      </c>
      <c r="BR28" s="4">
        <f t="shared" si="12"/>
        <v>4.1000000000000009E-2</v>
      </c>
      <c r="BS28" s="4">
        <f t="shared" si="12"/>
        <v>4.1000000000000009E-2</v>
      </c>
      <c r="BT28" s="4">
        <f t="shared" si="12"/>
        <v>4.1000000000000009E-2</v>
      </c>
      <c r="BU28" s="4">
        <f t="shared" si="12"/>
        <v>4.1000000000000009E-2</v>
      </c>
      <c r="BV28" s="4">
        <f t="shared" si="12"/>
        <v>4.1000000000000009E-2</v>
      </c>
      <c r="BW28" s="4">
        <f t="shared" si="12"/>
        <v>4.1000000000000009E-2</v>
      </c>
      <c r="BX28" s="4">
        <f t="shared" si="12"/>
        <v>4.1000000000000009E-2</v>
      </c>
      <c r="BY28" s="4">
        <f t="shared" si="12"/>
        <v>4.1000000000000009E-2</v>
      </c>
      <c r="BZ28" s="4">
        <f t="shared" si="12"/>
        <v>4.1000000000000009E-2</v>
      </c>
      <c r="CA28" s="4">
        <f t="shared" si="12"/>
        <v>4.1000000000000009E-2</v>
      </c>
      <c r="CB28" s="4">
        <f t="shared" si="13"/>
        <v>4.1000000000000009E-2</v>
      </c>
      <c r="CC28" s="4">
        <f t="shared" si="13"/>
        <v>4.1000000000000009E-2</v>
      </c>
      <c r="CD28" s="4">
        <f t="shared" si="13"/>
        <v>4.1000000000000009E-2</v>
      </c>
      <c r="CE28" s="4">
        <f t="shared" si="13"/>
        <v>4.1000000000000009E-2</v>
      </c>
      <c r="CF28" s="4">
        <f t="shared" si="13"/>
        <v>4.1000000000000009E-2</v>
      </c>
      <c r="CG28" s="4">
        <f t="shared" si="13"/>
        <v>4.1000000000000009E-2</v>
      </c>
      <c r="CH28" s="4">
        <f t="shared" si="13"/>
        <v>4.1000000000000009E-2</v>
      </c>
      <c r="CI28" s="4">
        <f t="shared" si="13"/>
        <v>4.1000000000000009E-2</v>
      </c>
      <c r="CJ28" s="4">
        <f t="shared" si="13"/>
        <v>4.1000000000000009E-2</v>
      </c>
      <c r="CK28" s="4">
        <f t="shared" si="13"/>
        <v>4.1000000000000009E-2</v>
      </c>
      <c r="CL28" s="4">
        <f t="shared" si="14"/>
        <v>4.1000000000000009E-2</v>
      </c>
      <c r="CM28" s="4">
        <f t="shared" si="14"/>
        <v>4.1000000000000009E-2</v>
      </c>
      <c r="CN28" s="4">
        <f t="shared" si="14"/>
        <v>4.1000000000000009E-2</v>
      </c>
      <c r="CO28" s="4">
        <f t="shared" si="14"/>
        <v>4.1000000000000009E-2</v>
      </c>
      <c r="CP28" s="4">
        <f t="shared" si="14"/>
        <v>4.1000000000000009E-2</v>
      </c>
      <c r="CQ28" s="4">
        <f t="shared" si="14"/>
        <v>4.1000000000000009E-2</v>
      </c>
      <c r="CR28" s="4">
        <f t="shared" si="14"/>
        <v>4.1000000000000009E-2</v>
      </c>
      <c r="CS28" s="4">
        <f t="shared" si="14"/>
        <v>4.1000000000000009E-2</v>
      </c>
      <c r="CT28" s="4">
        <f t="shared" si="14"/>
        <v>4.1000000000000009E-2</v>
      </c>
      <c r="CU28" s="4">
        <f t="shared" si="14"/>
        <v>4.1000000000000009E-2</v>
      </c>
      <c r="CV28" s="4">
        <f t="shared" si="15"/>
        <v>4.1000000000000009E-2</v>
      </c>
      <c r="CW28" s="4">
        <f t="shared" si="15"/>
        <v>4.1000000000000009E-2</v>
      </c>
      <c r="CX28" s="4">
        <f t="shared" si="15"/>
        <v>4.1000000000000009E-2</v>
      </c>
      <c r="CY28" s="4">
        <f t="shared" si="15"/>
        <v>4.1000000000000009E-2</v>
      </c>
      <c r="CZ28" s="4">
        <f t="shared" si="15"/>
        <v>4.1000000000000009E-2</v>
      </c>
      <c r="DA28" s="4">
        <f t="shared" si="15"/>
        <v>4.1000000000000009E-2</v>
      </c>
      <c r="DB28" s="4">
        <f t="shared" si="15"/>
        <v>4.1000000000000009E-2</v>
      </c>
      <c r="DC28" s="4">
        <f t="shared" si="15"/>
        <v>4.1000000000000009E-2</v>
      </c>
      <c r="DD28" s="4">
        <f t="shared" si="15"/>
        <v>4.1000000000000009E-2</v>
      </c>
      <c r="DE28" s="4">
        <f t="shared" si="15"/>
        <v>4.1000000000000009E-2</v>
      </c>
    </row>
    <row r="29" spans="1:109">
      <c r="A29" t="s">
        <v>53</v>
      </c>
      <c r="B29" t="s">
        <v>2</v>
      </c>
      <c r="C29">
        <v>2</v>
      </c>
      <c r="D29">
        <v>100</v>
      </c>
      <c r="E29" s="1">
        <v>0.3</v>
      </c>
      <c r="H29">
        <f>6*2.5</f>
        <v>15</v>
      </c>
      <c r="I29">
        <f>H29+H28</f>
        <v>27.5</v>
      </c>
      <c r="J29" s="4">
        <f t="shared" si="6"/>
        <v>0.41000000000000003</v>
      </c>
      <c r="K29" s="4">
        <f t="shared" si="6"/>
        <v>0.41000000000000003</v>
      </c>
      <c r="L29" s="4">
        <f t="shared" si="6"/>
        <v>0.41000000000000003</v>
      </c>
      <c r="M29" s="4">
        <f t="shared" si="6"/>
        <v>0.20500000000000002</v>
      </c>
      <c r="N29" s="4">
        <f t="shared" si="6"/>
        <v>0.20500000000000002</v>
      </c>
      <c r="O29" s="4">
        <f t="shared" si="6"/>
        <v>4.1000000000000009E-2</v>
      </c>
      <c r="P29" s="4">
        <f t="shared" si="6"/>
        <v>4.1000000000000009E-2</v>
      </c>
      <c r="Q29" s="4">
        <f t="shared" si="6"/>
        <v>4.1000000000000009E-2</v>
      </c>
      <c r="R29" s="4">
        <f t="shared" si="6"/>
        <v>4.1000000000000009E-2</v>
      </c>
      <c r="S29" s="4">
        <f t="shared" si="6"/>
        <v>4.1000000000000009E-2</v>
      </c>
      <c r="T29" s="4">
        <f t="shared" si="7"/>
        <v>4.1000000000000009E-2</v>
      </c>
      <c r="U29" s="4">
        <f t="shared" si="7"/>
        <v>4.1000000000000009E-2</v>
      </c>
      <c r="V29" s="4">
        <f t="shared" si="7"/>
        <v>4.1000000000000009E-2</v>
      </c>
      <c r="W29" s="4">
        <f t="shared" si="7"/>
        <v>4.1000000000000009E-2</v>
      </c>
      <c r="X29" s="4">
        <f t="shared" si="7"/>
        <v>4.1000000000000009E-2</v>
      </c>
      <c r="Y29" s="4">
        <f t="shared" si="7"/>
        <v>4.1000000000000009E-2</v>
      </c>
      <c r="Z29" s="4">
        <f t="shared" si="7"/>
        <v>4.1000000000000009E-2</v>
      </c>
      <c r="AA29" s="4">
        <f t="shared" si="7"/>
        <v>4.1000000000000009E-2</v>
      </c>
      <c r="AB29" s="4">
        <f t="shared" si="7"/>
        <v>4.1000000000000009E-2</v>
      </c>
      <c r="AC29" s="4">
        <f t="shared" si="7"/>
        <v>4.1000000000000009E-2</v>
      </c>
      <c r="AD29" s="4">
        <f t="shared" si="8"/>
        <v>4.1000000000000009E-2</v>
      </c>
      <c r="AE29" s="4">
        <f t="shared" si="8"/>
        <v>4.1000000000000009E-2</v>
      </c>
      <c r="AF29" s="4">
        <f t="shared" si="8"/>
        <v>4.1000000000000009E-2</v>
      </c>
      <c r="AG29" s="4">
        <f t="shared" si="8"/>
        <v>4.1000000000000009E-2</v>
      </c>
      <c r="AH29" s="4">
        <f t="shared" si="8"/>
        <v>4.1000000000000009E-2</v>
      </c>
      <c r="AI29" s="4">
        <f t="shared" si="8"/>
        <v>4.1000000000000009E-2</v>
      </c>
      <c r="AJ29" s="4">
        <f t="shared" si="8"/>
        <v>4.1000000000000009E-2</v>
      </c>
      <c r="AK29" s="4">
        <f t="shared" si="8"/>
        <v>4.1000000000000009E-2</v>
      </c>
      <c r="AL29" s="4">
        <f t="shared" si="8"/>
        <v>4.1000000000000009E-2</v>
      </c>
      <c r="AM29" s="4">
        <f t="shared" si="8"/>
        <v>4.1000000000000009E-2</v>
      </c>
      <c r="AN29" s="4">
        <f t="shared" si="9"/>
        <v>4.1000000000000009E-2</v>
      </c>
      <c r="AO29" s="4">
        <f t="shared" si="9"/>
        <v>4.1000000000000009E-2</v>
      </c>
      <c r="AP29" s="4">
        <f t="shared" si="9"/>
        <v>4.1000000000000009E-2</v>
      </c>
      <c r="AQ29" s="4">
        <f t="shared" si="9"/>
        <v>4.1000000000000009E-2</v>
      </c>
      <c r="AR29" s="4">
        <f t="shared" si="9"/>
        <v>4.1000000000000009E-2</v>
      </c>
      <c r="AS29" s="4">
        <f t="shared" si="9"/>
        <v>4.1000000000000009E-2</v>
      </c>
      <c r="AT29" s="4">
        <f t="shared" si="9"/>
        <v>4.1000000000000009E-2</v>
      </c>
      <c r="AU29" s="4">
        <f t="shared" si="9"/>
        <v>4.1000000000000009E-2</v>
      </c>
      <c r="AV29" s="4">
        <f t="shared" si="9"/>
        <v>4.1000000000000009E-2</v>
      </c>
      <c r="AW29" s="4">
        <f t="shared" si="9"/>
        <v>4.1000000000000009E-2</v>
      </c>
      <c r="AX29" s="4">
        <f t="shared" si="10"/>
        <v>4.1000000000000009E-2</v>
      </c>
      <c r="AY29" s="4">
        <f t="shared" si="10"/>
        <v>4.1000000000000009E-2</v>
      </c>
      <c r="AZ29" s="4">
        <f t="shared" si="10"/>
        <v>4.1000000000000009E-2</v>
      </c>
      <c r="BA29" s="4">
        <f t="shared" si="10"/>
        <v>4.1000000000000009E-2</v>
      </c>
      <c r="BB29" s="4">
        <f t="shared" si="10"/>
        <v>4.1000000000000009E-2</v>
      </c>
      <c r="BC29" s="4">
        <f t="shared" si="10"/>
        <v>4.1000000000000009E-2</v>
      </c>
      <c r="BD29" s="4">
        <f t="shared" si="10"/>
        <v>4.1000000000000009E-2</v>
      </c>
      <c r="BE29" s="4">
        <f t="shared" si="10"/>
        <v>4.1000000000000009E-2</v>
      </c>
      <c r="BF29" s="4">
        <f t="shared" si="10"/>
        <v>4.1000000000000009E-2</v>
      </c>
      <c r="BG29" s="4">
        <f t="shared" si="10"/>
        <v>4.1000000000000009E-2</v>
      </c>
      <c r="BH29" s="4">
        <f t="shared" si="11"/>
        <v>4.1000000000000009E-2</v>
      </c>
      <c r="BI29" s="4">
        <f t="shared" si="11"/>
        <v>4.1000000000000009E-2</v>
      </c>
      <c r="BJ29" s="4">
        <f t="shared" si="11"/>
        <v>4.1000000000000009E-2</v>
      </c>
      <c r="BK29" s="4">
        <f t="shared" si="11"/>
        <v>4.1000000000000009E-2</v>
      </c>
      <c r="BL29" s="4">
        <f t="shared" si="11"/>
        <v>4.1000000000000009E-2</v>
      </c>
      <c r="BM29" s="4">
        <f t="shared" si="11"/>
        <v>4.1000000000000009E-2</v>
      </c>
      <c r="BN29" s="4">
        <f t="shared" si="11"/>
        <v>4.1000000000000009E-2</v>
      </c>
      <c r="BO29" s="4">
        <f t="shared" si="11"/>
        <v>4.1000000000000009E-2</v>
      </c>
      <c r="BP29" s="4">
        <f t="shared" si="11"/>
        <v>4.1000000000000009E-2</v>
      </c>
      <c r="BQ29" s="4">
        <f t="shared" si="11"/>
        <v>4.1000000000000009E-2</v>
      </c>
      <c r="BR29" s="4">
        <f t="shared" si="12"/>
        <v>4.1000000000000009E-2</v>
      </c>
      <c r="BS29" s="4">
        <f t="shared" si="12"/>
        <v>4.1000000000000009E-2</v>
      </c>
      <c r="BT29" s="4">
        <f t="shared" si="12"/>
        <v>4.1000000000000009E-2</v>
      </c>
      <c r="BU29" s="4">
        <f t="shared" si="12"/>
        <v>4.1000000000000009E-2</v>
      </c>
      <c r="BV29" s="4">
        <f t="shared" si="12"/>
        <v>4.1000000000000009E-2</v>
      </c>
      <c r="BW29" s="4">
        <f t="shared" si="12"/>
        <v>4.1000000000000009E-2</v>
      </c>
      <c r="BX29" s="4">
        <f t="shared" si="12"/>
        <v>4.1000000000000009E-2</v>
      </c>
      <c r="BY29" s="4">
        <f t="shared" si="12"/>
        <v>4.1000000000000009E-2</v>
      </c>
      <c r="BZ29" s="4">
        <f t="shared" si="12"/>
        <v>4.1000000000000009E-2</v>
      </c>
      <c r="CA29" s="4">
        <f t="shared" si="12"/>
        <v>4.1000000000000009E-2</v>
      </c>
      <c r="CB29" s="4">
        <f t="shared" si="13"/>
        <v>4.1000000000000009E-2</v>
      </c>
      <c r="CC29" s="4">
        <f t="shared" si="13"/>
        <v>4.1000000000000009E-2</v>
      </c>
      <c r="CD29" s="4">
        <f t="shared" si="13"/>
        <v>4.1000000000000009E-2</v>
      </c>
      <c r="CE29" s="4">
        <f t="shared" si="13"/>
        <v>4.1000000000000009E-2</v>
      </c>
      <c r="CF29" s="4">
        <f t="shared" si="13"/>
        <v>4.1000000000000009E-2</v>
      </c>
      <c r="CG29" s="4">
        <f t="shared" si="13"/>
        <v>4.1000000000000009E-2</v>
      </c>
      <c r="CH29" s="4">
        <f t="shared" si="13"/>
        <v>4.1000000000000009E-2</v>
      </c>
      <c r="CI29" s="4">
        <f t="shared" si="13"/>
        <v>4.1000000000000009E-2</v>
      </c>
      <c r="CJ29" s="4">
        <f t="shared" si="13"/>
        <v>4.1000000000000009E-2</v>
      </c>
      <c r="CK29" s="4">
        <f t="shared" si="13"/>
        <v>4.1000000000000009E-2</v>
      </c>
      <c r="CL29" s="4">
        <f t="shared" si="14"/>
        <v>4.1000000000000009E-2</v>
      </c>
      <c r="CM29" s="4">
        <f t="shared" si="14"/>
        <v>4.1000000000000009E-2</v>
      </c>
      <c r="CN29" s="4">
        <f t="shared" si="14"/>
        <v>4.1000000000000009E-2</v>
      </c>
      <c r="CO29" s="4">
        <f t="shared" si="14"/>
        <v>4.1000000000000009E-2</v>
      </c>
      <c r="CP29" s="4">
        <f t="shared" si="14"/>
        <v>4.1000000000000009E-2</v>
      </c>
      <c r="CQ29" s="4">
        <f t="shared" si="14"/>
        <v>4.1000000000000009E-2</v>
      </c>
      <c r="CR29" s="4">
        <f t="shared" si="14"/>
        <v>4.1000000000000009E-2</v>
      </c>
      <c r="CS29" s="4">
        <f t="shared" si="14"/>
        <v>4.1000000000000009E-2</v>
      </c>
      <c r="CT29" s="4">
        <f t="shared" si="14"/>
        <v>4.1000000000000009E-2</v>
      </c>
      <c r="CU29" s="4">
        <f t="shared" si="14"/>
        <v>4.1000000000000009E-2</v>
      </c>
      <c r="CV29" s="4">
        <f t="shared" si="15"/>
        <v>4.1000000000000009E-2</v>
      </c>
      <c r="CW29" s="4">
        <f t="shared" si="15"/>
        <v>4.1000000000000009E-2</v>
      </c>
      <c r="CX29" s="4">
        <f t="shared" si="15"/>
        <v>4.1000000000000009E-2</v>
      </c>
      <c r="CY29" s="4">
        <f t="shared" si="15"/>
        <v>4.1000000000000009E-2</v>
      </c>
      <c r="CZ29" s="4">
        <f t="shared" si="15"/>
        <v>4.1000000000000009E-2</v>
      </c>
      <c r="DA29" s="4">
        <f t="shared" si="15"/>
        <v>4.1000000000000009E-2</v>
      </c>
      <c r="DB29" s="4">
        <f t="shared" si="15"/>
        <v>4.1000000000000009E-2</v>
      </c>
      <c r="DC29" s="4">
        <f t="shared" si="15"/>
        <v>4.1000000000000009E-2</v>
      </c>
      <c r="DD29" s="4">
        <f t="shared" si="15"/>
        <v>4.1000000000000009E-2</v>
      </c>
      <c r="DE29" s="4">
        <f t="shared" si="15"/>
        <v>4.1000000000000009E-2</v>
      </c>
    </row>
    <row r="30" spans="1:109">
      <c r="A30" t="s">
        <v>54</v>
      </c>
      <c r="B30" t="s">
        <v>2</v>
      </c>
      <c r="C30">
        <v>3</v>
      </c>
      <c r="D30">
        <v>120</v>
      </c>
      <c r="E30" s="1">
        <v>0.4</v>
      </c>
      <c r="H30">
        <v>25</v>
      </c>
      <c r="I30">
        <f>H30+H29+H28</f>
        <v>52.5</v>
      </c>
      <c r="J30" s="4">
        <f t="shared" si="6"/>
        <v>0.41000000000000003</v>
      </c>
      <c r="K30" s="4">
        <f t="shared" si="6"/>
        <v>0.41000000000000003</v>
      </c>
      <c r="L30" s="4">
        <f t="shared" si="6"/>
        <v>0.41000000000000003</v>
      </c>
      <c r="M30" s="4">
        <f t="shared" si="6"/>
        <v>0.20500000000000002</v>
      </c>
      <c r="N30" s="4">
        <f t="shared" si="6"/>
        <v>0.20500000000000002</v>
      </c>
      <c r="O30" s="4">
        <f t="shared" si="6"/>
        <v>0.20500000000000002</v>
      </c>
      <c r="P30" s="4">
        <f t="shared" si="6"/>
        <v>4.1000000000000009E-2</v>
      </c>
      <c r="Q30" s="4">
        <f t="shared" si="6"/>
        <v>4.1000000000000009E-2</v>
      </c>
      <c r="R30" s="4">
        <f t="shared" si="6"/>
        <v>4.1000000000000009E-2</v>
      </c>
      <c r="S30" s="4">
        <f t="shared" si="6"/>
        <v>4.1000000000000009E-2</v>
      </c>
      <c r="T30" s="4">
        <f t="shared" si="7"/>
        <v>4.1000000000000009E-2</v>
      </c>
      <c r="U30" s="4">
        <f t="shared" si="7"/>
        <v>4.1000000000000009E-2</v>
      </c>
      <c r="V30" s="4">
        <f t="shared" si="7"/>
        <v>4.1000000000000009E-2</v>
      </c>
      <c r="W30" s="4">
        <f t="shared" si="7"/>
        <v>4.1000000000000009E-2</v>
      </c>
      <c r="X30" s="4">
        <f t="shared" si="7"/>
        <v>4.1000000000000009E-2</v>
      </c>
      <c r="Y30" s="4">
        <f t="shared" si="7"/>
        <v>4.1000000000000009E-2</v>
      </c>
      <c r="Z30" s="4">
        <f t="shared" si="7"/>
        <v>4.1000000000000009E-2</v>
      </c>
      <c r="AA30" s="4">
        <f t="shared" si="7"/>
        <v>4.1000000000000009E-2</v>
      </c>
      <c r="AB30" s="4">
        <f t="shared" si="7"/>
        <v>4.1000000000000009E-2</v>
      </c>
      <c r="AC30" s="4">
        <f t="shared" si="7"/>
        <v>4.1000000000000009E-2</v>
      </c>
      <c r="AD30" s="4">
        <f t="shared" si="8"/>
        <v>4.1000000000000009E-2</v>
      </c>
      <c r="AE30" s="4">
        <f t="shared" si="8"/>
        <v>4.1000000000000009E-2</v>
      </c>
      <c r="AF30" s="4">
        <f t="shared" si="8"/>
        <v>4.1000000000000009E-2</v>
      </c>
      <c r="AG30" s="4">
        <f t="shared" si="8"/>
        <v>4.1000000000000009E-2</v>
      </c>
      <c r="AH30" s="4">
        <f t="shared" si="8"/>
        <v>4.1000000000000009E-2</v>
      </c>
      <c r="AI30" s="4">
        <f t="shared" si="8"/>
        <v>4.1000000000000009E-2</v>
      </c>
      <c r="AJ30" s="4">
        <f t="shared" si="8"/>
        <v>4.1000000000000009E-2</v>
      </c>
      <c r="AK30" s="4">
        <f t="shared" si="8"/>
        <v>4.1000000000000009E-2</v>
      </c>
      <c r="AL30" s="4">
        <f t="shared" si="8"/>
        <v>4.1000000000000009E-2</v>
      </c>
      <c r="AM30" s="4">
        <f t="shared" si="8"/>
        <v>4.1000000000000009E-2</v>
      </c>
      <c r="AN30" s="4">
        <f t="shared" si="9"/>
        <v>4.1000000000000009E-2</v>
      </c>
      <c r="AO30" s="4">
        <f t="shared" si="9"/>
        <v>4.1000000000000009E-2</v>
      </c>
      <c r="AP30" s="4">
        <f t="shared" si="9"/>
        <v>4.1000000000000009E-2</v>
      </c>
      <c r="AQ30" s="4">
        <f t="shared" si="9"/>
        <v>4.1000000000000009E-2</v>
      </c>
      <c r="AR30" s="4">
        <f t="shared" si="9"/>
        <v>4.1000000000000009E-2</v>
      </c>
      <c r="AS30" s="4">
        <f t="shared" si="9"/>
        <v>4.1000000000000009E-2</v>
      </c>
      <c r="AT30" s="4">
        <f t="shared" si="9"/>
        <v>4.1000000000000009E-2</v>
      </c>
      <c r="AU30" s="4">
        <f t="shared" si="9"/>
        <v>4.1000000000000009E-2</v>
      </c>
      <c r="AV30" s="4">
        <f t="shared" si="9"/>
        <v>4.1000000000000009E-2</v>
      </c>
      <c r="AW30" s="4">
        <f t="shared" si="9"/>
        <v>4.1000000000000009E-2</v>
      </c>
      <c r="AX30" s="4">
        <f t="shared" si="10"/>
        <v>4.1000000000000009E-2</v>
      </c>
      <c r="AY30" s="4">
        <f t="shared" si="10"/>
        <v>4.1000000000000009E-2</v>
      </c>
      <c r="AZ30" s="4">
        <f t="shared" si="10"/>
        <v>4.1000000000000009E-2</v>
      </c>
      <c r="BA30" s="4">
        <f t="shared" si="10"/>
        <v>4.1000000000000009E-2</v>
      </c>
      <c r="BB30" s="4">
        <f t="shared" si="10"/>
        <v>4.1000000000000009E-2</v>
      </c>
      <c r="BC30" s="4">
        <f t="shared" si="10"/>
        <v>4.1000000000000009E-2</v>
      </c>
      <c r="BD30" s="4">
        <f t="shared" si="10"/>
        <v>4.1000000000000009E-2</v>
      </c>
      <c r="BE30" s="4">
        <f t="shared" si="10"/>
        <v>4.1000000000000009E-2</v>
      </c>
      <c r="BF30" s="4">
        <f t="shared" si="10"/>
        <v>4.1000000000000009E-2</v>
      </c>
      <c r="BG30" s="4">
        <f t="shared" si="10"/>
        <v>4.1000000000000009E-2</v>
      </c>
      <c r="BH30" s="4">
        <f t="shared" si="11"/>
        <v>4.1000000000000009E-2</v>
      </c>
      <c r="BI30" s="4">
        <f t="shared" si="11"/>
        <v>4.1000000000000009E-2</v>
      </c>
      <c r="BJ30" s="4">
        <f t="shared" si="11"/>
        <v>4.1000000000000009E-2</v>
      </c>
      <c r="BK30" s="4">
        <f t="shared" si="11"/>
        <v>4.1000000000000009E-2</v>
      </c>
      <c r="BL30" s="4">
        <f t="shared" si="11"/>
        <v>4.1000000000000009E-2</v>
      </c>
      <c r="BM30" s="4">
        <f t="shared" si="11"/>
        <v>4.1000000000000009E-2</v>
      </c>
      <c r="BN30" s="4">
        <f t="shared" si="11"/>
        <v>4.1000000000000009E-2</v>
      </c>
      <c r="BO30" s="4">
        <f t="shared" si="11"/>
        <v>4.1000000000000009E-2</v>
      </c>
      <c r="BP30" s="4">
        <f t="shared" si="11"/>
        <v>4.1000000000000009E-2</v>
      </c>
      <c r="BQ30" s="4">
        <f t="shared" si="11"/>
        <v>4.1000000000000009E-2</v>
      </c>
      <c r="BR30" s="4">
        <f t="shared" si="12"/>
        <v>4.1000000000000009E-2</v>
      </c>
      <c r="BS30" s="4">
        <f t="shared" si="12"/>
        <v>4.1000000000000009E-2</v>
      </c>
      <c r="BT30" s="4">
        <f t="shared" si="12"/>
        <v>4.1000000000000009E-2</v>
      </c>
      <c r="BU30" s="4">
        <f t="shared" si="12"/>
        <v>4.1000000000000009E-2</v>
      </c>
      <c r="BV30" s="4">
        <f t="shared" si="12"/>
        <v>4.1000000000000009E-2</v>
      </c>
      <c r="BW30" s="4">
        <f t="shared" si="12"/>
        <v>4.1000000000000009E-2</v>
      </c>
      <c r="BX30" s="4">
        <f t="shared" si="12"/>
        <v>4.1000000000000009E-2</v>
      </c>
      <c r="BY30" s="4">
        <f t="shared" si="12"/>
        <v>4.1000000000000009E-2</v>
      </c>
      <c r="BZ30" s="4">
        <f t="shared" si="12"/>
        <v>4.1000000000000009E-2</v>
      </c>
      <c r="CA30" s="4">
        <f t="shared" si="12"/>
        <v>4.1000000000000009E-2</v>
      </c>
      <c r="CB30" s="4">
        <f t="shared" si="13"/>
        <v>4.1000000000000009E-2</v>
      </c>
      <c r="CC30" s="4">
        <f t="shared" si="13"/>
        <v>4.1000000000000009E-2</v>
      </c>
      <c r="CD30" s="4">
        <f t="shared" si="13"/>
        <v>4.1000000000000009E-2</v>
      </c>
      <c r="CE30" s="4">
        <f t="shared" si="13"/>
        <v>4.1000000000000009E-2</v>
      </c>
      <c r="CF30" s="4">
        <f t="shared" si="13"/>
        <v>4.1000000000000009E-2</v>
      </c>
      <c r="CG30" s="4">
        <f t="shared" si="13"/>
        <v>4.1000000000000009E-2</v>
      </c>
      <c r="CH30" s="4">
        <f t="shared" si="13"/>
        <v>4.1000000000000009E-2</v>
      </c>
      <c r="CI30" s="4">
        <f t="shared" si="13"/>
        <v>4.1000000000000009E-2</v>
      </c>
      <c r="CJ30" s="4">
        <f t="shared" si="13"/>
        <v>4.1000000000000009E-2</v>
      </c>
      <c r="CK30" s="4">
        <f t="shared" si="13"/>
        <v>4.1000000000000009E-2</v>
      </c>
      <c r="CL30" s="4">
        <f t="shared" si="14"/>
        <v>4.1000000000000009E-2</v>
      </c>
      <c r="CM30" s="4">
        <f t="shared" si="14"/>
        <v>4.1000000000000009E-2</v>
      </c>
      <c r="CN30" s="4">
        <f t="shared" si="14"/>
        <v>4.1000000000000009E-2</v>
      </c>
      <c r="CO30" s="4">
        <f t="shared" si="14"/>
        <v>4.1000000000000009E-2</v>
      </c>
      <c r="CP30" s="4">
        <f t="shared" si="14"/>
        <v>4.1000000000000009E-2</v>
      </c>
      <c r="CQ30" s="4">
        <f t="shared" si="14"/>
        <v>4.1000000000000009E-2</v>
      </c>
      <c r="CR30" s="4">
        <f t="shared" si="14"/>
        <v>4.1000000000000009E-2</v>
      </c>
      <c r="CS30" s="4">
        <f t="shared" si="14"/>
        <v>4.1000000000000009E-2</v>
      </c>
      <c r="CT30" s="4">
        <f t="shared" si="14"/>
        <v>4.1000000000000009E-2</v>
      </c>
      <c r="CU30" s="4">
        <f t="shared" si="14"/>
        <v>4.1000000000000009E-2</v>
      </c>
      <c r="CV30" s="4">
        <f t="shared" si="15"/>
        <v>4.1000000000000009E-2</v>
      </c>
      <c r="CW30" s="4">
        <f t="shared" si="15"/>
        <v>4.1000000000000009E-2</v>
      </c>
      <c r="CX30" s="4">
        <f t="shared" si="15"/>
        <v>4.1000000000000009E-2</v>
      </c>
      <c r="CY30" s="4">
        <f t="shared" si="15"/>
        <v>4.1000000000000009E-2</v>
      </c>
      <c r="CZ30" s="4">
        <f t="shared" si="15"/>
        <v>4.1000000000000009E-2</v>
      </c>
      <c r="DA30" s="4">
        <f t="shared" si="15"/>
        <v>4.1000000000000009E-2</v>
      </c>
      <c r="DB30" s="4">
        <f t="shared" si="15"/>
        <v>4.1000000000000009E-2</v>
      </c>
      <c r="DC30" s="4">
        <f t="shared" si="15"/>
        <v>4.1000000000000009E-2</v>
      </c>
      <c r="DD30" s="4">
        <f t="shared" si="15"/>
        <v>4.1000000000000009E-2</v>
      </c>
      <c r="DE30" s="4">
        <f t="shared" si="15"/>
        <v>4.1000000000000009E-2</v>
      </c>
    </row>
    <row r="31" spans="1:109">
      <c r="A31" t="s">
        <v>55</v>
      </c>
      <c r="B31" t="s">
        <v>2</v>
      </c>
      <c r="C31">
        <v>4</v>
      </c>
      <c r="D31">
        <v>140</v>
      </c>
      <c r="E31" s="1">
        <v>0.5</v>
      </c>
      <c r="H31">
        <f>5*5+5*2.5</f>
        <v>37.5</v>
      </c>
      <c r="I31">
        <f>H31+H30+H29+H28</f>
        <v>90</v>
      </c>
      <c r="J31" s="4">
        <f t="shared" si="6"/>
        <v>0.41000000000000003</v>
      </c>
      <c r="K31" s="4">
        <f t="shared" si="6"/>
        <v>0.41000000000000003</v>
      </c>
      <c r="L31" s="4">
        <f t="shared" si="6"/>
        <v>0.41000000000000003</v>
      </c>
      <c r="M31" s="4">
        <f t="shared" si="6"/>
        <v>0.20500000000000002</v>
      </c>
      <c r="N31" s="4">
        <f t="shared" si="6"/>
        <v>0.20500000000000002</v>
      </c>
      <c r="O31" s="4">
        <f t="shared" si="6"/>
        <v>0.20500000000000002</v>
      </c>
      <c r="P31" s="4">
        <f t="shared" si="6"/>
        <v>0.20500000000000002</v>
      </c>
      <c r="Q31" s="4">
        <f t="shared" si="6"/>
        <v>4.1000000000000009E-2</v>
      </c>
      <c r="R31" s="4">
        <f t="shared" si="6"/>
        <v>4.1000000000000009E-2</v>
      </c>
      <c r="S31" s="4">
        <f t="shared" si="6"/>
        <v>4.1000000000000009E-2</v>
      </c>
      <c r="T31" s="4">
        <f t="shared" si="7"/>
        <v>4.1000000000000009E-2</v>
      </c>
      <c r="U31" s="4">
        <f t="shared" si="7"/>
        <v>4.1000000000000009E-2</v>
      </c>
      <c r="V31" s="4">
        <f t="shared" si="7"/>
        <v>4.1000000000000009E-2</v>
      </c>
      <c r="W31" s="4">
        <f t="shared" si="7"/>
        <v>4.1000000000000009E-2</v>
      </c>
      <c r="X31" s="4">
        <f t="shared" si="7"/>
        <v>4.1000000000000009E-2</v>
      </c>
      <c r="Y31" s="4">
        <f t="shared" si="7"/>
        <v>4.1000000000000009E-2</v>
      </c>
      <c r="Z31" s="4">
        <f t="shared" si="7"/>
        <v>4.1000000000000009E-2</v>
      </c>
      <c r="AA31" s="4">
        <f t="shared" si="7"/>
        <v>4.1000000000000009E-2</v>
      </c>
      <c r="AB31" s="4">
        <f t="shared" si="7"/>
        <v>4.1000000000000009E-2</v>
      </c>
      <c r="AC31" s="4">
        <f t="shared" si="7"/>
        <v>4.1000000000000009E-2</v>
      </c>
      <c r="AD31" s="4">
        <f t="shared" si="8"/>
        <v>4.1000000000000009E-2</v>
      </c>
      <c r="AE31" s="4">
        <f t="shared" si="8"/>
        <v>4.1000000000000009E-2</v>
      </c>
      <c r="AF31" s="4">
        <f t="shared" si="8"/>
        <v>4.1000000000000009E-2</v>
      </c>
      <c r="AG31" s="4">
        <f t="shared" si="8"/>
        <v>4.1000000000000009E-2</v>
      </c>
      <c r="AH31" s="4">
        <f t="shared" si="8"/>
        <v>4.1000000000000009E-2</v>
      </c>
      <c r="AI31" s="4">
        <f t="shared" si="8"/>
        <v>4.1000000000000009E-2</v>
      </c>
      <c r="AJ31" s="4">
        <f t="shared" si="8"/>
        <v>4.1000000000000009E-2</v>
      </c>
      <c r="AK31" s="4">
        <f t="shared" si="8"/>
        <v>4.1000000000000009E-2</v>
      </c>
      <c r="AL31" s="4">
        <f t="shared" si="8"/>
        <v>4.1000000000000009E-2</v>
      </c>
      <c r="AM31" s="4">
        <f t="shared" si="8"/>
        <v>4.1000000000000009E-2</v>
      </c>
      <c r="AN31" s="4">
        <f t="shared" si="9"/>
        <v>4.1000000000000009E-2</v>
      </c>
      <c r="AO31" s="4">
        <f t="shared" si="9"/>
        <v>4.1000000000000009E-2</v>
      </c>
      <c r="AP31" s="4">
        <f t="shared" si="9"/>
        <v>4.1000000000000009E-2</v>
      </c>
      <c r="AQ31" s="4">
        <f t="shared" si="9"/>
        <v>4.1000000000000009E-2</v>
      </c>
      <c r="AR31" s="4">
        <f t="shared" si="9"/>
        <v>4.1000000000000009E-2</v>
      </c>
      <c r="AS31" s="4">
        <f t="shared" si="9"/>
        <v>4.1000000000000009E-2</v>
      </c>
      <c r="AT31" s="4">
        <f t="shared" si="9"/>
        <v>4.1000000000000009E-2</v>
      </c>
      <c r="AU31" s="4">
        <f t="shared" si="9"/>
        <v>4.1000000000000009E-2</v>
      </c>
      <c r="AV31" s="4">
        <f t="shared" si="9"/>
        <v>4.1000000000000009E-2</v>
      </c>
      <c r="AW31" s="4">
        <f t="shared" si="9"/>
        <v>4.1000000000000009E-2</v>
      </c>
      <c r="AX31" s="4">
        <f t="shared" si="10"/>
        <v>4.1000000000000009E-2</v>
      </c>
      <c r="AY31" s="4">
        <f t="shared" si="10"/>
        <v>4.1000000000000009E-2</v>
      </c>
      <c r="AZ31" s="4">
        <f t="shared" si="10"/>
        <v>4.1000000000000009E-2</v>
      </c>
      <c r="BA31" s="4">
        <f t="shared" si="10"/>
        <v>4.1000000000000009E-2</v>
      </c>
      <c r="BB31" s="4">
        <f t="shared" si="10"/>
        <v>4.1000000000000009E-2</v>
      </c>
      <c r="BC31" s="4">
        <f t="shared" si="10"/>
        <v>4.1000000000000009E-2</v>
      </c>
      <c r="BD31" s="4">
        <f t="shared" si="10"/>
        <v>4.1000000000000009E-2</v>
      </c>
      <c r="BE31" s="4">
        <f t="shared" si="10"/>
        <v>4.1000000000000009E-2</v>
      </c>
      <c r="BF31" s="4">
        <f t="shared" si="10"/>
        <v>4.1000000000000009E-2</v>
      </c>
      <c r="BG31" s="4">
        <f t="shared" si="10"/>
        <v>4.1000000000000009E-2</v>
      </c>
      <c r="BH31" s="4">
        <f t="shared" si="11"/>
        <v>4.1000000000000009E-2</v>
      </c>
      <c r="BI31" s="4">
        <f t="shared" si="11"/>
        <v>4.1000000000000009E-2</v>
      </c>
      <c r="BJ31" s="4">
        <f t="shared" si="11"/>
        <v>4.1000000000000009E-2</v>
      </c>
      <c r="BK31" s="4">
        <f t="shared" si="11"/>
        <v>4.1000000000000009E-2</v>
      </c>
      <c r="BL31" s="4">
        <f t="shared" si="11"/>
        <v>4.1000000000000009E-2</v>
      </c>
      <c r="BM31" s="4">
        <f t="shared" si="11"/>
        <v>4.1000000000000009E-2</v>
      </c>
      <c r="BN31" s="4">
        <f t="shared" si="11"/>
        <v>4.1000000000000009E-2</v>
      </c>
      <c r="BO31" s="4">
        <f t="shared" si="11"/>
        <v>4.1000000000000009E-2</v>
      </c>
      <c r="BP31" s="4">
        <f t="shared" si="11"/>
        <v>4.1000000000000009E-2</v>
      </c>
      <c r="BQ31" s="4">
        <f t="shared" si="11"/>
        <v>4.1000000000000009E-2</v>
      </c>
      <c r="BR31" s="4">
        <f t="shared" si="12"/>
        <v>4.1000000000000009E-2</v>
      </c>
      <c r="BS31" s="4">
        <f t="shared" si="12"/>
        <v>4.1000000000000009E-2</v>
      </c>
      <c r="BT31" s="4">
        <f t="shared" si="12"/>
        <v>4.1000000000000009E-2</v>
      </c>
      <c r="BU31" s="4">
        <f t="shared" si="12"/>
        <v>4.1000000000000009E-2</v>
      </c>
      <c r="BV31" s="4">
        <f t="shared" si="12"/>
        <v>4.1000000000000009E-2</v>
      </c>
      <c r="BW31" s="4">
        <f t="shared" si="12"/>
        <v>4.1000000000000009E-2</v>
      </c>
      <c r="BX31" s="4">
        <f t="shared" si="12"/>
        <v>4.1000000000000009E-2</v>
      </c>
      <c r="BY31" s="4">
        <f t="shared" si="12"/>
        <v>4.1000000000000009E-2</v>
      </c>
      <c r="BZ31" s="4">
        <f t="shared" si="12"/>
        <v>4.1000000000000009E-2</v>
      </c>
      <c r="CA31" s="4">
        <f t="shared" si="12"/>
        <v>4.1000000000000009E-2</v>
      </c>
      <c r="CB31" s="4">
        <f t="shared" si="13"/>
        <v>4.1000000000000009E-2</v>
      </c>
      <c r="CC31" s="4">
        <f t="shared" si="13"/>
        <v>4.1000000000000009E-2</v>
      </c>
      <c r="CD31" s="4">
        <f t="shared" si="13"/>
        <v>4.1000000000000009E-2</v>
      </c>
      <c r="CE31" s="4">
        <f t="shared" si="13"/>
        <v>4.1000000000000009E-2</v>
      </c>
      <c r="CF31" s="4">
        <f t="shared" si="13"/>
        <v>4.1000000000000009E-2</v>
      </c>
      <c r="CG31" s="4">
        <f t="shared" si="13"/>
        <v>4.1000000000000009E-2</v>
      </c>
      <c r="CH31" s="4">
        <f t="shared" si="13"/>
        <v>4.1000000000000009E-2</v>
      </c>
      <c r="CI31" s="4">
        <f t="shared" si="13"/>
        <v>4.1000000000000009E-2</v>
      </c>
      <c r="CJ31" s="4">
        <f t="shared" si="13"/>
        <v>4.1000000000000009E-2</v>
      </c>
      <c r="CK31" s="4">
        <f t="shared" si="13"/>
        <v>4.1000000000000009E-2</v>
      </c>
      <c r="CL31" s="4">
        <f t="shared" si="14"/>
        <v>4.1000000000000009E-2</v>
      </c>
      <c r="CM31" s="4">
        <f t="shared" si="14"/>
        <v>4.1000000000000009E-2</v>
      </c>
      <c r="CN31" s="4">
        <f t="shared" si="14"/>
        <v>4.1000000000000009E-2</v>
      </c>
      <c r="CO31" s="4">
        <f t="shared" si="14"/>
        <v>4.1000000000000009E-2</v>
      </c>
      <c r="CP31" s="4">
        <f t="shared" si="14"/>
        <v>4.1000000000000009E-2</v>
      </c>
      <c r="CQ31" s="4">
        <f t="shared" si="14"/>
        <v>4.1000000000000009E-2</v>
      </c>
      <c r="CR31" s="4">
        <f t="shared" si="14"/>
        <v>4.1000000000000009E-2</v>
      </c>
      <c r="CS31" s="4">
        <f t="shared" si="14"/>
        <v>4.1000000000000009E-2</v>
      </c>
      <c r="CT31" s="4">
        <f t="shared" si="14"/>
        <v>4.1000000000000009E-2</v>
      </c>
      <c r="CU31" s="4">
        <f t="shared" si="14"/>
        <v>4.1000000000000009E-2</v>
      </c>
      <c r="CV31" s="4">
        <f t="shared" si="15"/>
        <v>4.1000000000000009E-2</v>
      </c>
      <c r="CW31" s="4">
        <f t="shared" si="15"/>
        <v>4.1000000000000009E-2</v>
      </c>
      <c r="CX31" s="4">
        <f t="shared" si="15"/>
        <v>4.1000000000000009E-2</v>
      </c>
      <c r="CY31" s="4">
        <f t="shared" si="15"/>
        <v>4.1000000000000009E-2</v>
      </c>
      <c r="CZ31" s="4">
        <f t="shared" si="15"/>
        <v>4.1000000000000009E-2</v>
      </c>
      <c r="DA31" s="4">
        <f t="shared" si="15"/>
        <v>4.1000000000000009E-2</v>
      </c>
      <c r="DB31" s="4">
        <f t="shared" si="15"/>
        <v>4.1000000000000009E-2</v>
      </c>
      <c r="DC31" s="4">
        <f t="shared" si="15"/>
        <v>4.1000000000000009E-2</v>
      </c>
      <c r="DD31" s="4">
        <f t="shared" si="15"/>
        <v>4.1000000000000009E-2</v>
      </c>
      <c r="DE31" s="4">
        <f t="shared" si="15"/>
        <v>4.1000000000000009E-2</v>
      </c>
    </row>
    <row r="32" spans="1:109">
      <c r="A32" t="s">
        <v>56</v>
      </c>
      <c r="B32" t="s">
        <v>2</v>
      </c>
      <c r="C32">
        <v>5</v>
      </c>
      <c r="D32">
        <v>160</v>
      </c>
      <c r="E32" s="1">
        <v>0.6</v>
      </c>
      <c r="H32">
        <v>75</v>
      </c>
      <c r="I32">
        <f>H32+H31+H30+H29+H28</f>
        <v>165</v>
      </c>
      <c r="J32" s="4">
        <f t="shared" ref="J32:S41" si="16">IF($D32-$Q$9*(J$21-1)&gt;$D32*0.7,0.5*(1+$F32-$U$4),IF($D32-$Q$9*(J$21-1)&gt;$D32*0.3,0.25*(1+$F32-$U$4),0.05*(1+$F32-$U$4)))</f>
        <v>0.41000000000000003</v>
      </c>
      <c r="K32" s="4">
        <f t="shared" si="16"/>
        <v>0.41000000000000003</v>
      </c>
      <c r="L32" s="4">
        <f t="shared" si="16"/>
        <v>0.41000000000000003</v>
      </c>
      <c r="M32" s="4">
        <f t="shared" si="16"/>
        <v>0.41000000000000003</v>
      </c>
      <c r="N32" s="4">
        <f t="shared" si="16"/>
        <v>0.20500000000000002</v>
      </c>
      <c r="O32" s="4">
        <f t="shared" si="16"/>
        <v>0.20500000000000002</v>
      </c>
      <c r="P32" s="4">
        <f t="shared" si="16"/>
        <v>0.20500000000000002</v>
      </c>
      <c r="Q32" s="4">
        <f t="shared" si="16"/>
        <v>0.20500000000000002</v>
      </c>
      <c r="R32" s="4">
        <f t="shared" si="16"/>
        <v>4.1000000000000009E-2</v>
      </c>
      <c r="S32" s="4">
        <f t="shared" si="16"/>
        <v>4.1000000000000009E-2</v>
      </c>
      <c r="T32" s="4">
        <f t="shared" ref="T32:AC41" si="17">IF($D32-$Q$9*(T$21-1)&gt;$D32*0.7,0.5*(1+$F32-$U$4),IF($D32-$Q$9*(T$21-1)&gt;$D32*0.3,0.25*(1+$F32-$U$4),0.05*(1+$F32-$U$4)))</f>
        <v>4.1000000000000009E-2</v>
      </c>
      <c r="U32" s="4">
        <f t="shared" si="17"/>
        <v>4.1000000000000009E-2</v>
      </c>
      <c r="V32" s="4">
        <f t="shared" si="17"/>
        <v>4.1000000000000009E-2</v>
      </c>
      <c r="W32" s="4">
        <f t="shared" si="17"/>
        <v>4.1000000000000009E-2</v>
      </c>
      <c r="X32" s="4">
        <f t="shared" si="17"/>
        <v>4.1000000000000009E-2</v>
      </c>
      <c r="Y32" s="4">
        <f t="shared" si="17"/>
        <v>4.1000000000000009E-2</v>
      </c>
      <c r="Z32" s="4">
        <f t="shared" si="17"/>
        <v>4.1000000000000009E-2</v>
      </c>
      <c r="AA32" s="4">
        <f t="shared" si="17"/>
        <v>4.1000000000000009E-2</v>
      </c>
      <c r="AB32" s="4">
        <f t="shared" si="17"/>
        <v>4.1000000000000009E-2</v>
      </c>
      <c r="AC32" s="4">
        <f t="shared" si="17"/>
        <v>4.1000000000000009E-2</v>
      </c>
      <c r="AD32" s="4">
        <f t="shared" ref="AD32:AM41" si="18">IF($D32-$Q$9*(AD$21-1)&gt;$D32*0.7,0.5*(1+$F32-$U$4),IF($D32-$Q$9*(AD$21-1)&gt;$D32*0.3,0.25*(1+$F32-$U$4),0.05*(1+$F32-$U$4)))</f>
        <v>4.1000000000000009E-2</v>
      </c>
      <c r="AE32" s="4">
        <f t="shared" si="18"/>
        <v>4.1000000000000009E-2</v>
      </c>
      <c r="AF32" s="4">
        <f t="shared" si="18"/>
        <v>4.1000000000000009E-2</v>
      </c>
      <c r="AG32" s="4">
        <f t="shared" si="18"/>
        <v>4.1000000000000009E-2</v>
      </c>
      <c r="AH32" s="4">
        <f t="shared" si="18"/>
        <v>4.1000000000000009E-2</v>
      </c>
      <c r="AI32" s="4">
        <f t="shared" si="18"/>
        <v>4.1000000000000009E-2</v>
      </c>
      <c r="AJ32" s="4">
        <f t="shared" si="18"/>
        <v>4.1000000000000009E-2</v>
      </c>
      <c r="AK32" s="4">
        <f t="shared" si="18"/>
        <v>4.1000000000000009E-2</v>
      </c>
      <c r="AL32" s="4">
        <f t="shared" si="18"/>
        <v>4.1000000000000009E-2</v>
      </c>
      <c r="AM32" s="4">
        <f t="shared" si="18"/>
        <v>4.1000000000000009E-2</v>
      </c>
      <c r="AN32" s="4">
        <f t="shared" ref="AN32:AW41" si="19">IF($D32-$Q$9*(AN$21-1)&gt;$D32*0.7,0.5*(1+$F32-$U$4),IF($D32-$Q$9*(AN$21-1)&gt;$D32*0.3,0.25*(1+$F32-$U$4),0.05*(1+$F32-$U$4)))</f>
        <v>4.1000000000000009E-2</v>
      </c>
      <c r="AO32" s="4">
        <f t="shared" si="19"/>
        <v>4.1000000000000009E-2</v>
      </c>
      <c r="AP32" s="4">
        <f t="shared" si="19"/>
        <v>4.1000000000000009E-2</v>
      </c>
      <c r="AQ32" s="4">
        <f t="shared" si="19"/>
        <v>4.1000000000000009E-2</v>
      </c>
      <c r="AR32" s="4">
        <f t="shared" si="19"/>
        <v>4.1000000000000009E-2</v>
      </c>
      <c r="AS32" s="4">
        <f t="shared" si="19"/>
        <v>4.1000000000000009E-2</v>
      </c>
      <c r="AT32" s="4">
        <f t="shared" si="19"/>
        <v>4.1000000000000009E-2</v>
      </c>
      <c r="AU32" s="4">
        <f t="shared" si="19"/>
        <v>4.1000000000000009E-2</v>
      </c>
      <c r="AV32" s="4">
        <f t="shared" si="19"/>
        <v>4.1000000000000009E-2</v>
      </c>
      <c r="AW32" s="4">
        <f t="shared" si="19"/>
        <v>4.1000000000000009E-2</v>
      </c>
      <c r="AX32" s="4">
        <f t="shared" ref="AX32:BG41" si="20">IF($D32-$Q$9*(AX$21-1)&gt;$D32*0.7,0.5*(1+$F32-$U$4),IF($D32-$Q$9*(AX$21-1)&gt;$D32*0.3,0.25*(1+$F32-$U$4),0.05*(1+$F32-$U$4)))</f>
        <v>4.1000000000000009E-2</v>
      </c>
      <c r="AY32" s="4">
        <f t="shared" si="20"/>
        <v>4.1000000000000009E-2</v>
      </c>
      <c r="AZ32" s="4">
        <f t="shared" si="20"/>
        <v>4.1000000000000009E-2</v>
      </c>
      <c r="BA32" s="4">
        <f t="shared" si="20"/>
        <v>4.1000000000000009E-2</v>
      </c>
      <c r="BB32" s="4">
        <f t="shared" si="20"/>
        <v>4.1000000000000009E-2</v>
      </c>
      <c r="BC32" s="4">
        <f t="shared" si="20"/>
        <v>4.1000000000000009E-2</v>
      </c>
      <c r="BD32" s="4">
        <f t="shared" si="20"/>
        <v>4.1000000000000009E-2</v>
      </c>
      <c r="BE32" s="4">
        <f t="shared" si="20"/>
        <v>4.1000000000000009E-2</v>
      </c>
      <c r="BF32" s="4">
        <f t="shared" si="20"/>
        <v>4.1000000000000009E-2</v>
      </c>
      <c r="BG32" s="4">
        <f t="shared" si="20"/>
        <v>4.1000000000000009E-2</v>
      </c>
      <c r="BH32" s="4">
        <f t="shared" ref="BH32:BQ41" si="21">IF($D32-$Q$9*(BH$21-1)&gt;$D32*0.7,0.5*(1+$F32-$U$4),IF($D32-$Q$9*(BH$21-1)&gt;$D32*0.3,0.25*(1+$F32-$U$4),0.05*(1+$F32-$U$4)))</f>
        <v>4.1000000000000009E-2</v>
      </c>
      <c r="BI32" s="4">
        <f t="shared" si="21"/>
        <v>4.1000000000000009E-2</v>
      </c>
      <c r="BJ32" s="4">
        <f t="shared" si="21"/>
        <v>4.1000000000000009E-2</v>
      </c>
      <c r="BK32" s="4">
        <f t="shared" si="21"/>
        <v>4.1000000000000009E-2</v>
      </c>
      <c r="BL32" s="4">
        <f t="shared" si="21"/>
        <v>4.1000000000000009E-2</v>
      </c>
      <c r="BM32" s="4">
        <f t="shared" si="21"/>
        <v>4.1000000000000009E-2</v>
      </c>
      <c r="BN32" s="4">
        <f t="shared" si="21"/>
        <v>4.1000000000000009E-2</v>
      </c>
      <c r="BO32" s="4">
        <f t="shared" si="21"/>
        <v>4.1000000000000009E-2</v>
      </c>
      <c r="BP32" s="4">
        <f t="shared" si="21"/>
        <v>4.1000000000000009E-2</v>
      </c>
      <c r="BQ32" s="4">
        <f t="shared" si="21"/>
        <v>4.1000000000000009E-2</v>
      </c>
      <c r="BR32" s="4">
        <f t="shared" ref="BR32:CA41" si="22">IF($D32-$Q$9*(BR$21-1)&gt;$D32*0.7,0.5*(1+$F32-$U$4),IF($D32-$Q$9*(BR$21-1)&gt;$D32*0.3,0.25*(1+$F32-$U$4),0.05*(1+$F32-$U$4)))</f>
        <v>4.1000000000000009E-2</v>
      </c>
      <c r="BS32" s="4">
        <f t="shared" si="22"/>
        <v>4.1000000000000009E-2</v>
      </c>
      <c r="BT32" s="4">
        <f t="shared" si="22"/>
        <v>4.1000000000000009E-2</v>
      </c>
      <c r="BU32" s="4">
        <f t="shared" si="22"/>
        <v>4.1000000000000009E-2</v>
      </c>
      <c r="BV32" s="4">
        <f t="shared" si="22"/>
        <v>4.1000000000000009E-2</v>
      </c>
      <c r="BW32" s="4">
        <f t="shared" si="22"/>
        <v>4.1000000000000009E-2</v>
      </c>
      <c r="BX32" s="4">
        <f t="shared" si="22"/>
        <v>4.1000000000000009E-2</v>
      </c>
      <c r="BY32" s="4">
        <f t="shared" si="22"/>
        <v>4.1000000000000009E-2</v>
      </c>
      <c r="BZ32" s="4">
        <f t="shared" si="22"/>
        <v>4.1000000000000009E-2</v>
      </c>
      <c r="CA32" s="4">
        <f t="shared" si="22"/>
        <v>4.1000000000000009E-2</v>
      </c>
      <c r="CB32" s="4">
        <f t="shared" ref="CB32:CK41" si="23">IF($D32-$Q$9*(CB$21-1)&gt;$D32*0.7,0.5*(1+$F32-$U$4),IF($D32-$Q$9*(CB$21-1)&gt;$D32*0.3,0.25*(1+$F32-$U$4),0.05*(1+$F32-$U$4)))</f>
        <v>4.1000000000000009E-2</v>
      </c>
      <c r="CC32" s="4">
        <f t="shared" si="23"/>
        <v>4.1000000000000009E-2</v>
      </c>
      <c r="CD32" s="4">
        <f t="shared" si="23"/>
        <v>4.1000000000000009E-2</v>
      </c>
      <c r="CE32" s="4">
        <f t="shared" si="23"/>
        <v>4.1000000000000009E-2</v>
      </c>
      <c r="CF32" s="4">
        <f t="shared" si="23"/>
        <v>4.1000000000000009E-2</v>
      </c>
      <c r="CG32" s="4">
        <f t="shared" si="23"/>
        <v>4.1000000000000009E-2</v>
      </c>
      <c r="CH32" s="4">
        <f t="shared" si="23"/>
        <v>4.1000000000000009E-2</v>
      </c>
      <c r="CI32" s="4">
        <f t="shared" si="23"/>
        <v>4.1000000000000009E-2</v>
      </c>
      <c r="CJ32" s="4">
        <f t="shared" si="23"/>
        <v>4.1000000000000009E-2</v>
      </c>
      <c r="CK32" s="4">
        <f t="shared" si="23"/>
        <v>4.1000000000000009E-2</v>
      </c>
      <c r="CL32" s="4">
        <f t="shared" ref="CL32:CU41" si="24">IF($D32-$Q$9*(CL$21-1)&gt;$D32*0.7,0.5*(1+$F32-$U$4),IF($D32-$Q$9*(CL$21-1)&gt;$D32*0.3,0.25*(1+$F32-$U$4),0.05*(1+$F32-$U$4)))</f>
        <v>4.1000000000000009E-2</v>
      </c>
      <c r="CM32" s="4">
        <f t="shared" si="24"/>
        <v>4.1000000000000009E-2</v>
      </c>
      <c r="CN32" s="4">
        <f t="shared" si="24"/>
        <v>4.1000000000000009E-2</v>
      </c>
      <c r="CO32" s="4">
        <f t="shared" si="24"/>
        <v>4.1000000000000009E-2</v>
      </c>
      <c r="CP32" s="4">
        <f t="shared" si="24"/>
        <v>4.1000000000000009E-2</v>
      </c>
      <c r="CQ32" s="4">
        <f t="shared" si="24"/>
        <v>4.1000000000000009E-2</v>
      </c>
      <c r="CR32" s="4">
        <f t="shared" si="24"/>
        <v>4.1000000000000009E-2</v>
      </c>
      <c r="CS32" s="4">
        <f t="shared" si="24"/>
        <v>4.1000000000000009E-2</v>
      </c>
      <c r="CT32" s="4">
        <f t="shared" si="24"/>
        <v>4.1000000000000009E-2</v>
      </c>
      <c r="CU32" s="4">
        <f t="shared" si="24"/>
        <v>4.1000000000000009E-2</v>
      </c>
      <c r="CV32" s="4">
        <f t="shared" ref="CV32:DE41" si="25">IF($D32-$Q$9*(CV$21-1)&gt;$D32*0.7,0.5*(1+$F32-$U$4),IF($D32-$Q$9*(CV$21-1)&gt;$D32*0.3,0.25*(1+$F32-$U$4),0.05*(1+$F32-$U$4)))</f>
        <v>4.1000000000000009E-2</v>
      </c>
      <c r="CW32" s="4">
        <f t="shared" si="25"/>
        <v>4.1000000000000009E-2</v>
      </c>
      <c r="CX32" s="4">
        <f t="shared" si="25"/>
        <v>4.1000000000000009E-2</v>
      </c>
      <c r="CY32" s="4">
        <f t="shared" si="25"/>
        <v>4.1000000000000009E-2</v>
      </c>
      <c r="CZ32" s="4">
        <f t="shared" si="25"/>
        <v>4.1000000000000009E-2</v>
      </c>
      <c r="DA32" s="4">
        <f t="shared" si="25"/>
        <v>4.1000000000000009E-2</v>
      </c>
      <c r="DB32" s="4">
        <f t="shared" si="25"/>
        <v>4.1000000000000009E-2</v>
      </c>
      <c r="DC32" s="4">
        <f t="shared" si="25"/>
        <v>4.1000000000000009E-2</v>
      </c>
      <c r="DD32" s="4">
        <f t="shared" si="25"/>
        <v>4.1000000000000009E-2</v>
      </c>
      <c r="DE32" s="4">
        <f t="shared" si="25"/>
        <v>4.1000000000000009E-2</v>
      </c>
    </row>
    <row r="33" spans="1:109">
      <c r="A33" t="s">
        <v>57</v>
      </c>
      <c r="B33" t="s">
        <v>3</v>
      </c>
      <c r="C33">
        <v>1</v>
      </c>
      <c r="D33">
        <v>80</v>
      </c>
      <c r="F33" s="1">
        <v>0.1</v>
      </c>
      <c r="H33">
        <f>15+7.5</f>
        <v>22.5</v>
      </c>
      <c r="I33">
        <f>H33</f>
        <v>22.5</v>
      </c>
      <c r="J33" s="4">
        <f t="shared" si="16"/>
        <v>0.46000000000000008</v>
      </c>
      <c r="K33" s="4">
        <f t="shared" si="16"/>
        <v>0.46000000000000008</v>
      </c>
      <c r="L33" s="4">
        <f t="shared" si="16"/>
        <v>0.23000000000000004</v>
      </c>
      <c r="M33" s="4">
        <f t="shared" si="16"/>
        <v>0.23000000000000004</v>
      </c>
      <c r="N33" s="4">
        <f t="shared" si="16"/>
        <v>4.6000000000000013E-2</v>
      </c>
      <c r="O33" s="4">
        <f t="shared" si="16"/>
        <v>4.6000000000000013E-2</v>
      </c>
      <c r="P33" s="4">
        <f t="shared" si="16"/>
        <v>4.6000000000000013E-2</v>
      </c>
      <c r="Q33" s="4">
        <f t="shared" si="16"/>
        <v>4.6000000000000013E-2</v>
      </c>
      <c r="R33" s="4">
        <f t="shared" si="16"/>
        <v>4.6000000000000013E-2</v>
      </c>
      <c r="S33" s="4">
        <f t="shared" si="16"/>
        <v>4.6000000000000013E-2</v>
      </c>
      <c r="T33" s="4">
        <f t="shared" si="17"/>
        <v>4.6000000000000013E-2</v>
      </c>
      <c r="U33" s="4">
        <f t="shared" si="17"/>
        <v>4.6000000000000013E-2</v>
      </c>
      <c r="V33" s="4">
        <f t="shared" si="17"/>
        <v>4.6000000000000013E-2</v>
      </c>
      <c r="W33" s="4">
        <f t="shared" si="17"/>
        <v>4.6000000000000013E-2</v>
      </c>
      <c r="X33" s="4">
        <f t="shared" si="17"/>
        <v>4.6000000000000013E-2</v>
      </c>
      <c r="Y33" s="4">
        <f t="shared" si="17"/>
        <v>4.6000000000000013E-2</v>
      </c>
      <c r="Z33" s="4">
        <f t="shared" si="17"/>
        <v>4.6000000000000013E-2</v>
      </c>
      <c r="AA33" s="4">
        <f t="shared" si="17"/>
        <v>4.6000000000000013E-2</v>
      </c>
      <c r="AB33" s="4">
        <f t="shared" si="17"/>
        <v>4.6000000000000013E-2</v>
      </c>
      <c r="AC33" s="4">
        <f t="shared" si="17"/>
        <v>4.6000000000000013E-2</v>
      </c>
      <c r="AD33" s="4">
        <f t="shared" si="18"/>
        <v>4.6000000000000013E-2</v>
      </c>
      <c r="AE33" s="4">
        <f t="shared" si="18"/>
        <v>4.6000000000000013E-2</v>
      </c>
      <c r="AF33" s="4">
        <f t="shared" si="18"/>
        <v>4.6000000000000013E-2</v>
      </c>
      <c r="AG33" s="4">
        <f t="shared" si="18"/>
        <v>4.6000000000000013E-2</v>
      </c>
      <c r="AH33" s="4">
        <f t="shared" si="18"/>
        <v>4.6000000000000013E-2</v>
      </c>
      <c r="AI33" s="4">
        <f t="shared" si="18"/>
        <v>4.6000000000000013E-2</v>
      </c>
      <c r="AJ33" s="4">
        <f t="shared" si="18"/>
        <v>4.6000000000000013E-2</v>
      </c>
      <c r="AK33" s="4">
        <f t="shared" si="18"/>
        <v>4.6000000000000013E-2</v>
      </c>
      <c r="AL33" s="4">
        <f t="shared" si="18"/>
        <v>4.6000000000000013E-2</v>
      </c>
      <c r="AM33" s="4">
        <f t="shared" si="18"/>
        <v>4.6000000000000013E-2</v>
      </c>
      <c r="AN33" s="4">
        <f t="shared" si="19"/>
        <v>4.6000000000000013E-2</v>
      </c>
      <c r="AO33" s="4">
        <f t="shared" si="19"/>
        <v>4.6000000000000013E-2</v>
      </c>
      <c r="AP33" s="4">
        <f t="shared" si="19"/>
        <v>4.6000000000000013E-2</v>
      </c>
      <c r="AQ33" s="4">
        <f t="shared" si="19"/>
        <v>4.6000000000000013E-2</v>
      </c>
      <c r="AR33" s="4">
        <f t="shared" si="19"/>
        <v>4.6000000000000013E-2</v>
      </c>
      <c r="AS33" s="4">
        <f t="shared" si="19"/>
        <v>4.6000000000000013E-2</v>
      </c>
      <c r="AT33" s="4">
        <f t="shared" si="19"/>
        <v>4.6000000000000013E-2</v>
      </c>
      <c r="AU33" s="4">
        <f t="shared" si="19"/>
        <v>4.6000000000000013E-2</v>
      </c>
      <c r="AV33" s="4">
        <f t="shared" si="19"/>
        <v>4.6000000000000013E-2</v>
      </c>
      <c r="AW33" s="4">
        <f t="shared" si="19"/>
        <v>4.6000000000000013E-2</v>
      </c>
      <c r="AX33" s="4">
        <f t="shared" si="20"/>
        <v>4.6000000000000013E-2</v>
      </c>
      <c r="AY33" s="4">
        <f t="shared" si="20"/>
        <v>4.6000000000000013E-2</v>
      </c>
      <c r="AZ33" s="4">
        <f t="shared" si="20"/>
        <v>4.6000000000000013E-2</v>
      </c>
      <c r="BA33" s="4">
        <f t="shared" si="20"/>
        <v>4.6000000000000013E-2</v>
      </c>
      <c r="BB33" s="4">
        <f t="shared" si="20"/>
        <v>4.6000000000000013E-2</v>
      </c>
      <c r="BC33" s="4">
        <f t="shared" si="20"/>
        <v>4.6000000000000013E-2</v>
      </c>
      <c r="BD33" s="4">
        <f t="shared" si="20"/>
        <v>4.6000000000000013E-2</v>
      </c>
      <c r="BE33" s="4">
        <f t="shared" si="20"/>
        <v>4.6000000000000013E-2</v>
      </c>
      <c r="BF33" s="4">
        <f t="shared" si="20"/>
        <v>4.6000000000000013E-2</v>
      </c>
      <c r="BG33" s="4">
        <f t="shared" si="20"/>
        <v>4.6000000000000013E-2</v>
      </c>
      <c r="BH33" s="4">
        <f t="shared" si="21"/>
        <v>4.6000000000000013E-2</v>
      </c>
      <c r="BI33" s="4">
        <f t="shared" si="21"/>
        <v>4.6000000000000013E-2</v>
      </c>
      <c r="BJ33" s="4">
        <f t="shared" si="21"/>
        <v>4.6000000000000013E-2</v>
      </c>
      <c r="BK33" s="4">
        <f t="shared" si="21"/>
        <v>4.6000000000000013E-2</v>
      </c>
      <c r="BL33" s="4">
        <f t="shared" si="21"/>
        <v>4.6000000000000013E-2</v>
      </c>
      <c r="BM33" s="4">
        <f t="shared" si="21"/>
        <v>4.6000000000000013E-2</v>
      </c>
      <c r="BN33" s="4">
        <f t="shared" si="21"/>
        <v>4.6000000000000013E-2</v>
      </c>
      <c r="BO33" s="4">
        <f t="shared" si="21"/>
        <v>4.6000000000000013E-2</v>
      </c>
      <c r="BP33" s="4">
        <f t="shared" si="21"/>
        <v>4.6000000000000013E-2</v>
      </c>
      <c r="BQ33" s="4">
        <f t="shared" si="21"/>
        <v>4.6000000000000013E-2</v>
      </c>
      <c r="BR33" s="4">
        <f t="shared" si="22"/>
        <v>4.6000000000000013E-2</v>
      </c>
      <c r="BS33" s="4">
        <f t="shared" si="22"/>
        <v>4.6000000000000013E-2</v>
      </c>
      <c r="BT33" s="4">
        <f t="shared" si="22"/>
        <v>4.6000000000000013E-2</v>
      </c>
      <c r="BU33" s="4">
        <f t="shared" si="22"/>
        <v>4.6000000000000013E-2</v>
      </c>
      <c r="BV33" s="4">
        <f t="shared" si="22"/>
        <v>4.6000000000000013E-2</v>
      </c>
      <c r="BW33" s="4">
        <f t="shared" si="22"/>
        <v>4.6000000000000013E-2</v>
      </c>
      <c r="BX33" s="4">
        <f t="shared" si="22"/>
        <v>4.6000000000000013E-2</v>
      </c>
      <c r="BY33" s="4">
        <f t="shared" si="22"/>
        <v>4.6000000000000013E-2</v>
      </c>
      <c r="BZ33" s="4">
        <f t="shared" si="22"/>
        <v>4.6000000000000013E-2</v>
      </c>
      <c r="CA33" s="4">
        <f t="shared" si="22"/>
        <v>4.6000000000000013E-2</v>
      </c>
      <c r="CB33" s="4">
        <f t="shared" si="23"/>
        <v>4.6000000000000013E-2</v>
      </c>
      <c r="CC33" s="4">
        <f t="shared" si="23"/>
        <v>4.6000000000000013E-2</v>
      </c>
      <c r="CD33" s="4">
        <f t="shared" si="23"/>
        <v>4.6000000000000013E-2</v>
      </c>
      <c r="CE33" s="4">
        <f t="shared" si="23"/>
        <v>4.6000000000000013E-2</v>
      </c>
      <c r="CF33" s="4">
        <f t="shared" si="23"/>
        <v>4.6000000000000013E-2</v>
      </c>
      <c r="CG33" s="4">
        <f t="shared" si="23"/>
        <v>4.6000000000000013E-2</v>
      </c>
      <c r="CH33" s="4">
        <f t="shared" si="23"/>
        <v>4.6000000000000013E-2</v>
      </c>
      <c r="CI33" s="4">
        <f t="shared" si="23"/>
        <v>4.6000000000000013E-2</v>
      </c>
      <c r="CJ33" s="4">
        <f t="shared" si="23"/>
        <v>4.6000000000000013E-2</v>
      </c>
      <c r="CK33" s="4">
        <f t="shared" si="23"/>
        <v>4.6000000000000013E-2</v>
      </c>
      <c r="CL33" s="4">
        <f t="shared" si="24"/>
        <v>4.6000000000000013E-2</v>
      </c>
      <c r="CM33" s="4">
        <f t="shared" si="24"/>
        <v>4.6000000000000013E-2</v>
      </c>
      <c r="CN33" s="4">
        <f t="shared" si="24"/>
        <v>4.6000000000000013E-2</v>
      </c>
      <c r="CO33" s="4">
        <f t="shared" si="24"/>
        <v>4.6000000000000013E-2</v>
      </c>
      <c r="CP33" s="4">
        <f t="shared" si="24"/>
        <v>4.6000000000000013E-2</v>
      </c>
      <c r="CQ33" s="4">
        <f t="shared" si="24"/>
        <v>4.6000000000000013E-2</v>
      </c>
      <c r="CR33" s="4">
        <f t="shared" si="24"/>
        <v>4.6000000000000013E-2</v>
      </c>
      <c r="CS33" s="4">
        <f t="shared" si="24"/>
        <v>4.6000000000000013E-2</v>
      </c>
      <c r="CT33" s="4">
        <f t="shared" si="24"/>
        <v>4.6000000000000013E-2</v>
      </c>
      <c r="CU33" s="4">
        <f t="shared" si="24"/>
        <v>4.6000000000000013E-2</v>
      </c>
      <c r="CV33" s="4">
        <f t="shared" si="25"/>
        <v>4.6000000000000013E-2</v>
      </c>
      <c r="CW33" s="4">
        <f t="shared" si="25"/>
        <v>4.6000000000000013E-2</v>
      </c>
      <c r="CX33" s="4">
        <f t="shared" si="25"/>
        <v>4.6000000000000013E-2</v>
      </c>
      <c r="CY33" s="4">
        <f t="shared" si="25"/>
        <v>4.6000000000000013E-2</v>
      </c>
      <c r="CZ33" s="4">
        <f t="shared" si="25"/>
        <v>4.6000000000000013E-2</v>
      </c>
      <c r="DA33" s="4">
        <f t="shared" si="25"/>
        <v>4.6000000000000013E-2</v>
      </c>
      <c r="DB33" s="4">
        <f t="shared" si="25"/>
        <v>4.6000000000000013E-2</v>
      </c>
      <c r="DC33" s="4">
        <f t="shared" si="25"/>
        <v>4.6000000000000013E-2</v>
      </c>
      <c r="DD33" s="4">
        <f t="shared" si="25"/>
        <v>4.6000000000000013E-2</v>
      </c>
      <c r="DE33" s="4">
        <f t="shared" si="25"/>
        <v>4.6000000000000013E-2</v>
      </c>
    </row>
    <row r="34" spans="1:109">
      <c r="A34" t="s">
        <v>58</v>
      </c>
      <c r="B34" t="s">
        <v>3</v>
      </c>
      <c r="C34">
        <v>2</v>
      </c>
      <c r="D34">
        <v>100</v>
      </c>
      <c r="F34" s="1">
        <v>0.2</v>
      </c>
      <c r="H34">
        <v>20</v>
      </c>
      <c r="I34">
        <f>H34+H33</f>
        <v>42.5</v>
      </c>
      <c r="J34" s="4">
        <f t="shared" si="16"/>
        <v>0.51</v>
      </c>
      <c r="K34" s="4">
        <f t="shared" si="16"/>
        <v>0.51</v>
      </c>
      <c r="L34" s="4">
        <f t="shared" si="16"/>
        <v>0.51</v>
      </c>
      <c r="M34" s="4">
        <f t="shared" si="16"/>
        <v>0.255</v>
      </c>
      <c r="N34" s="4">
        <f t="shared" si="16"/>
        <v>0.255</v>
      </c>
      <c r="O34" s="4">
        <f t="shared" si="16"/>
        <v>5.1000000000000004E-2</v>
      </c>
      <c r="P34" s="4">
        <f t="shared" si="16"/>
        <v>5.1000000000000004E-2</v>
      </c>
      <c r="Q34" s="4">
        <f t="shared" si="16"/>
        <v>5.1000000000000004E-2</v>
      </c>
      <c r="R34" s="4">
        <f t="shared" si="16"/>
        <v>5.1000000000000004E-2</v>
      </c>
      <c r="S34" s="4">
        <f t="shared" si="16"/>
        <v>5.1000000000000004E-2</v>
      </c>
      <c r="T34" s="4">
        <f t="shared" si="17"/>
        <v>5.1000000000000004E-2</v>
      </c>
      <c r="U34" s="4">
        <f t="shared" si="17"/>
        <v>5.1000000000000004E-2</v>
      </c>
      <c r="V34" s="4">
        <f t="shared" si="17"/>
        <v>5.1000000000000004E-2</v>
      </c>
      <c r="W34" s="4">
        <f t="shared" si="17"/>
        <v>5.1000000000000004E-2</v>
      </c>
      <c r="X34" s="4">
        <f t="shared" si="17"/>
        <v>5.1000000000000004E-2</v>
      </c>
      <c r="Y34" s="4">
        <f t="shared" si="17"/>
        <v>5.1000000000000004E-2</v>
      </c>
      <c r="Z34" s="4">
        <f t="shared" si="17"/>
        <v>5.1000000000000004E-2</v>
      </c>
      <c r="AA34" s="4">
        <f t="shared" si="17"/>
        <v>5.1000000000000004E-2</v>
      </c>
      <c r="AB34" s="4">
        <f t="shared" si="17"/>
        <v>5.1000000000000004E-2</v>
      </c>
      <c r="AC34" s="4">
        <f t="shared" si="17"/>
        <v>5.1000000000000004E-2</v>
      </c>
      <c r="AD34" s="4">
        <f t="shared" si="18"/>
        <v>5.1000000000000004E-2</v>
      </c>
      <c r="AE34" s="4">
        <f t="shared" si="18"/>
        <v>5.1000000000000004E-2</v>
      </c>
      <c r="AF34" s="4">
        <f t="shared" si="18"/>
        <v>5.1000000000000004E-2</v>
      </c>
      <c r="AG34" s="4">
        <f t="shared" si="18"/>
        <v>5.1000000000000004E-2</v>
      </c>
      <c r="AH34" s="4">
        <f t="shared" si="18"/>
        <v>5.1000000000000004E-2</v>
      </c>
      <c r="AI34" s="4">
        <f t="shared" si="18"/>
        <v>5.1000000000000004E-2</v>
      </c>
      <c r="AJ34" s="4">
        <f t="shared" si="18"/>
        <v>5.1000000000000004E-2</v>
      </c>
      <c r="AK34" s="4">
        <f t="shared" si="18"/>
        <v>5.1000000000000004E-2</v>
      </c>
      <c r="AL34" s="4">
        <f t="shared" si="18"/>
        <v>5.1000000000000004E-2</v>
      </c>
      <c r="AM34" s="4">
        <f t="shared" si="18"/>
        <v>5.1000000000000004E-2</v>
      </c>
      <c r="AN34" s="4">
        <f t="shared" si="19"/>
        <v>5.1000000000000004E-2</v>
      </c>
      <c r="AO34" s="4">
        <f t="shared" si="19"/>
        <v>5.1000000000000004E-2</v>
      </c>
      <c r="AP34" s="4">
        <f t="shared" si="19"/>
        <v>5.1000000000000004E-2</v>
      </c>
      <c r="AQ34" s="4">
        <f t="shared" si="19"/>
        <v>5.1000000000000004E-2</v>
      </c>
      <c r="AR34" s="4">
        <f t="shared" si="19"/>
        <v>5.1000000000000004E-2</v>
      </c>
      <c r="AS34" s="4">
        <f t="shared" si="19"/>
        <v>5.1000000000000004E-2</v>
      </c>
      <c r="AT34" s="4">
        <f t="shared" si="19"/>
        <v>5.1000000000000004E-2</v>
      </c>
      <c r="AU34" s="4">
        <f t="shared" si="19"/>
        <v>5.1000000000000004E-2</v>
      </c>
      <c r="AV34" s="4">
        <f t="shared" si="19"/>
        <v>5.1000000000000004E-2</v>
      </c>
      <c r="AW34" s="4">
        <f t="shared" si="19"/>
        <v>5.1000000000000004E-2</v>
      </c>
      <c r="AX34" s="4">
        <f t="shared" si="20"/>
        <v>5.1000000000000004E-2</v>
      </c>
      <c r="AY34" s="4">
        <f t="shared" si="20"/>
        <v>5.1000000000000004E-2</v>
      </c>
      <c r="AZ34" s="4">
        <f t="shared" si="20"/>
        <v>5.1000000000000004E-2</v>
      </c>
      <c r="BA34" s="4">
        <f t="shared" si="20"/>
        <v>5.1000000000000004E-2</v>
      </c>
      <c r="BB34" s="4">
        <f t="shared" si="20"/>
        <v>5.1000000000000004E-2</v>
      </c>
      <c r="BC34" s="4">
        <f t="shared" si="20"/>
        <v>5.1000000000000004E-2</v>
      </c>
      <c r="BD34" s="4">
        <f t="shared" si="20"/>
        <v>5.1000000000000004E-2</v>
      </c>
      <c r="BE34" s="4">
        <f t="shared" si="20"/>
        <v>5.1000000000000004E-2</v>
      </c>
      <c r="BF34" s="4">
        <f t="shared" si="20"/>
        <v>5.1000000000000004E-2</v>
      </c>
      <c r="BG34" s="4">
        <f t="shared" si="20"/>
        <v>5.1000000000000004E-2</v>
      </c>
      <c r="BH34" s="4">
        <f t="shared" si="21"/>
        <v>5.1000000000000004E-2</v>
      </c>
      <c r="BI34" s="4">
        <f t="shared" si="21"/>
        <v>5.1000000000000004E-2</v>
      </c>
      <c r="BJ34" s="4">
        <f t="shared" si="21"/>
        <v>5.1000000000000004E-2</v>
      </c>
      <c r="BK34" s="4">
        <f t="shared" si="21"/>
        <v>5.1000000000000004E-2</v>
      </c>
      <c r="BL34" s="4">
        <f t="shared" si="21"/>
        <v>5.1000000000000004E-2</v>
      </c>
      <c r="BM34" s="4">
        <f t="shared" si="21"/>
        <v>5.1000000000000004E-2</v>
      </c>
      <c r="BN34" s="4">
        <f t="shared" si="21"/>
        <v>5.1000000000000004E-2</v>
      </c>
      <c r="BO34" s="4">
        <f t="shared" si="21"/>
        <v>5.1000000000000004E-2</v>
      </c>
      <c r="BP34" s="4">
        <f t="shared" si="21"/>
        <v>5.1000000000000004E-2</v>
      </c>
      <c r="BQ34" s="4">
        <f t="shared" si="21"/>
        <v>5.1000000000000004E-2</v>
      </c>
      <c r="BR34" s="4">
        <f t="shared" si="22"/>
        <v>5.1000000000000004E-2</v>
      </c>
      <c r="BS34" s="4">
        <f t="shared" si="22"/>
        <v>5.1000000000000004E-2</v>
      </c>
      <c r="BT34" s="4">
        <f t="shared" si="22"/>
        <v>5.1000000000000004E-2</v>
      </c>
      <c r="BU34" s="4">
        <f t="shared" si="22"/>
        <v>5.1000000000000004E-2</v>
      </c>
      <c r="BV34" s="4">
        <f t="shared" si="22"/>
        <v>5.1000000000000004E-2</v>
      </c>
      <c r="BW34" s="4">
        <f t="shared" si="22"/>
        <v>5.1000000000000004E-2</v>
      </c>
      <c r="BX34" s="4">
        <f t="shared" si="22"/>
        <v>5.1000000000000004E-2</v>
      </c>
      <c r="BY34" s="4">
        <f t="shared" si="22"/>
        <v>5.1000000000000004E-2</v>
      </c>
      <c r="BZ34" s="4">
        <f t="shared" si="22"/>
        <v>5.1000000000000004E-2</v>
      </c>
      <c r="CA34" s="4">
        <f t="shared" si="22"/>
        <v>5.1000000000000004E-2</v>
      </c>
      <c r="CB34" s="4">
        <f t="shared" si="23"/>
        <v>5.1000000000000004E-2</v>
      </c>
      <c r="CC34" s="4">
        <f t="shared" si="23"/>
        <v>5.1000000000000004E-2</v>
      </c>
      <c r="CD34" s="4">
        <f t="shared" si="23"/>
        <v>5.1000000000000004E-2</v>
      </c>
      <c r="CE34" s="4">
        <f t="shared" si="23"/>
        <v>5.1000000000000004E-2</v>
      </c>
      <c r="CF34" s="4">
        <f t="shared" si="23"/>
        <v>5.1000000000000004E-2</v>
      </c>
      <c r="CG34" s="4">
        <f t="shared" si="23"/>
        <v>5.1000000000000004E-2</v>
      </c>
      <c r="CH34" s="4">
        <f t="shared" si="23"/>
        <v>5.1000000000000004E-2</v>
      </c>
      <c r="CI34" s="4">
        <f t="shared" si="23"/>
        <v>5.1000000000000004E-2</v>
      </c>
      <c r="CJ34" s="4">
        <f t="shared" si="23"/>
        <v>5.1000000000000004E-2</v>
      </c>
      <c r="CK34" s="4">
        <f t="shared" si="23"/>
        <v>5.1000000000000004E-2</v>
      </c>
      <c r="CL34" s="4">
        <f t="shared" si="24"/>
        <v>5.1000000000000004E-2</v>
      </c>
      <c r="CM34" s="4">
        <f t="shared" si="24"/>
        <v>5.1000000000000004E-2</v>
      </c>
      <c r="CN34" s="4">
        <f t="shared" si="24"/>
        <v>5.1000000000000004E-2</v>
      </c>
      <c r="CO34" s="4">
        <f t="shared" si="24"/>
        <v>5.1000000000000004E-2</v>
      </c>
      <c r="CP34" s="4">
        <f t="shared" si="24"/>
        <v>5.1000000000000004E-2</v>
      </c>
      <c r="CQ34" s="4">
        <f t="shared" si="24"/>
        <v>5.1000000000000004E-2</v>
      </c>
      <c r="CR34" s="4">
        <f t="shared" si="24"/>
        <v>5.1000000000000004E-2</v>
      </c>
      <c r="CS34" s="4">
        <f t="shared" si="24"/>
        <v>5.1000000000000004E-2</v>
      </c>
      <c r="CT34" s="4">
        <f t="shared" si="24"/>
        <v>5.1000000000000004E-2</v>
      </c>
      <c r="CU34" s="4">
        <f t="shared" si="24"/>
        <v>5.1000000000000004E-2</v>
      </c>
      <c r="CV34" s="4">
        <f t="shared" si="25"/>
        <v>5.1000000000000004E-2</v>
      </c>
      <c r="CW34" s="4">
        <f t="shared" si="25"/>
        <v>5.1000000000000004E-2</v>
      </c>
      <c r="CX34" s="4">
        <f t="shared" si="25"/>
        <v>5.1000000000000004E-2</v>
      </c>
      <c r="CY34" s="4">
        <f t="shared" si="25"/>
        <v>5.1000000000000004E-2</v>
      </c>
      <c r="CZ34" s="4">
        <f t="shared" si="25"/>
        <v>5.1000000000000004E-2</v>
      </c>
      <c r="DA34" s="4">
        <f t="shared" si="25"/>
        <v>5.1000000000000004E-2</v>
      </c>
      <c r="DB34" s="4">
        <f t="shared" si="25"/>
        <v>5.1000000000000004E-2</v>
      </c>
      <c r="DC34" s="4">
        <f t="shared" si="25"/>
        <v>5.1000000000000004E-2</v>
      </c>
      <c r="DD34" s="4">
        <f t="shared" si="25"/>
        <v>5.1000000000000004E-2</v>
      </c>
      <c r="DE34" s="4">
        <f t="shared" si="25"/>
        <v>5.1000000000000004E-2</v>
      </c>
    </row>
    <row r="35" spans="1:109">
      <c r="A35" t="s">
        <v>59</v>
      </c>
      <c r="B35" t="s">
        <v>3</v>
      </c>
      <c r="C35">
        <v>3</v>
      </c>
      <c r="D35">
        <v>120</v>
      </c>
      <c r="F35" s="1">
        <v>0.3</v>
      </c>
      <c r="H35">
        <f>2.5*5+25</f>
        <v>37.5</v>
      </c>
      <c r="I35">
        <f>H35+H34+H33</f>
        <v>80</v>
      </c>
      <c r="J35" s="4">
        <f t="shared" si="16"/>
        <v>0.56000000000000005</v>
      </c>
      <c r="K35" s="4">
        <f t="shared" si="16"/>
        <v>0.56000000000000005</v>
      </c>
      <c r="L35" s="4">
        <f t="shared" si="16"/>
        <v>0.56000000000000005</v>
      </c>
      <c r="M35" s="4">
        <f t="shared" si="16"/>
        <v>0.28000000000000003</v>
      </c>
      <c r="N35" s="4">
        <f t="shared" si="16"/>
        <v>0.28000000000000003</v>
      </c>
      <c r="O35" s="4">
        <f t="shared" si="16"/>
        <v>0.28000000000000003</v>
      </c>
      <c r="P35" s="4">
        <f t="shared" si="16"/>
        <v>5.6000000000000008E-2</v>
      </c>
      <c r="Q35" s="4">
        <f t="shared" si="16"/>
        <v>5.6000000000000008E-2</v>
      </c>
      <c r="R35" s="4">
        <f t="shared" si="16"/>
        <v>5.6000000000000008E-2</v>
      </c>
      <c r="S35" s="4">
        <f t="shared" si="16"/>
        <v>5.6000000000000008E-2</v>
      </c>
      <c r="T35" s="4">
        <f t="shared" si="17"/>
        <v>5.6000000000000008E-2</v>
      </c>
      <c r="U35" s="4">
        <f t="shared" si="17"/>
        <v>5.6000000000000008E-2</v>
      </c>
      <c r="V35" s="4">
        <f t="shared" si="17"/>
        <v>5.6000000000000008E-2</v>
      </c>
      <c r="W35" s="4">
        <f t="shared" si="17"/>
        <v>5.6000000000000008E-2</v>
      </c>
      <c r="X35" s="4">
        <f t="shared" si="17"/>
        <v>5.6000000000000008E-2</v>
      </c>
      <c r="Y35" s="4">
        <f t="shared" si="17"/>
        <v>5.6000000000000008E-2</v>
      </c>
      <c r="Z35" s="4">
        <f t="shared" si="17"/>
        <v>5.6000000000000008E-2</v>
      </c>
      <c r="AA35" s="4">
        <f t="shared" si="17"/>
        <v>5.6000000000000008E-2</v>
      </c>
      <c r="AB35" s="4">
        <f t="shared" si="17"/>
        <v>5.6000000000000008E-2</v>
      </c>
      <c r="AC35" s="4">
        <f t="shared" si="17"/>
        <v>5.6000000000000008E-2</v>
      </c>
      <c r="AD35" s="4">
        <f t="shared" si="18"/>
        <v>5.6000000000000008E-2</v>
      </c>
      <c r="AE35" s="4">
        <f t="shared" si="18"/>
        <v>5.6000000000000008E-2</v>
      </c>
      <c r="AF35" s="4">
        <f t="shared" si="18"/>
        <v>5.6000000000000008E-2</v>
      </c>
      <c r="AG35" s="4">
        <f t="shared" si="18"/>
        <v>5.6000000000000008E-2</v>
      </c>
      <c r="AH35" s="4">
        <f t="shared" si="18"/>
        <v>5.6000000000000008E-2</v>
      </c>
      <c r="AI35" s="4">
        <f t="shared" si="18"/>
        <v>5.6000000000000008E-2</v>
      </c>
      <c r="AJ35" s="4">
        <f t="shared" si="18"/>
        <v>5.6000000000000008E-2</v>
      </c>
      <c r="AK35" s="4">
        <f t="shared" si="18"/>
        <v>5.6000000000000008E-2</v>
      </c>
      <c r="AL35" s="4">
        <f t="shared" si="18"/>
        <v>5.6000000000000008E-2</v>
      </c>
      <c r="AM35" s="4">
        <f t="shared" si="18"/>
        <v>5.6000000000000008E-2</v>
      </c>
      <c r="AN35" s="4">
        <f t="shared" si="19"/>
        <v>5.6000000000000008E-2</v>
      </c>
      <c r="AO35" s="4">
        <f t="shared" si="19"/>
        <v>5.6000000000000008E-2</v>
      </c>
      <c r="AP35" s="4">
        <f t="shared" si="19"/>
        <v>5.6000000000000008E-2</v>
      </c>
      <c r="AQ35" s="4">
        <f t="shared" si="19"/>
        <v>5.6000000000000008E-2</v>
      </c>
      <c r="AR35" s="4">
        <f t="shared" si="19"/>
        <v>5.6000000000000008E-2</v>
      </c>
      <c r="AS35" s="4">
        <f t="shared" si="19"/>
        <v>5.6000000000000008E-2</v>
      </c>
      <c r="AT35" s="4">
        <f t="shared" si="19"/>
        <v>5.6000000000000008E-2</v>
      </c>
      <c r="AU35" s="4">
        <f t="shared" si="19"/>
        <v>5.6000000000000008E-2</v>
      </c>
      <c r="AV35" s="4">
        <f t="shared" si="19"/>
        <v>5.6000000000000008E-2</v>
      </c>
      <c r="AW35" s="4">
        <f t="shared" si="19"/>
        <v>5.6000000000000008E-2</v>
      </c>
      <c r="AX35" s="4">
        <f t="shared" si="20"/>
        <v>5.6000000000000008E-2</v>
      </c>
      <c r="AY35" s="4">
        <f t="shared" si="20"/>
        <v>5.6000000000000008E-2</v>
      </c>
      <c r="AZ35" s="4">
        <f t="shared" si="20"/>
        <v>5.6000000000000008E-2</v>
      </c>
      <c r="BA35" s="4">
        <f t="shared" si="20"/>
        <v>5.6000000000000008E-2</v>
      </c>
      <c r="BB35" s="4">
        <f t="shared" si="20"/>
        <v>5.6000000000000008E-2</v>
      </c>
      <c r="BC35" s="4">
        <f t="shared" si="20"/>
        <v>5.6000000000000008E-2</v>
      </c>
      <c r="BD35" s="4">
        <f t="shared" si="20"/>
        <v>5.6000000000000008E-2</v>
      </c>
      <c r="BE35" s="4">
        <f t="shared" si="20"/>
        <v>5.6000000000000008E-2</v>
      </c>
      <c r="BF35" s="4">
        <f t="shared" si="20"/>
        <v>5.6000000000000008E-2</v>
      </c>
      <c r="BG35" s="4">
        <f t="shared" si="20"/>
        <v>5.6000000000000008E-2</v>
      </c>
      <c r="BH35" s="4">
        <f t="shared" si="21"/>
        <v>5.6000000000000008E-2</v>
      </c>
      <c r="BI35" s="4">
        <f t="shared" si="21"/>
        <v>5.6000000000000008E-2</v>
      </c>
      <c r="BJ35" s="4">
        <f t="shared" si="21"/>
        <v>5.6000000000000008E-2</v>
      </c>
      <c r="BK35" s="4">
        <f t="shared" si="21"/>
        <v>5.6000000000000008E-2</v>
      </c>
      <c r="BL35" s="4">
        <f t="shared" si="21"/>
        <v>5.6000000000000008E-2</v>
      </c>
      <c r="BM35" s="4">
        <f t="shared" si="21"/>
        <v>5.6000000000000008E-2</v>
      </c>
      <c r="BN35" s="4">
        <f t="shared" si="21"/>
        <v>5.6000000000000008E-2</v>
      </c>
      <c r="BO35" s="4">
        <f t="shared" si="21"/>
        <v>5.6000000000000008E-2</v>
      </c>
      <c r="BP35" s="4">
        <f t="shared" si="21"/>
        <v>5.6000000000000008E-2</v>
      </c>
      <c r="BQ35" s="4">
        <f t="shared" si="21"/>
        <v>5.6000000000000008E-2</v>
      </c>
      <c r="BR35" s="4">
        <f t="shared" si="22"/>
        <v>5.6000000000000008E-2</v>
      </c>
      <c r="BS35" s="4">
        <f t="shared" si="22"/>
        <v>5.6000000000000008E-2</v>
      </c>
      <c r="BT35" s="4">
        <f t="shared" si="22"/>
        <v>5.6000000000000008E-2</v>
      </c>
      <c r="BU35" s="4">
        <f t="shared" si="22"/>
        <v>5.6000000000000008E-2</v>
      </c>
      <c r="BV35" s="4">
        <f t="shared" si="22"/>
        <v>5.6000000000000008E-2</v>
      </c>
      <c r="BW35" s="4">
        <f t="shared" si="22"/>
        <v>5.6000000000000008E-2</v>
      </c>
      <c r="BX35" s="4">
        <f t="shared" si="22"/>
        <v>5.6000000000000008E-2</v>
      </c>
      <c r="BY35" s="4">
        <f t="shared" si="22"/>
        <v>5.6000000000000008E-2</v>
      </c>
      <c r="BZ35" s="4">
        <f t="shared" si="22"/>
        <v>5.6000000000000008E-2</v>
      </c>
      <c r="CA35" s="4">
        <f t="shared" si="22"/>
        <v>5.6000000000000008E-2</v>
      </c>
      <c r="CB35" s="4">
        <f t="shared" si="23"/>
        <v>5.6000000000000008E-2</v>
      </c>
      <c r="CC35" s="4">
        <f t="shared" si="23"/>
        <v>5.6000000000000008E-2</v>
      </c>
      <c r="CD35" s="4">
        <f t="shared" si="23"/>
        <v>5.6000000000000008E-2</v>
      </c>
      <c r="CE35" s="4">
        <f t="shared" si="23"/>
        <v>5.6000000000000008E-2</v>
      </c>
      <c r="CF35" s="4">
        <f t="shared" si="23"/>
        <v>5.6000000000000008E-2</v>
      </c>
      <c r="CG35" s="4">
        <f t="shared" si="23"/>
        <v>5.6000000000000008E-2</v>
      </c>
      <c r="CH35" s="4">
        <f t="shared" si="23"/>
        <v>5.6000000000000008E-2</v>
      </c>
      <c r="CI35" s="4">
        <f t="shared" si="23"/>
        <v>5.6000000000000008E-2</v>
      </c>
      <c r="CJ35" s="4">
        <f t="shared" si="23"/>
        <v>5.6000000000000008E-2</v>
      </c>
      <c r="CK35" s="4">
        <f t="shared" si="23"/>
        <v>5.6000000000000008E-2</v>
      </c>
      <c r="CL35" s="4">
        <f t="shared" si="24"/>
        <v>5.6000000000000008E-2</v>
      </c>
      <c r="CM35" s="4">
        <f t="shared" si="24"/>
        <v>5.6000000000000008E-2</v>
      </c>
      <c r="CN35" s="4">
        <f t="shared" si="24"/>
        <v>5.6000000000000008E-2</v>
      </c>
      <c r="CO35" s="4">
        <f t="shared" si="24"/>
        <v>5.6000000000000008E-2</v>
      </c>
      <c r="CP35" s="4">
        <f t="shared" si="24"/>
        <v>5.6000000000000008E-2</v>
      </c>
      <c r="CQ35" s="4">
        <f t="shared" si="24"/>
        <v>5.6000000000000008E-2</v>
      </c>
      <c r="CR35" s="4">
        <f t="shared" si="24"/>
        <v>5.6000000000000008E-2</v>
      </c>
      <c r="CS35" s="4">
        <f t="shared" si="24"/>
        <v>5.6000000000000008E-2</v>
      </c>
      <c r="CT35" s="4">
        <f t="shared" si="24"/>
        <v>5.6000000000000008E-2</v>
      </c>
      <c r="CU35" s="4">
        <f t="shared" si="24"/>
        <v>5.6000000000000008E-2</v>
      </c>
      <c r="CV35" s="4">
        <f t="shared" si="25"/>
        <v>5.6000000000000008E-2</v>
      </c>
      <c r="CW35" s="4">
        <f t="shared" si="25"/>
        <v>5.6000000000000008E-2</v>
      </c>
      <c r="CX35" s="4">
        <f t="shared" si="25"/>
        <v>5.6000000000000008E-2</v>
      </c>
      <c r="CY35" s="4">
        <f t="shared" si="25"/>
        <v>5.6000000000000008E-2</v>
      </c>
      <c r="CZ35" s="4">
        <f t="shared" si="25"/>
        <v>5.6000000000000008E-2</v>
      </c>
      <c r="DA35" s="4">
        <f t="shared" si="25"/>
        <v>5.6000000000000008E-2</v>
      </c>
      <c r="DB35" s="4">
        <f t="shared" si="25"/>
        <v>5.6000000000000008E-2</v>
      </c>
      <c r="DC35" s="4">
        <f t="shared" si="25"/>
        <v>5.6000000000000008E-2</v>
      </c>
      <c r="DD35" s="4">
        <f t="shared" si="25"/>
        <v>5.6000000000000008E-2</v>
      </c>
      <c r="DE35" s="4">
        <f t="shared" si="25"/>
        <v>5.6000000000000008E-2</v>
      </c>
    </row>
    <row r="36" spans="1:109">
      <c r="A36" t="s">
        <v>69</v>
      </c>
      <c r="B36" t="s">
        <v>3</v>
      </c>
      <c r="C36">
        <v>4</v>
      </c>
      <c r="D36">
        <v>140</v>
      </c>
      <c r="F36" s="1">
        <v>0.4</v>
      </c>
      <c r="H36">
        <v>75</v>
      </c>
      <c r="I36">
        <f>H36+H35+H34+H33</f>
        <v>155</v>
      </c>
      <c r="J36" s="4">
        <f t="shared" si="16"/>
        <v>0.61</v>
      </c>
      <c r="K36" s="4">
        <f t="shared" si="16"/>
        <v>0.61</v>
      </c>
      <c r="L36" s="4">
        <f t="shared" si="16"/>
        <v>0.61</v>
      </c>
      <c r="M36" s="4">
        <f t="shared" si="16"/>
        <v>0.30499999999999999</v>
      </c>
      <c r="N36" s="4">
        <f t="shared" si="16"/>
        <v>0.30499999999999999</v>
      </c>
      <c r="O36" s="4">
        <f t="shared" si="16"/>
        <v>0.30499999999999999</v>
      </c>
      <c r="P36" s="4">
        <f t="shared" si="16"/>
        <v>0.30499999999999999</v>
      </c>
      <c r="Q36" s="4">
        <f t="shared" si="16"/>
        <v>6.0999999999999999E-2</v>
      </c>
      <c r="R36" s="4">
        <f t="shared" si="16"/>
        <v>6.0999999999999999E-2</v>
      </c>
      <c r="S36" s="4">
        <f t="shared" si="16"/>
        <v>6.0999999999999999E-2</v>
      </c>
      <c r="T36" s="4">
        <f t="shared" si="17"/>
        <v>6.0999999999999999E-2</v>
      </c>
      <c r="U36" s="4">
        <f t="shared" si="17"/>
        <v>6.0999999999999999E-2</v>
      </c>
      <c r="V36" s="4">
        <f t="shared" si="17"/>
        <v>6.0999999999999999E-2</v>
      </c>
      <c r="W36" s="4">
        <f t="shared" si="17"/>
        <v>6.0999999999999999E-2</v>
      </c>
      <c r="X36" s="4">
        <f t="shared" si="17"/>
        <v>6.0999999999999999E-2</v>
      </c>
      <c r="Y36" s="4">
        <f t="shared" si="17"/>
        <v>6.0999999999999999E-2</v>
      </c>
      <c r="Z36" s="4">
        <f t="shared" si="17"/>
        <v>6.0999999999999999E-2</v>
      </c>
      <c r="AA36" s="4">
        <f t="shared" si="17"/>
        <v>6.0999999999999999E-2</v>
      </c>
      <c r="AB36" s="4">
        <f t="shared" si="17"/>
        <v>6.0999999999999999E-2</v>
      </c>
      <c r="AC36" s="4">
        <f t="shared" si="17"/>
        <v>6.0999999999999999E-2</v>
      </c>
      <c r="AD36" s="4">
        <f t="shared" si="18"/>
        <v>6.0999999999999999E-2</v>
      </c>
      <c r="AE36" s="4">
        <f t="shared" si="18"/>
        <v>6.0999999999999999E-2</v>
      </c>
      <c r="AF36" s="4">
        <f t="shared" si="18"/>
        <v>6.0999999999999999E-2</v>
      </c>
      <c r="AG36" s="4">
        <f t="shared" si="18"/>
        <v>6.0999999999999999E-2</v>
      </c>
      <c r="AH36" s="4">
        <f t="shared" si="18"/>
        <v>6.0999999999999999E-2</v>
      </c>
      <c r="AI36" s="4">
        <f t="shared" si="18"/>
        <v>6.0999999999999999E-2</v>
      </c>
      <c r="AJ36" s="4">
        <f t="shared" si="18"/>
        <v>6.0999999999999999E-2</v>
      </c>
      <c r="AK36" s="4">
        <f t="shared" si="18"/>
        <v>6.0999999999999999E-2</v>
      </c>
      <c r="AL36" s="4">
        <f t="shared" si="18"/>
        <v>6.0999999999999999E-2</v>
      </c>
      <c r="AM36" s="4">
        <f t="shared" si="18"/>
        <v>6.0999999999999999E-2</v>
      </c>
      <c r="AN36" s="4">
        <f t="shared" si="19"/>
        <v>6.0999999999999999E-2</v>
      </c>
      <c r="AO36" s="4">
        <f t="shared" si="19"/>
        <v>6.0999999999999999E-2</v>
      </c>
      <c r="AP36" s="4">
        <f t="shared" si="19"/>
        <v>6.0999999999999999E-2</v>
      </c>
      <c r="AQ36" s="4">
        <f t="shared" si="19"/>
        <v>6.0999999999999999E-2</v>
      </c>
      <c r="AR36" s="4">
        <f t="shared" si="19"/>
        <v>6.0999999999999999E-2</v>
      </c>
      <c r="AS36" s="4">
        <f t="shared" si="19"/>
        <v>6.0999999999999999E-2</v>
      </c>
      <c r="AT36" s="4">
        <f t="shared" si="19"/>
        <v>6.0999999999999999E-2</v>
      </c>
      <c r="AU36" s="4">
        <f t="shared" si="19"/>
        <v>6.0999999999999999E-2</v>
      </c>
      <c r="AV36" s="4">
        <f t="shared" si="19"/>
        <v>6.0999999999999999E-2</v>
      </c>
      <c r="AW36" s="4">
        <f t="shared" si="19"/>
        <v>6.0999999999999999E-2</v>
      </c>
      <c r="AX36" s="4">
        <f t="shared" si="20"/>
        <v>6.0999999999999999E-2</v>
      </c>
      <c r="AY36" s="4">
        <f t="shared" si="20"/>
        <v>6.0999999999999999E-2</v>
      </c>
      <c r="AZ36" s="4">
        <f t="shared" si="20"/>
        <v>6.0999999999999999E-2</v>
      </c>
      <c r="BA36" s="4">
        <f t="shared" si="20"/>
        <v>6.0999999999999999E-2</v>
      </c>
      <c r="BB36" s="4">
        <f t="shared" si="20"/>
        <v>6.0999999999999999E-2</v>
      </c>
      <c r="BC36" s="4">
        <f t="shared" si="20"/>
        <v>6.0999999999999999E-2</v>
      </c>
      <c r="BD36" s="4">
        <f t="shared" si="20"/>
        <v>6.0999999999999999E-2</v>
      </c>
      <c r="BE36" s="4">
        <f t="shared" si="20"/>
        <v>6.0999999999999999E-2</v>
      </c>
      <c r="BF36" s="4">
        <f t="shared" si="20"/>
        <v>6.0999999999999999E-2</v>
      </c>
      <c r="BG36" s="4">
        <f t="shared" si="20"/>
        <v>6.0999999999999999E-2</v>
      </c>
      <c r="BH36" s="4">
        <f t="shared" si="21"/>
        <v>6.0999999999999999E-2</v>
      </c>
      <c r="BI36" s="4">
        <f t="shared" si="21"/>
        <v>6.0999999999999999E-2</v>
      </c>
      <c r="BJ36" s="4">
        <f t="shared" si="21"/>
        <v>6.0999999999999999E-2</v>
      </c>
      <c r="BK36" s="4">
        <f t="shared" si="21"/>
        <v>6.0999999999999999E-2</v>
      </c>
      <c r="BL36" s="4">
        <f t="shared" si="21"/>
        <v>6.0999999999999999E-2</v>
      </c>
      <c r="BM36" s="4">
        <f t="shared" si="21"/>
        <v>6.0999999999999999E-2</v>
      </c>
      <c r="BN36" s="4">
        <f t="shared" si="21"/>
        <v>6.0999999999999999E-2</v>
      </c>
      <c r="BO36" s="4">
        <f t="shared" si="21"/>
        <v>6.0999999999999999E-2</v>
      </c>
      <c r="BP36" s="4">
        <f t="shared" si="21"/>
        <v>6.0999999999999999E-2</v>
      </c>
      <c r="BQ36" s="4">
        <f t="shared" si="21"/>
        <v>6.0999999999999999E-2</v>
      </c>
      <c r="BR36" s="4">
        <f t="shared" si="22"/>
        <v>6.0999999999999999E-2</v>
      </c>
      <c r="BS36" s="4">
        <f t="shared" si="22"/>
        <v>6.0999999999999999E-2</v>
      </c>
      <c r="BT36" s="4">
        <f t="shared" si="22"/>
        <v>6.0999999999999999E-2</v>
      </c>
      <c r="BU36" s="4">
        <f t="shared" si="22"/>
        <v>6.0999999999999999E-2</v>
      </c>
      <c r="BV36" s="4">
        <f t="shared" si="22"/>
        <v>6.0999999999999999E-2</v>
      </c>
      <c r="BW36" s="4">
        <f t="shared" si="22"/>
        <v>6.0999999999999999E-2</v>
      </c>
      <c r="BX36" s="4">
        <f t="shared" si="22"/>
        <v>6.0999999999999999E-2</v>
      </c>
      <c r="BY36" s="4">
        <f t="shared" si="22"/>
        <v>6.0999999999999999E-2</v>
      </c>
      <c r="BZ36" s="4">
        <f t="shared" si="22"/>
        <v>6.0999999999999999E-2</v>
      </c>
      <c r="CA36" s="4">
        <f t="shared" si="22"/>
        <v>6.0999999999999999E-2</v>
      </c>
      <c r="CB36" s="4">
        <f t="shared" si="23"/>
        <v>6.0999999999999999E-2</v>
      </c>
      <c r="CC36" s="4">
        <f t="shared" si="23"/>
        <v>6.0999999999999999E-2</v>
      </c>
      <c r="CD36" s="4">
        <f t="shared" si="23"/>
        <v>6.0999999999999999E-2</v>
      </c>
      <c r="CE36" s="4">
        <f t="shared" si="23"/>
        <v>6.0999999999999999E-2</v>
      </c>
      <c r="CF36" s="4">
        <f t="shared" si="23"/>
        <v>6.0999999999999999E-2</v>
      </c>
      <c r="CG36" s="4">
        <f t="shared" si="23"/>
        <v>6.0999999999999999E-2</v>
      </c>
      <c r="CH36" s="4">
        <f t="shared" si="23"/>
        <v>6.0999999999999999E-2</v>
      </c>
      <c r="CI36" s="4">
        <f t="shared" si="23"/>
        <v>6.0999999999999999E-2</v>
      </c>
      <c r="CJ36" s="4">
        <f t="shared" si="23"/>
        <v>6.0999999999999999E-2</v>
      </c>
      <c r="CK36" s="4">
        <f t="shared" si="23"/>
        <v>6.0999999999999999E-2</v>
      </c>
      <c r="CL36" s="4">
        <f t="shared" si="24"/>
        <v>6.0999999999999999E-2</v>
      </c>
      <c r="CM36" s="4">
        <f t="shared" si="24"/>
        <v>6.0999999999999999E-2</v>
      </c>
      <c r="CN36" s="4">
        <f t="shared" si="24"/>
        <v>6.0999999999999999E-2</v>
      </c>
      <c r="CO36" s="4">
        <f t="shared" si="24"/>
        <v>6.0999999999999999E-2</v>
      </c>
      <c r="CP36" s="4">
        <f t="shared" si="24"/>
        <v>6.0999999999999999E-2</v>
      </c>
      <c r="CQ36" s="4">
        <f t="shared" si="24"/>
        <v>6.0999999999999999E-2</v>
      </c>
      <c r="CR36" s="4">
        <f t="shared" si="24"/>
        <v>6.0999999999999999E-2</v>
      </c>
      <c r="CS36" s="4">
        <f t="shared" si="24"/>
        <v>6.0999999999999999E-2</v>
      </c>
      <c r="CT36" s="4">
        <f t="shared" si="24"/>
        <v>6.0999999999999999E-2</v>
      </c>
      <c r="CU36" s="4">
        <f t="shared" si="24"/>
        <v>6.0999999999999999E-2</v>
      </c>
      <c r="CV36" s="4">
        <f t="shared" si="25"/>
        <v>6.0999999999999999E-2</v>
      </c>
      <c r="CW36" s="4">
        <f t="shared" si="25"/>
        <v>6.0999999999999999E-2</v>
      </c>
      <c r="CX36" s="4">
        <f t="shared" si="25"/>
        <v>6.0999999999999999E-2</v>
      </c>
      <c r="CY36" s="4">
        <f t="shared" si="25"/>
        <v>6.0999999999999999E-2</v>
      </c>
      <c r="CZ36" s="4">
        <f t="shared" si="25"/>
        <v>6.0999999999999999E-2</v>
      </c>
      <c r="DA36" s="4">
        <f t="shared" si="25"/>
        <v>6.0999999999999999E-2</v>
      </c>
      <c r="DB36" s="4">
        <f t="shared" si="25"/>
        <v>6.0999999999999999E-2</v>
      </c>
      <c r="DC36" s="4">
        <f t="shared" si="25"/>
        <v>6.0999999999999999E-2</v>
      </c>
      <c r="DD36" s="4">
        <f t="shared" si="25"/>
        <v>6.0999999999999999E-2</v>
      </c>
      <c r="DE36" s="4">
        <f t="shared" si="25"/>
        <v>6.0999999999999999E-2</v>
      </c>
    </row>
    <row r="37" spans="1:109">
      <c r="A37" t="s">
        <v>70</v>
      </c>
      <c r="B37" t="s">
        <v>3</v>
      </c>
      <c r="C37">
        <v>5</v>
      </c>
      <c r="D37">
        <v>160</v>
      </c>
      <c r="F37" s="1">
        <v>0.5</v>
      </c>
      <c r="H37">
        <v>120</v>
      </c>
      <c r="I37">
        <f>H37+H36+H35+H34+H33</f>
        <v>275</v>
      </c>
      <c r="J37" s="4">
        <f t="shared" si="16"/>
        <v>0.66</v>
      </c>
      <c r="K37" s="4">
        <f t="shared" si="16"/>
        <v>0.66</v>
      </c>
      <c r="L37" s="4">
        <f t="shared" si="16"/>
        <v>0.66</v>
      </c>
      <c r="M37" s="4">
        <f t="shared" si="16"/>
        <v>0.66</v>
      </c>
      <c r="N37" s="4">
        <f t="shared" si="16"/>
        <v>0.33</v>
      </c>
      <c r="O37" s="4">
        <f t="shared" si="16"/>
        <v>0.33</v>
      </c>
      <c r="P37" s="4">
        <f t="shared" si="16"/>
        <v>0.33</v>
      </c>
      <c r="Q37" s="4">
        <f t="shared" si="16"/>
        <v>0.33</v>
      </c>
      <c r="R37" s="4">
        <f t="shared" si="16"/>
        <v>6.6000000000000003E-2</v>
      </c>
      <c r="S37" s="4">
        <f t="shared" si="16"/>
        <v>6.6000000000000003E-2</v>
      </c>
      <c r="T37" s="4">
        <f t="shared" si="17"/>
        <v>6.6000000000000003E-2</v>
      </c>
      <c r="U37" s="4">
        <f t="shared" si="17"/>
        <v>6.6000000000000003E-2</v>
      </c>
      <c r="V37" s="4">
        <f t="shared" si="17"/>
        <v>6.6000000000000003E-2</v>
      </c>
      <c r="W37" s="4">
        <f t="shared" si="17"/>
        <v>6.6000000000000003E-2</v>
      </c>
      <c r="X37" s="4">
        <f t="shared" si="17"/>
        <v>6.6000000000000003E-2</v>
      </c>
      <c r="Y37" s="4">
        <f t="shared" si="17"/>
        <v>6.6000000000000003E-2</v>
      </c>
      <c r="Z37" s="4">
        <f t="shared" si="17"/>
        <v>6.6000000000000003E-2</v>
      </c>
      <c r="AA37" s="4">
        <f t="shared" si="17"/>
        <v>6.6000000000000003E-2</v>
      </c>
      <c r="AB37" s="4">
        <f t="shared" si="17"/>
        <v>6.6000000000000003E-2</v>
      </c>
      <c r="AC37" s="4">
        <f t="shared" si="17"/>
        <v>6.6000000000000003E-2</v>
      </c>
      <c r="AD37" s="4">
        <f t="shared" si="18"/>
        <v>6.6000000000000003E-2</v>
      </c>
      <c r="AE37" s="4">
        <f t="shared" si="18"/>
        <v>6.6000000000000003E-2</v>
      </c>
      <c r="AF37" s="4">
        <f t="shared" si="18"/>
        <v>6.6000000000000003E-2</v>
      </c>
      <c r="AG37" s="4">
        <f t="shared" si="18"/>
        <v>6.6000000000000003E-2</v>
      </c>
      <c r="AH37" s="4">
        <f t="shared" si="18"/>
        <v>6.6000000000000003E-2</v>
      </c>
      <c r="AI37" s="4">
        <f t="shared" si="18"/>
        <v>6.6000000000000003E-2</v>
      </c>
      <c r="AJ37" s="4">
        <f t="shared" si="18"/>
        <v>6.6000000000000003E-2</v>
      </c>
      <c r="AK37" s="4">
        <f t="shared" si="18"/>
        <v>6.6000000000000003E-2</v>
      </c>
      <c r="AL37" s="4">
        <f t="shared" si="18"/>
        <v>6.6000000000000003E-2</v>
      </c>
      <c r="AM37" s="4">
        <f t="shared" si="18"/>
        <v>6.6000000000000003E-2</v>
      </c>
      <c r="AN37" s="4">
        <f t="shared" si="19"/>
        <v>6.6000000000000003E-2</v>
      </c>
      <c r="AO37" s="4">
        <f t="shared" si="19"/>
        <v>6.6000000000000003E-2</v>
      </c>
      <c r="AP37" s="4">
        <f t="shared" si="19"/>
        <v>6.6000000000000003E-2</v>
      </c>
      <c r="AQ37" s="4">
        <f t="shared" si="19"/>
        <v>6.6000000000000003E-2</v>
      </c>
      <c r="AR37" s="4">
        <f t="shared" si="19"/>
        <v>6.6000000000000003E-2</v>
      </c>
      <c r="AS37" s="4">
        <f t="shared" si="19"/>
        <v>6.6000000000000003E-2</v>
      </c>
      <c r="AT37" s="4">
        <f t="shared" si="19"/>
        <v>6.6000000000000003E-2</v>
      </c>
      <c r="AU37" s="4">
        <f t="shared" si="19"/>
        <v>6.6000000000000003E-2</v>
      </c>
      <c r="AV37" s="4">
        <f t="shared" si="19"/>
        <v>6.6000000000000003E-2</v>
      </c>
      <c r="AW37" s="4">
        <f t="shared" si="19"/>
        <v>6.6000000000000003E-2</v>
      </c>
      <c r="AX37" s="4">
        <f t="shared" si="20"/>
        <v>6.6000000000000003E-2</v>
      </c>
      <c r="AY37" s="4">
        <f t="shared" si="20"/>
        <v>6.6000000000000003E-2</v>
      </c>
      <c r="AZ37" s="4">
        <f t="shared" si="20"/>
        <v>6.6000000000000003E-2</v>
      </c>
      <c r="BA37" s="4">
        <f t="shared" si="20"/>
        <v>6.6000000000000003E-2</v>
      </c>
      <c r="BB37" s="4">
        <f t="shared" si="20"/>
        <v>6.6000000000000003E-2</v>
      </c>
      <c r="BC37" s="4">
        <f t="shared" si="20"/>
        <v>6.6000000000000003E-2</v>
      </c>
      <c r="BD37" s="4">
        <f t="shared" si="20"/>
        <v>6.6000000000000003E-2</v>
      </c>
      <c r="BE37" s="4">
        <f t="shared" si="20"/>
        <v>6.6000000000000003E-2</v>
      </c>
      <c r="BF37" s="4">
        <f t="shared" si="20"/>
        <v>6.6000000000000003E-2</v>
      </c>
      <c r="BG37" s="4">
        <f t="shared" si="20"/>
        <v>6.6000000000000003E-2</v>
      </c>
      <c r="BH37" s="4">
        <f t="shared" si="21"/>
        <v>6.6000000000000003E-2</v>
      </c>
      <c r="BI37" s="4">
        <f t="shared" si="21"/>
        <v>6.6000000000000003E-2</v>
      </c>
      <c r="BJ37" s="4">
        <f t="shared" si="21"/>
        <v>6.6000000000000003E-2</v>
      </c>
      <c r="BK37" s="4">
        <f t="shared" si="21"/>
        <v>6.6000000000000003E-2</v>
      </c>
      <c r="BL37" s="4">
        <f t="shared" si="21"/>
        <v>6.6000000000000003E-2</v>
      </c>
      <c r="BM37" s="4">
        <f t="shared" si="21"/>
        <v>6.6000000000000003E-2</v>
      </c>
      <c r="BN37" s="4">
        <f t="shared" si="21"/>
        <v>6.6000000000000003E-2</v>
      </c>
      <c r="BO37" s="4">
        <f t="shared" si="21"/>
        <v>6.6000000000000003E-2</v>
      </c>
      <c r="BP37" s="4">
        <f t="shared" si="21"/>
        <v>6.6000000000000003E-2</v>
      </c>
      <c r="BQ37" s="4">
        <f t="shared" si="21"/>
        <v>6.6000000000000003E-2</v>
      </c>
      <c r="BR37" s="4">
        <f t="shared" si="22"/>
        <v>6.6000000000000003E-2</v>
      </c>
      <c r="BS37" s="4">
        <f t="shared" si="22"/>
        <v>6.6000000000000003E-2</v>
      </c>
      <c r="BT37" s="4">
        <f t="shared" si="22"/>
        <v>6.6000000000000003E-2</v>
      </c>
      <c r="BU37" s="4">
        <f t="shared" si="22"/>
        <v>6.6000000000000003E-2</v>
      </c>
      <c r="BV37" s="4">
        <f t="shared" si="22"/>
        <v>6.6000000000000003E-2</v>
      </c>
      <c r="BW37" s="4">
        <f t="shared" si="22"/>
        <v>6.6000000000000003E-2</v>
      </c>
      <c r="BX37" s="4">
        <f t="shared" si="22"/>
        <v>6.6000000000000003E-2</v>
      </c>
      <c r="BY37" s="4">
        <f t="shared" si="22"/>
        <v>6.6000000000000003E-2</v>
      </c>
      <c r="BZ37" s="4">
        <f t="shared" si="22"/>
        <v>6.6000000000000003E-2</v>
      </c>
      <c r="CA37" s="4">
        <f t="shared" si="22"/>
        <v>6.6000000000000003E-2</v>
      </c>
      <c r="CB37" s="4">
        <f t="shared" si="23"/>
        <v>6.6000000000000003E-2</v>
      </c>
      <c r="CC37" s="4">
        <f t="shared" si="23"/>
        <v>6.6000000000000003E-2</v>
      </c>
      <c r="CD37" s="4">
        <f t="shared" si="23"/>
        <v>6.6000000000000003E-2</v>
      </c>
      <c r="CE37" s="4">
        <f t="shared" si="23"/>
        <v>6.6000000000000003E-2</v>
      </c>
      <c r="CF37" s="4">
        <f t="shared" si="23"/>
        <v>6.6000000000000003E-2</v>
      </c>
      <c r="CG37" s="4">
        <f t="shared" si="23"/>
        <v>6.6000000000000003E-2</v>
      </c>
      <c r="CH37" s="4">
        <f t="shared" si="23"/>
        <v>6.6000000000000003E-2</v>
      </c>
      <c r="CI37" s="4">
        <f t="shared" si="23"/>
        <v>6.6000000000000003E-2</v>
      </c>
      <c r="CJ37" s="4">
        <f t="shared" si="23"/>
        <v>6.6000000000000003E-2</v>
      </c>
      <c r="CK37" s="4">
        <f t="shared" si="23"/>
        <v>6.6000000000000003E-2</v>
      </c>
      <c r="CL37" s="4">
        <f t="shared" si="24"/>
        <v>6.6000000000000003E-2</v>
      </c>
      <c r="CM37" s="4">
        <f t="shared" si="24"/>
        <v>6.6000000000000003E-2</v>
      </c>
      <c r="CN37" s="4">
        <f t="shared" si="24"/>
        <v>6.6000000000000003E-2</v>
      </c>
      <c r="CO37" s="4">
        <f t="shared" si="24"/>
        <v>6.6000000000000003E-2</v>
      </c>
      <c r="CP37" s="4">
        <f t="shared" si="24"/>
        <v>6.6000000000000003E-2</v>
      </c>
      <c r="CQ37" s="4">
        <f t="shared" si="24"/>
        <v>6.6000000000000003E-2</v>
      </c>
      <c r="CR37" s="4">
        <f t="shared" si="24"/>
        <v>6.6000000000000003E-2</v>
      </c>
      <c r="CS37" s="4">
        <f t="shared" si="24"/>
        <v>6.6000000000000003E-2</v>
      </c>
      <c r="CT37" s="4">
        <f t="shared" si="24"/>
        <v>6.6000000000000003E-2</v>
      </c>
      <c r="CU37" s="4">
        <f t="shared" si="24"/>
        <v>6.6000000000000003E-2</v>
      </c>
      <c r="CV37" s="4">
        <f t="shared" si="25"/>
        <v>6.6000000000000003E-2</v>
      </c>
      <c r="CW37" s="4">
        <f t="shared" si="25"/>
        <v>6.6000000000000003E-2</v>
      </c>
      <c r="CX37" s="4">
        <f t="shared" si="25"/>
        <v>6.6000000000000003E-2</v>
      </c>
      <c r="CY37" s="4">
        <f t="shared" si="25"/>
        <v>6.6000000000000003E-2</v>
      </c>
      <c r="CZ37" s="4">
        <f t="shared" si="25"/>
        <v>6.6000000000000003E-2</v>
      </c>
      <c r="DA37" s="4">
        <f t="shared" si="25"/>
        <v>6.6000000000000003E-2</v>
      </c>
      <c r="DB37" s="4">
        <f t="shared" si="25"/>
        <v>6.6000000000000003E-2</v>
      </c>
      <c r="DC37" s="4">
        <f t="shared" si="25"/>
        <v>6.6000000000000003E-2</v>
      </c>
      <c r="DD37" s="4">
        <f t="shared" si="25"/>
        <v>6.6000000000000003E-2</v>
      </c>
      <c r="DE37" s="4">
        <f t="shared" si="25"/>
        <v>6.6000000000000003E-2</v>
      </c>
    </row>
    <row r="38" spans="1:109">
      <c r="A38" t="s">
        <v>71</v>
      </c>
      <c r="B38" t="s">
        <v>4</v>
      </c>
      <c r="C38">
        <v>1</v>
      </c>
      <c r="D38">
        <v>100</v>
      </c>
      <c r="F38" s="1">
        <v>0.1</v>
      </c>
      <c r="G38" s="1">
        <v>0.2</v>
      </c>
      <c r="H38">
        <v>45</v>
      </c>
      <c r="I38">
        <f>H38</f>
        <v>45</v>
      </c>
      <c r="J38" s="4">
        <f t="shared" si="16"/>
        <v>0.46000000000000008</v>
      </c>
      <c r="K38" s="4">
        <f t="shared" si="16"/>
        <v>0.46000000000000008</v>
      </c>
      <c r="L38" s="4">
        <f t="shared" si="16"/>
        <v>0.46000000000000008</v>
      </c>
      <c r="M38" s="4">
        <f t="shared" si="16"/>
        <v>0.23000000000000004</v>
      </c>
      <c r="N38" s="4">
        <f t="shared" si="16"/>
        <v>0.23000000000000004</v>
      </c>
      <c r="O38" s="4">
        <f t="shared" si="16"/>
        <v>4.6000000000000013E-2</v>
      </c>
      <c r="P38" s="4">
        <f t="shared" si="16"/>
        <v>4.6000000000000013E-2</v>
      </c>
      <c r="Q38" s="4">
        <f t="shared" si="16"/>
        <v>4.6000000000000013E-2</v>
      </c>
      <c r="R38" s="4">
        <f t="shared" si="16"/>
        <v>4.6000000000000013E-2</v>
      </c>
      <c r="S38" s="4">
        <f t="shared" si="16"/>
        <v>4.6000000000000013E-2</v>
      </c>
      <c r="T38" s="4">
        <f t="shared" si="17"/>
        <v>4.6000000000000013E-2</v>
      </c>
      <c r="U38" s="4">
        <f t="shared" si="17"/>
        <v>4.6000000000000013E-2</v>
      </c>
      <c r="V38" s="4">
        <f t="shared" si="17"/>
        <v>4.6000000000000013E-2</v>
      </c>
      <c r="W38" s="4">
        <f t="shared" si="17"/>
        <v>4.6000000000000013E-2</v>
      </c>
      <c r="X38" s="4">
        <f t="shared" si="17"/>
        <v>4.6000000000000013E-2</v>
      </c>
      <c r="Y38" s="4">
        <f t="shared" si="17"/>
        <v>4.6000000000000013E-2</v>
      </c>
      <c r="Z38" s="4">
        <f t="shared" si="17"/>
        <v>4.6000000000000013E-2</v>
      </c>
      <c r="AA38" s="4">
        <f t="shared" si="17"/>
        <v>4.6000000000000013E-2</v>
      </c>
      <c r="AB38" s="4">
        <f t="shared" si="17"/>
        <v>4.6000000000000013E-2</v>
      </c>
      <c r="AC38" s="4">
        <f t="shared" si="17"/>
        <v>4.6000000000000013E-2</v>
      </c>
      <c r="AD38" s="4">
        <f t="shared" si="18"/>
        <v>4.6000000000000013E-2</v>
      </c>
      <c r="AE38" s="4">
        <f t="shared" si="18"/>
        <v>4.6000000000000013E-2</v>
      </c>
      <c r="AF38" s="4">
        <f t="shared" si="18"/>
        <v>4.6000000000000013E-2</v>
      </c>
      <c r="AG38" s="4">
        <f t="shared" si="18"/>
        <v>4.6000000000000013E-2</v>
      </c>
      <c r="AH38" s="4">
        <f t="shared" si="18"/>
        <v>4.6000000000000013E-2</v>
      </c>
      <c r="AI38" s="4">
        <f t="shared" si="18"/>
        <v>4.6000000000000013E-2</v>
      </c>
      <c r="AJ38" s="4">
        <f t="shared" si="18"/>
        <v>4.6000000000000013E-2</v>
      </c>
      <c r="AK38" s="4">
        <f t="shared" si="18"/>
        <v>4.6000000000000013E-2</v>
      </c>
      <c r="AL38" s="4">
        <f t="shared" si="18"/>
        <v>4.6000000000000013E-2</v>
      </c>
      <c r="AM38" s="4">
        <f t="shared" si="18"/>
        <v>4.6000000000000013E-2</v>
      </c>
      <c r="AN38" s="4">
        <f t="shared" si="19"/>
        <v>4.6000000000000013E-2</v>
      </c>
      <c r="AO38" s="4">
        <f t="shared" si="19"/>
        <v>4.6000000000000013E-2</v>
      </c>
      <c r="AP38" s="4">
        <f t="shared" si="19"/>
        <v>4.6000000000000013E-2</v>
      </c>
      <c r="AQ38" s="4">
        <f t="shared" si="19"/>
        <v>4.6000000000000013E-2</v>
      </c>
      <c r="AR38" s="4">
        <f t="shared" si="19"/>
        <v>4.6000000000000013E-2</v>
      </c>
      <c r="AS38" s="4">
        <f t="shared" si="19"/>
        <v>4.6000000000000013E-2</v>
      </c>
      <c r="AT38" s="4">
        <f t="shared" si="19"/>
        <v>4.6000000000000013E-2</v>
      </c>
      <c r="AU38" s="4">
        <f t="shared" si="19"/>
        <v>4.6000000000000013E-2</v>
      </c>
      <c r="AV38" s="4">
        <f t="shared" si="19"/>
        <v>4.6000000000000013E-2</v>
      </c>
      <c r="AW38" s="4">
        <f t="shared" si="19"/>
        <v>4.6000000000000013E-2</v>
      </c>
      <c r="AX38" s="4">
        <f t="shared" si="20"/>
        <v>4.6000000000000013E-2</v>
      </c>
      <c r="AY38" s="4">
        <f t="shared" si="20"/>
        <v>4.6000000000000013E-2</v>
      </c>
      <c r="AZ38" s="4">
        <f t="shared" si="20"/>
        <v>4.6000000000000013E-2</v>
      </c>
      <c r="BA38" s="4">
        <f t="shared" si="20"/>
        <v>4.6000000000000013E-2</v>
      </c>
      <c r="BB38" s="4">
        <f t="shared" si="20"/>
        <v>4.6000000000000013E-2</v>
      </c>
      <c r="BC38" s="4">
        <f t="shared" si="20"/>
        <v>4.6000000000000013E-2</v>
      </c>
      <c r="BD38" s="4">
        <f t="shared" si="20"/>
        <v>4.6000000000000013E-2</v>
      </c>
      <c r="BE38" s="4">
        <f t="shared" si="20"/>
        <v>4.6000000000000013E-2</v>
      </c>
      <c r="BF38" s="4">
        <f t="shared" si="20"/>
        <v>4.6000000000000013E-2</v>
      </c>
      <c r="BG38" s="4">
        <f t="shared" si="20"/>
        <v>4.6000000000000013E-2</v>
      </c>
      <c r="BH38" s="4">
        <f t="shared" si="21"/>
        <v>4.6000000000000013E-2</v>
      </c>
      <c r="BI38" s="4">
        <f t="shared" si="21"/>
        <v>4.6000000000000013E-2</v>
      </c>
      <c r="BJ38" s="4">
        <f t="shared" si="21"/>
        <v>4.6000000000000013E-2</v>
      </c>
      <c r="BK38" s="4">
        <f t="shared" si="21"/>
        <v>4.6000000000000013E-2</v>
      </c>
      <c r="BL38" s="4">
        <f t="shared" si="21"/>
        <v>4.6000000000000013E-2</v>
      </c>
      <c r="BM38" s="4">
        <f t="shared" si="21"/>
        <v>4.6000000000000013E-2</v>
      </c>
      <c r="BN38" s="4">
        <f t="shared" si="21"/>
        <v>4.6000000000000013E-2</v>
      </c>
      <c r="BO38" s="4">
        <f t="shared" si="21"/>
        <v>4.6000000000000013E-2</v>
      </c>
      <c r="BP38" s="4">
        <f t="shared" si="21"/>
        <v>4.6000000000000013E-2</v>
      </c>
      <c r="BQ38" s="4">
        <f t="shared" si="21"/>
        <v>4.6000000000000013E-2</v>
      </c>
      <c r="BR38" s="4">
        <f t="shared" si="22"/>
        <v>4.6000000000000013E-2</v>
      </c>
      <c r="BS38" s="4">
        <f t="shared" si="22"/>
        <v>4.6000000000000013E-2</v>
      </c>
      <c r="BT38" s="4">
        <f t="shared" si="22"/>
        <v>4.6000000000000013E-2</v>
      </c>
      <c r="BU38" s="4">
        <f t="shared" si="22"/>
        <v>4.6000000000000013E-2</v>
      </c>
      <c r="BV38" s="4">
        <f t="shared" si="22"/>
        <v>4.6000000000000013E-2</v>
      </c>
      <c r="BW38" s="4">
        <f t="shared" si="22"/>
        <v>4.6000000000000013E-2</v>
      </c>
      <c r="BX38" s="4">
        <f t="shared" si="22"/>
        <v>4.6000000000000013E-2</v>
      </c>
      <c r="BY38" s="4">
        <f t="shared" si="22"/>
        <v>4.6000000000000013E-2</v>
      </c>
      <c r="BZ38" s="4">
        <f t="shared" si="22"/>
        <v>4.6000000000000013E-2</v>
      </c>
      <c r="CA38" s="4">
        <f t="shared" si="22"/>
        <v>4.6000000000000013E-2</v>
      </c>
      <c r="CB38" s="4">
        <f t="shared" si="23"/>
        <v>4.6000000000000013E-2</v>
      </c>
      <c r="CC38" s="4">
        <f t="shared" si="23"/>
        <v>4.6000000000000013E-2</v>
      </c>
      <c r="CD38" s="4">
        <f t="shared" si="23"/>
        <v>4.6000000000000013E-2</v>
      </c>
      <c r="CE38" s="4">
        <f t="shared" si="23"/>
        <v>4.6000000000000013E-2</v>
      </c>
      <c r="CF38" s="4">
        <f t="shared" si="23"/>
        <v>4.6000000000000013E-2</v>
      </c>
      <c r="CG38" s="4">
        <f t="shared" si="23"/>
        <v>4.6000000000000013E-2</v>
      </c>
      <c r="CH38" s="4">
        <f t="shared" si="23"/>
        <v>4.6000000000000013E-2</v>
      </c>
      <c r="CI38" s="4">
        <f t="shared" si="23"/>
        <v>4.6000000000000013E-2</v>
      </c>
      <c r="CJ38" s="4">
        <f t="shared" si="23"/>
        <v>4.6000000000000013E-2</v>
      </c>
      <c r="CK38" s="4">
        <f t="shared" si="23"/>
        <v>4.6000000000000013E-2</v>
      </c>
      <c r="CL38" s="4">
        <f t="shared" si="24"/>
        <v>4.6000000000000013E-2</v>
      </c>
      <c r="CM38" s="4">
        <f t="shared" si="24"/>
        <v>4.6000000000000013E-2</v>
      </c>
      <c r="CN38" s="4">
        <f t="shared" si="24"/>
        <v>4.6000000000000013E-2</v>
      </c>
      <c r="CO38" s="4">
        <f t="shared" si="24"/>
        <v>4.6000000000000013E-2</v>
      </c>
      <c r="CP38" s="4">
        <f t="shared" si="24"/>
        <v>4.6000000000000013E-2</v>
      </c>
      <c r="CQ38" s="4">
        <f t="shared" si="24"/>
        <v>4.6000000000000013E-2</v>
      </c>
      <c r="CR38" s="4">
        <f t="shared" si="24"/>
        <v>4.6000000000000013E-2</v>
      </c>
      <c r="CS38" s="4">
        <f t="shared" si="24"/>
        <v>4.6000000000000013E-2</v>
      </c>
      <c r="CT38" s="4">
        <f t="shared" si="24"/>
        <v>4.6000000000000013E-2</v>
      </c>
      <c r="CU38" s="4">
        <f t="shared" si="24"/>
        <v>4.6000000000000013E-2</v>
      </c>
      <c r="CV38" s="4">
        <f t="shared" si="25"/>
        <v>4.6000000000000013E-2</v>
      </c>
      <c r="CW38" s="4">
        <f t="shared" si="25"/>
        <v>4.6000000000000013E-2</v>
      </c>
      <c r="CX38" s="4">
        <f t="shared" si="25"/>
        <v>4.6000000000000013E-2</v>
      </c>
      <c r="CY38" s="4">
        <f t="shared" si="25"/>
        <v>4.6000000000000013E-2</v>
      </c>
      <c r="CZ38" s="4">
        <f t="shared" si="25"/>
        <v>4.6000000000000013E-2</v>
      </c>
      <c r="DA38" s="4">
        <f t="shared" si="25"/>
        <v>4.6000000000000013E-2</v>
      </c>
      <c r="DB38" s="4">
        <f t="shared" si="25"/>
        <v>4.6000000000000013E-2</v>
      </c>
      <c r="DC38" s="4">
        <f t="shared" si="25"/>
        <v>4.6000000000000013E-2</v>
      </c>
      <c r="DD38" s="4">
        <f t="shared" si="25"/>
        <v>4.6000000000000013E-2</v>
      </c>
      <c r="DE38" s="4">
        <f t="shared" si="25"/>
        <v>4.6000000000000013E-2</v>
      </c>
    </row>
    <row r="39" spans="1:109">
      <c r="A39" t="s">
        <v>72</v>
      </c>
      <c r="B39" t="s">
        <v>4</v>
      </c>
      <c r="C39">
        <v>2</v>
      </c>
      <c r="D39">
        <v>110</v>
      </c>
      <c r="F39" s="1">
        <v>0.15</v>
      </c>
      <c r="G39" s="1">
        <v>0.3</v>
      </c>
      <c r="H39">
        <v>32.5</v>
      </c>
      <c r="I39">
        <f>H39+H38</f>
        <v>77.5</v>
      </c>
      <c r="J39" s="4">
        <f t="shared" si="16"/>
        <v>0.48499999999999999</v>
      </c>
      <c r="K39" s="4">
        <f t="shared" si="16"/>
        <v>0.48499999999999999</v>
      </c>
      <c r="L39" s="4">
        <f t="shared" si="16"/>
        <v>0.48499999999999999</v>
      </c>
      <c r="M39" s="4">
        <f t="shared" si="16"/>
        <v>0.24249999999999999</v>
      </c>
      <c r="N39" s="4">
        <f t="shared" si="16"/>
        <v>0.24249999999999999</v>
      </c>
      <c r="O39" s="4">
        <f t="shared" si="16"/>
        <v>0.24249999999999999</v>
      </c>
      <c r="P39" s="4">
        <f t="shared" si="16"/>
        <v>4.8500000000000001E-2</v>
      </c>
      <c r="Q39" s="4">
        <f t="shared" si="16"/>
        <v>4.8500000000000001E-2</v>
      </c>
      <c r="R39" s="4">
        <f t="shared" si="16"/>
        <v>4.8500000000000001E-2</v>
      </c>
      <c r="S39" s="4">
        <f t="shared" si="16"/>
        <v>4.8500000000000001E-2</v>
      </c>
      <c r="T39" s="4">
        <f t="shared" si="17"/>
        <v>4.8500000000000001E-2</v>
      </c>
      <c r="U39" s="4">
        <f t="shared" si="17"/>
        <v>4.8500000000000001E-2</v>
      </c>
      <c r="V39" s="4">
        <f t="shared" si="17"/>
        <v>4.8500000000000001E-2</v>
      </c>
      <c r="W39" s="4">
        <f t="shared" si="17"/>
        <v>4.8500000000000001E-2</v>
      </c>
      <c r="X39" s="4">
        <f t="shared" si="17"/>
        <v>4.8500000000000001E-2</v>
      </c>
      <c r="Y39" s="4">
        <f t="shared" si="17"/>
        <v>4.8500000000000001E-2</v>
      </c>
      <c r="Z39" s="4">
        <f t="shared" si="17"/>
        <v>4.8500000000000001E-2</v>
      </c>
      <c r="AA39" s="4">
        <f t="shared" si="17"/>
        <v>4.8500000000000001E-2</v>
      </c>
      <c r="AB39" s="4">
        <f t="shared" si="17"/>
        <v>4.8500000000000001E-2</v>
      </c>
      <c r="AC39" s="4">
        <f t="shared" si="17"/>
        <v>4.8500000000000001E-2</v>
      </c>
      <c r="AD39" s="4">
        <f t="shared" si="18"/>
        <v>4.8500000000000001E-2</v>
      </c>
      <c r="AE39" s="4">
        <f t="shared" si="18"/>
        <v>4.8500000000000001E-2</v>
      </c>
      <c r="AF39" s="4">
        <f t="shared" si="18"/>
        <v>4.8500000000000001E-2</v>
      </c>
      <c r="AG39" s="4">
        <f t="shared" si="18"/>
        <v>4.8500000000000001E-2</v>
      </c>
      <c r="AH39" s="4">
        <f t="shared" si="18"/>
        <v>4.8500000000000001E-2</v>
      </c>
      <c r="AI39" s="4">
        <f t="shared" si="18"/>
        <v>4.8500000000000001E-2</v>
      </c>
      <c r="AJ39" s="4">
        <f t="shared" si="18"/>
        <v>4.8500000000000001E-2</v>
      </c>
      <c r="AK39" s="4">
        <f t="shared" si="18"/>
        <v>4.8500000000000001E-2</v>
      </c>
      <c r="AL39" s="4">
        <f t="shared" si="18"/>
        <v>4.8500000000000001E-2</v>
      </c>
      <c r="AM39" s="4">
        <f t="shared" si="18"/>
        <v>4.8500000000000001E-2</v>
      </c>
      <c r="AN39" s="4">
        <f t="shared" si="19"/>
        <v>4.8500000000000001E-2</v>
      </c>
      <c r="AO39" s="4">
        <f t="shared" si="19"/>
        <v>4.8500000000000001E-2</v>
      </c>
      <c r="AP39" s="4">
        <f t="shared" si="19"/>
        <v>4.8500000000000001E-2</v>
      </c>
      <c r="AQ39" s="4">
        <f t="shared" si="19"/>
        <v>4.8500000000000001E-2</v>
      </c>
      <c r="AR39" s="4">
        <f t="shared" si="19"/>
        <v>4.8500000000000001E-2</v>
      </c>
      <c r="AS39" s="4">
        <f t="shared" si="19"/>
        <v>4.8500000000000001E-2</v>
      </c>
      <c r="AT39" s="4">
        <f t="shared" si="19"/>
        <v>4.8500000000000001E-2</v>
      </c>
      <c r="AU39" s="4">
        <f t="shared" si="19"/>
        <v>4.8500000000000001E-2</v>
      </c>
      <c r="AV39" s="4">
        <f t="shared" si="19"/>
        <v>4.8500000000000001E-2</v>
      </c>
      <c r="AW39" s="4">
        <f t="shared" si="19"/>
        <v>4.8500000000000001E-2</v>
      </c>
      <c r="AX39" s="4">
        <f t="shared" si="20"/>
        <v>4.8500000000000001E-2</v>
      </c>
      <c r="AY39" s="4">
        <f t="shared" si="20"/>
        <v>4.8500000000000001E-2</v>
      </c>
      <c r="AZ39" s="4">
        <f t="shared" si="20"/>
        <v>4.8500000000000001E-2</v>
      </c>
      <c r="BA39" s="4">
        <f t="shared" si="20"/>
        <v>4.8500000000000001E-2</v>
      </c>
      <c r="BB39" s="4">
        <f t="shared" si="20"/>
        <v>4.8500000000000001E-2</v>
      </c>
      <c r="BC39" s="4">
        <f t="shared" si="20"/>
        <v>4.8500000000000001E-2</v>
      </c>
      <c r="BD39" s="4">
        <f t="shared" si="20"/>
        <v>4.8500000000000001E-2</v>
      </c>
      <c r="BE39" s="4">
        <f t="shared" si="20"/>
        <v>4.8500000000000001E-2</v>
      </c>
      <c r="BF39" s="4">
        <f t="shared" si="20"/>
        <v>4.8500000000000001E-2</v>
      </c>
      <c r="BG39" s="4">
        <f t="shared" si="20"/>
        <v>4.8500000000000001E-2</v>
      </c>
      <c r="BH39" s="4">
        <f t="shared" si="21"/>
        <v>4.8500000000000001E-2</v>
      </c>
      <c r="BI39" s="4">
        <f t="shared" si="21"/>
        <v>4.8500000000000001E-2</v>
      </c>
      <c r="BJ39" s="4">
        <f t="shared" si="21"/>
        <v>4.8500000000000001E-2</v>
      </c>
      <c r="BK39" s="4">
        <f t="shared" si="21"/>
        <v>4.8500000000000001E-2</v>
      </c>
      <c r="BL39" s="4">
        <f t="shared" si="21"/>
        <v>4.8500000000000001E-2</v>
      </c>
      <c r="BM39" s="4">
        <f t="shared" si="21"/>
        <v>4.8500000000000001E-2</v>
      </c>
      <c r="BN39" s="4">
        <f t="shared" si="21"/>
        <v>4.8500000000000001E-2</v>
      </c>
      <c r="BO39" s="4">
        <f t="shared" si="21"/>
        <v>4.8500000000000001E-2</v>
      </c>
      <c r="BP39" s="4">
        <f t="shared" si="21"/>
        <v>4.8500000000000001E-2</v>
      </c>
      <c r="BQ39" s="4">
        <f t="shared" si="21"/>
        <v>4.8500000000000001E-2</v>
      </c>
      <c r="BR39" s="4">
        <f t="shared" si="22"/>
        <v>4.8500000000000001E-2</v>
      </c>
      <c r="BS39" s="4">
        <f t="shared" si="22"/>
        <v>4.8500000000000001E-2</v>
      </c>
      <c r="BT39" s="4">
        <f t="shared" si="22"/>
        <v>4.8500000000000001E-2</v>
      </c>
      <c r="BU39" s="4">
        <f t="shared" si="22"/>
        <v>4.8500000000000001E-2</v>
      </c>
      <c r="BV39" s="4">
        <f t="shared" si="22"/>
        <v>4.8500000000000001E-2</v>
      </c>
      <c r="BW39" s="4">
        <f t="shared" si="22"/>
        <v>4.8500000000000001E-2</v>
      </c>
      <c r="BX39" s="4">
        <f t="shared" si="22"/>
        <v>4.8500000000000001E-2</v>
      </c>
      <c r="BY39" s="4">
        <f t="shared" si="22"/>
        <v>4.8500000000000001E-2</v>
      </c>
      <c r="BZ39" s="4">
        <f t="shared" si="22"/>
        <v>4.8500000000000001E-2</v>
      </c>
      <c r="CA39" s="4">
        <f t="shared" si="22"/>
        <v>4.8500000000000001E-2</v>
      </c>
      <c r="CB39" s="4">
        <f t="shared" si="23"/>
        <v>4.8500000000000001E-2</v>
      </c>
      <c r="CC39" s="4">
        <f t="shared" si="23"/>
        <v>4.8500000000000001E-2</v>
      </c>
      <c r="CD39" s="4">
        <f t="shared" si="23"/>
        <v>4.8500000000000001E-2</v>
      </c>
      <c r="CE39" s="4">
        <f t="shared" si="23"/>
        <v>4.8500000000000001E-2</v>
      </c>
      <c r="CF39" s="4">
        <f t="shared" si="23"/>
        <v>4.8500000000000001E-2</v>
      </c>
      <c r="CG39" s="4">
        <f t="shared" si="23"/>
        <v>4.8500000000000001E-2</v>
      </c>
      <c r="CH39" s="4">
        <f t="shared" si="23"/>
        <v>4.8500000000000001E-2</v>
      </c>
      <c r="CI39" s="4">
        <f t="shared" si="23"/>
        <v>4.8500000000000001E-2</v>
      </c>
      <c r="CJ39" s="4">
        <f t="shared" si="23"/>
        <v>4.8500000000000001E-2</v>
      </c>
      <c r="CK39" s="4">
        <f t="shared" si="23"/>
        <v>4.8500000000000001E-2</v>
      </c>
      <c r="CL39" s="4">
        <f t="shared" si="24"/>
        <v>4.8500000000000001E-2</v>
      </c>
      <c r="CM39" s="4">
        <f t="shared" si="24"/>
        <v>4.8500000000000001E-2</v>
      </c>
      <c r="CN39" s="4">
        <f t="shared" si="24"/>
        <v>4.8500000000000001E-2</v>
      </c>
      <c r="CO39" s="4">
        <f t="shared" si="24"/>
        <v>4.8500000000000001E-2</v>
      </c>
      <c r="CP39" s="4">
        <f t="shared" si="24"/>
        <v>4.8500000000000001E-2</v>
      </c>
      <c r="CQ39" s="4">
        <f t="shared" si="24"/>
        <v>4.8500000000000001E-2</v>
      </c>
      <c r="CR39" s="4">
        <f t="shared" si="24"/>
        <v>4.8500000000000001E-2</v>
      </c>
      <c r="CS39" s="4">
        <f t="shared" si="24"/>
        <v>4.8500000000000001E-2</v>
      </c>
      <c r="CT39" s="4">
        <f t="shared" si="24"/>
        <v>4.8500000000000001E-2</v>
      </c>
      <c r="CU39" s="4">
        <f t="shared" si="24"/>
        <v>4.8500000000000001E-2</v>
      </c>
      <c r="CV39" s="4">
        <f t="shared" si="25"/>
        <v>4.8500000000000001E-2</v>
      </c>
      <c r="CW39" s="4">
        <f t="shared" si="25"/>
        <v>4.8500000000000001E-2</v>
      </c>
      <c r="CX39" s="4">
        <f t="shared" si="25"/>
        <v>4.8500000000000001E-2</v>
      </c>
      <c r="CY39" s="4">
        <f t="shared" si="25"/>
        <v>4.8500000000000001E-2</v>
      </c>
      <c r="CZ39" s="4">
        <f t="shared" si="25"/>
        <v>4.8500000000000001E-2</v>
      </c>
      <c r="DA39" s="4">
        <f t="shared" si="25"/>
        <v>4.8500000000000001E-2</v>
      </c>
      <c r="DB39" s="4">
        <f t="shared" si="25"/>
        <v>4.8500000000000001E-2</v>
      </c>
      <c r="DC39" s="4">
        <f t="shared" si="25"/>
        <v>4.8500000000000001E-2</v>
      </c>
      <c r="DD39" s="4">
        <f t="shared" si="25"/>
        <v>4.8500000000000001E-2</v>
      </c>
      <c r="DE39" s="4">
        <f t="shared" si="25"/>
        <v>4.8500000000000001E-2</v>
      </c>
    </row>
    <row r="40" spans="1:109">
      <c r="A40" t="s">
        <v>73</v>
      </c>
      <c r="B40" t="s">
        <v>4</v>
      </c>
      <c r="C40">
        <v>3</v>
      </c>
      <c r="D40">
        <v>130</v>
      </c>
      <c r="F40" s="1">
        <v>0.2</v>
      </c>
      <c r="G40" s="1">
        <v>0.4</v>
      </c>
      <c r="H40">
        <v>35</v>
      </c>
      <c r="I40">
        <f>H40+H39+H38</f>
        <v>112.5</v>
      </c>
      <c r="J40" s="4">
        <f t="shared" si="16"/>
        <v>0.51</v>
      </c>
      <c r="K40" s="4">
        <f t="shared" si="16"/>
        <v>0.51</v>
      </c>
      <c r="L40" s="4">
        <f t="shared" si="16"/>
        <v>0.51</v>
      </c>
      <c r="M40" s="4">
        <f t="shared" si="16"/>
        <v>0.255</v>
      </c>
      <c r="N40" s="4">
        <f t="shared" si="16"/>
        <v>0.255</v>
      </c>
      <c r="O40" s="4">
        <f t="shared" si="16"/>
        <v>0.255</v>
      </c>
      <c r="P40" s="4">
        <f t="shared" si="16"/>
        <v>0.255</v>
      </c>
      <c r="Q40" s="4">
        <f t="shared" si="16"/>
        <v>5.1000000000000004E-2</v>
      </c>
      <c r="R40" s="4">
        <f t="shared" si="16"/>
        <v>5.1000000000000004E-2</v>
      </c>
      <c r="S40" s="4">
        <f t="shared" si="16"/>
        <v>5.1000000000000004E-2</v>
      </c>
      <c r="T40" s="4">
        <f t="shared" si="17"/>
        <v>5.1000000000000004E-2</v>
      </c>
      <c r="U40" s="4">
        <f t="shared" si="17"/>
        <v>5.1000000000000004E-2</v>
      </c>
      <c r="V40" s="4">
        <f t="shared" si="17"/>
        <v>5.1000000000000004E-2</v>
      </c>
      <c r="W40" s="4">
        <f t="shared" si="17"/>
        <v>5.1000000000000004E-2</v>
      </c>
      <c r="X40" s="4">
        <f t="shared" si="17"/>
        <v>5.1000000000000004E-2</v>
      </c>
      <c r="Y40" s="4">
        <f t="shared" si="17"/>
        <v>5.1000000000000004E-2</v>
      </c>
      <c r="Z40" s="4">
        <f t="shared" si="17"/>
        <v>5.1000000000000004E-2</v>
      </c>
      <c r="AA40" s="4">
        <f t="shared" si="17"/>
        <v>5.1000000000000004E-2</v>
      </c>
      <c r="AB40" s="4">
        <f t="shared" si="17"/>
        <v>5.1000000000000004E-2</v>
      </c>
      <c r="AC40" s="4">
        <f t="shared" si="17"/>
        <v>5.1000000000000004E-2</v>
      </c>
      <c r="AD40" s="4">
        <f t="shared" si="18"/>
        <v>5.1000000000000004E-2</v>
      </c>
      <c r="AE40" s="4">
        <f t="shared" si="18"/>
        <v>5.1000000000000004E-2</v>
      </c>
      <c r="AF40" s="4">
        <f t="shared" si="18"/>
        <v>5.1000000000000004E-2</v>
      </c>
      <c r="AG40" s="4">
        <f t="shared" si="18"/>
        <v>5.1000000000000004E-2</v>
      </c>
      <c r="AH40" s="4">
        <f t="shared" si="18"/>
        <v>5.1000000000000004E-2</v>
      </c>
      <c r="AI40" s="4">
        <f t="shared" si="18"/>
        <v>5.1000000000000004E-2</v>
      </c>
      <c r="AJ40" s="4">
        <f t="shared" si="18"/>
        <v>5.1000000000000004E-2</v>
      </c>
      <c r="AK40" s="4">
        <f t="shared" si="18"/>
        <v>5.1000000000000004E-2</v>
      </c>
      <c r="AL40" s="4">
        <f t="shared" si="18"/>
        <v>5.1000000000000004E-2</v>
      </c>
      <c r="AM40" s="4">
        <f t="shared" si="18"/>
        <v>5.1000000000000004E-2</v>
      </c>
      <c r="AN40" s="4">
        <f t="shared" si="19"/>
        <v>5.1000000000000004E-2</v>
      </c>
      <c r="AO40" s="4">
        <f t="shared" si="19"/>
        <v>5.1000000000000004E-2</v>
      </c>
      <c r="AP40" s="4">
        <f t="shared" si="19"/>
        <v>5.1000000000000004E-2</v>
      </c>
      <c r="AQ40" s="4">
        <f t="shared" si="19"/>
        <v>5.1000000000000004E-2</v>
      </c>
      <c r="AR40" s="4">
        <f t="shared" si="19"/>
        <v>5.1000000000000004E-2</v>
      </c>
      <c r="AS40" s="4">
        <f t="shared" si="19"/>
        <v>5.1000000000000004E-2</v>
      </c>
      <c r="AT40" s="4">
        <f t="shared" si="19"/>
        <v>5.1000000000000004E-2</v>
      </c>
      <c r="AU40" s="4">
        <f t="shared" si="19"/>
        <v>5.1000000000000004E-2</v>
      </c>
      <c r="AV40" s="4">
        <f t="shared" si="19"/>
        <v>5.1000000000000004E-2</v>
      </c>
      <c r="AW40" s="4">
        <f t="shared" si="19"/>
        <v>5.1000000000000004E-2</v>
      </c>
      <c r="AX40" s="4">
        <f t="shared" si="20"/>
        <v>5.1000000000000004E-2</v>
      </c>
      <c r="AY40" s="4">
        <f t="shared" si="20"/>
        <v>5.1000000000000004E-2</v>
      </c>
      <c r="AZ40" s="4">
        <f t="shared" si="20"/>
        <v>5.1000000000000004E-2</v>
      </c>
      <c r="BA40" s="4">
        <f t="shared" si="20"/>
        <v>5.1000000000000004E-2</v>
      </c>
      <c r="BB40" s="4">
        <f t="shared" si="20"/>
        <v>5.1000000000000004E-2</v>
      </c>
      <c r="BC40" s="4">
        <f t="shared" si="20"/>
        <v>5.1000000000000004E-2</v>
      </c>
      <c r="BD40" s="4">
        <f t="shared" si="20"/>
        <v>5.1000000000000004E-2</v>
      </c>
      <c r="BE40" s="4">
        <f t="shared" si="20"/>
        <v>5.1000000000000004E-2</v>
      </c>
      <c r="BF40" s="4">
        <f t="shared" si="20"/>
        <v>5.1000000000000004E-2</v>
      </c>
      <c r="BG40" s="4">
        <f t="shared" si="20"/>
        <v>5.1000000000000004E-2</v>
      </c>
      <c r="BH40" s="4">
        <f t="shared" si="21"/>
        <v>5.1000000000000004E-2</v>
      </c>
      <c r="BI40" s="4">
        <f t="shared" si="21"/>
        <v>5.1000000000000004E-2</v>
      </c>
      <c r="BJ40" s="4">
        <f t="shared" si="21"/>
        <v>5.1000000000000004E-2</v>
      </c>
      <c r="BK40" s="4">
        <f t="shared" si="21"/>
        <v>5.1000000000000004E-2</v>
      </c>
      <c r="BL40" s="4">
        <f t="shared" si="21"/>
        <v>5.1000000000000004E-2</v>
      </c>
      <c r="BM40" s="4">
        <f t="shared" si="21"/>
        <v>5.1000000000000004E-2</v>
      </c>
      <c r="BN40" s="4">
        <f t="shared" si="21"/>
        <v>5.1000000000000004E-2</v>
      </c>
      <c r="BO40" s="4">
        <f t="shared" si="21"/>
        <v>5.1000000000000004E-2</v>
      </c>
      <c r="BP40" s="4">
        <f t="shared" si="21"/>
        <v>5.1000000000000004E-2</v>
      </c>
      <c r="BQ40" s="4">
        <f t="shared" si="21"/>
        <v>5.1000000000000004E-2</v>
      </c>
      <c r="BR40" s="4">
        <f t="shared" si="22"/>
        <v>5.1000000000000004E-2</v>
      </c>
      <c r="BS40" s="4">
        <f t="shared" si="22"/>
        <v>5.1000000000000004E-2</v>
      </c>
      <c r="BT40" s="4">
        <f t="shared" si="22"/>
        <v>5.1000000000000004E-2</v>
      </c>
      <c r="BU40" s="4">
        <f t="shared" si="22"/>
        <v>5.1000000000000004E-2</v>
      </c>
      <c r="BV40" s="4">
        <f t="shared" si="22"/>
        <v>5.1000000000000004E-2</v>
      </c>
      <c r="BW40" s="4">
        <f t="shared" si="22"/>
        <v>5.1000000000000004E-2</v>
      </c>
      <c r="BX40" s="4">
        <f t="shared" si="22"/>
        <v>5.1000000000000004E-2</v>
      </c>
      <c r="BY40" s="4">
        <f t="shared" si="22"/>
        <v>5.1000000000000004E-2</v>
      </c>
      <c r="BZ40" s="4">
        <f t="shared" si="22"/>
        <v>5.1000000000000004E-2</v>
      </c>
      <c r="CA40" s="4">
        <f t="shared" si="22"/>
        <v>5.1000000000000004E-2</v>
      </c>
      <c r="CB40" s="4">
        <f t="shared" si="23"/>
        <v>5.1000000000000004E-2</v>
      </c>
      <c r="CC40" s="4">
        <f t="shared" si="23"/>
        <v>5.1000000000000004E-2</v>
      </c>
      <c r="CD40" s="4">
        <f t="shared" si="23"/>
        <v>5.1000000000000004E-2</v>
      </c>
      <c r="CE40" s="4">
        <f t="shared" si="23"/>
        <v>5.1000000000000004E-2</v>
      </c>
      <c r="CF40" s="4">
        <f t="shared" si="23"/>
        <v>5.1000000000000004E-2</v>
      </c>
      <c r="CG40" s="4">
        <f t="shared" si="23"/>
        <v>5.1000000000000004E-2</v>
      </c>
      <c r="CH40" s="4">
        <f t="shared" si="23"/>
        <v>5.1000000000000004E-2</v>
      </c>
      <c r="CI40" s="4">
        <f t="shared" si="23"/>
        <v>5.1000000000000004E-2</v>
      </c>
      <c r="CJ40" s="4">
        <f t="shared" si="23"/>
        <v>5.1000000000000004E-2</v>
      </c>
      <c r="CK40" s="4">
        <f t="shared" si="23"/>
        <v>5.1000000000000004E-2</v>
      </c>
      <c r="CL40" s="4">
        <f t="shared" si="24"/>
        <v>5.1000000000000004E-2</v>
      </c>
      <c r="CM40" s="4">
        <f t="shared" si="24"/>
        <v>5.1000000000000004E-2</v>
      </c>
      <c r="CN40" s="4">
        <f t="shared" si="24"/>
        <v>5.1000000000000004E-2</v>
      </c>
      <c r="CO40" s="4">
        <f t="shared" si="24"/>
        <v>5.1000000000000004E-2</v>
      </c>
      <c r="CP40" s="4">
        <f t="shared" si="24"/>
        <v>5.1000000000000004E-2</v>
      </c>
      <c r="CQ40" s="4">
        <f t="shared" si="24"/>
        <v>5.1000000000000004E-2</v>
      </c>
      <c r="CR40" s="4">
        <f t="shared" si="24"/>
        <v>5.1000000000000004E-2</v>
      </c>
      <c r="CS40" s="4">
        <f t="shared" si="24"/>
        <v>5.1000000000000004E-2</v>
      </c>
      <c r="CT40" s="4">
        <f t="shared" si="24"/>
        <v>5.1000000000000004E-2</v>
      </c>
      <c r="CU40" s="4">
        <f t="shared" si="24"/>
        <v>5.1000000000000004E-2</v>
      </c>
      <c r="CV40" s="4">
        <f t="shared" si="25"/>
        <v>5.1000000000000004E-2</v>
      </c>
      <c r="CW40" s="4">
        <f t="shared" si="25"/>
        <v>5.1000000000000004E-2</v>
      </c>
      <c r="CX40" s="4">
        <f t="shared" si="25"/>
        <v>5.1000000000000004E-2</v>
      </c>
      <c r="CY40" s="4">
        <f t="shared" si="25"/>
        <v>5.1000000000000004E-2</v>
      </c>
      <c r="CZ40" s="4">
        <f t="shared" si="25"/>
        <v>5.1000000000000004E-2</v>
      </c>
      <c r="DA40" s="4">
        <f t="shared" si="25"/>
        <v>5.1000000000000004E-2</v>
      </c>
      <c r="DB40" s="4">
        <f t="shared" si="25"/>
        <v>5.1000000000000004E-2</v>
      </c>
      <c r="DC40" s="4">
        <f t="shared" si="25"/>
        <v>5.1000000000000004E-2</v>
      </c>
      <c r="DD40" s="4">
        <f t="shared" si="25"/>
        <v>5.1000000000000004E-2</v>
      </c>
      <c r="DE40" s="4">
        <f t="shared" si="25"/>
        <v>5.1000000000000004E-2</v>
      </c>
    </row>
    <row r="41" spans="1:109">
      <c r="A41" t="s">
        <v>74</v>
      </c>
      <c r="B41" t="s">
        <v>4</v>
      </c>
      <c r="C41">
        <v>4</v>
      </c>
      <c r="D41">
        <v>150</v>
      </c>
      <c r="F41" s="1">
        <v>0.25</v>
      </c>
      <c r="G41" s="1">
        <v>0.5</v>
      </c>
      <c r="H41">
        <v>90</v>
      </c>
      <c r="I41">
        <f>H41+H40+H39+H38</f>
        <v>202.5</v>
      </c>
      <c r="J41" s="4">
        <f t="shared" si="16"/>
        <v>0.53500000000000003</v>
      </c>
      <c r="K41" s="4">
        <f t="shared" si="16"/>
        <v>0.53500000000000003</v>
      </c>
      <c r="L41" s="4">
        <f t="shared" si="16"/>
        <v>0.53500000000000003</v>
      </c>
      <c r="M41" s="4">
        <f t="shared" si="16"/>
        <v>0.53500000000000003</v>
      </c>
      <c r="N41" s="4">
        <f t="shared" si="16"/>
        <v>0.26750000000000002</v>
      </c>
      <c r="O41" s="4">
        <f t="shared" si="16"/>
        <v>0.26750000000000002</v>
      </c>
      <c r="P41" s="4">
        <f t="shared" si="16"/>
        <v>0.26750000000000002</v>
      </c>
      <c r="Q41" s="4">
        <f t="shared" si="16"/>
        <v>0.26750000000000002</v>
      </c>
      <c r="R41" s="4">
        <f t="shared" si="16"/>
        <v>5.3500000000000006E-2</v>
      </c>
      <c r="S41" s="4">
        <f t="shared" si="16"/>
        <v>5.3500000000000006E-2</v>
      </c>
      <c r="T41" s="4">
        <f t="shared" si="17"/>
        <v>5.3500000000000006E-2</v>
      </c>
      <c r="U41" s="4">
        <f t="shared" si="17"/>
        <v>5.3500000000000006E-2</v>
      </c>
      <c r="V41" s="4">
        <f t="shared" si="17"/>
        <v>5.3500000000000006E-2</v>
      </c>
      <c r="W41" s="4">
        <f t="shared" si="17"/>
        <v>5.3500000000000006E-2</v>
      </c>
      <c r="X41" s="4">
        <f t="shared" si="17"/>
        <v>5.3500000000000006E-2</v>
      </c>
      <c r="Y41" s="4">
        <f t="shared" si="17"/>
        <v>5.3500000000000006E-2</v>
      </c>
      <c r="Z41" s="4">
        <f t="shared" si="17"/>
        <v>5.3500000000000006E-2</v>
      </c>
      <c r="AA41" s="4">
        <f t="shared" si="17"/>
        <v>5.3500000000000006E-2</v>
      </c>
      <c r="AB41" s="4">
        <f t="shared" si="17"/>
        <v>5.3500000000000006E-2</v>
      </c>
      <c r="AC41" s="4">
        <f t="shared" si="17"/>
        <v>5.3500000000000006E-2</v>
      </c>
      <c r="AD41" s="4">
        <f t="shared" si="18"/>
        <v>5.3500000000000006E-2</v>
      </c>
      <c r="AE41" s="4">
        <f t="shared" si="18"/>
        <v>5.3500000000000006E-2</v>
      </c>
      <c r="AF41" s="4">
        <f t="shared" si="18"/>
        <v>5.3500000000000006E-2</v>
      </c>
      <c r="AG41" s="4">
        <f t="shared" si="18"/>
        <v>5.3500000000000006E-2</v>
      </c>
      <c r="AH41" s="4">
        <f t="shared" si="18"/>
        <v>5.3500000000000006E-2</v>
      </c>
      <c r="AI41" s="4">
        <f t="shared" si="18"/>
        <v>5.3500000000000006E-2</v>
      </c>
      <c r="AJ41" s="4">
        <f t="shared" si="18"/>
        <v>5.3500000000000006E-2</v>
      </c>
      <c r="AK41" s="4">
        <f t="shared" si="18"/>
        <v>5.3500000000000006E-2</v>
      </c>
      <c r="AL41" s="4">
        <f t="shared" si="18"/>
        <v>5.3500000000000006E-2</v>
      </c>
      <c r="AM41" s="4">
        <f t="shared" si="18"/>
        <v>5.3500000000000006E-2</v>
      </c>
      <c r="AN41" s="4">
        <f t="shared" si="19"/>
        <v>5.3500000000000006E-2</v>
      </c>
      <c r="AO41" s="4">
        <f t="shared" si="19"/>
        <v>5.3500000000000006E-2</v>
      </c>
      <c r="AP41" s="4">
        <f t="shared" si="19"/>
        <v>5.3500000000000006E-2</v>
      </c>
      <c r="AQ41" s="4">
        <f t="shared" si="19"/>
        <v>5.3500000000000006E-2</v>
      </c>
      <c r="AR41" s="4">
        <f t="shared" si="19"/>
        <v>5.3500000000000006E-2</v>
      </c>
      <c r="AS41" s="4">
        <f t="shared" si="19"/>
        <v>5.3500000000000006E-2</v>
      </c>
      <c r="AT41" s="4">
        <f t="shared" si="19"/>
        <v>5.3500000000000006E-2</v>
      </c>
      <c r="AU41" s="4">
        <f t="shared" si="19"/>
        <v>5.3500000000000006E-2</v>
      </c>
      <c r="AV41" s="4">
        <f t="shared" si="19"/>
        <v>5.3500000000000006E-2</v>
      </c>
      <c r="AW41" s="4">
        <f t="shared" si="19"/>
        <v>5.3500000000000006E-2</v>
      </c>
      <c r="AX41" s="4">
        <f t="shared" si="20"/>
        <v>5.3500000000000006E-2</v>
      </c>
      <c r="AY41" s="4">
        <f t="shared" si="20"/>
        <v>5.3500000000000006E-2</v>
      </c>
      <c r="AZ41" s="4">
        <f t="shared" si="20"/>
        <v>5.3500000000000006E-2</v>
      </c>
      <c r="BA41" s="4">
        <f t="shared" si="20"/>
        <v>5.3500000000000006E-2</v>
      </c>
      <c r="BB41" s="4">
        <f t="shared" si="20"/>
        <v>5.3500000000000006E-2</v>
      </c>
      <c r="BC41" s="4">
        <f t="shared" si="20"/>
        <v>5.3500000000000006E-2</v>
      </c>
      <c r="BD41" s="4">
        <f t="shared" si="20"/>
        <v>5.3500000000000006E-2</v>
      </c>
      <c r="BE41" s="4">
        <f t="shared" si="20"/>
        <v>5.3500000000000006E-2</v>
      </c>
      <c r="BF41" s="4">
        <f t="shared" si="20"/>
        <v>5.3500000000000006E-2</v>
      </c>
      <c r="BG41" s="4">
        <f t="shared" si="20"/>
        <v>5.3500000000000006E-2</v>
      </c>
      <c r="BH41" s="4">
        <f t="shared" si="21"/>
        <v>5.3500000000000006E-2</v>
      </c>
      <c r="BI41" s="4">
        <f t="shared" si="21"/>
        <v>5.3500000000000006E-2</v>
      </c>
      <c r="BJ41" s="4">
        <f t="shared" si="21"/>
        <v>5.3500000000000006E-2</v>
      </c>
      <c r="BK41" s="4">
        <f t="shared" si="21"/>
        <v>5.3500000000000006E-2</v>
      </c>
      <c r="BL41" s="4">
        <f t="shared" si="21"/>
        <v>5.3500000000000006E-2</v>
      </c>
      <c r="BM41" s="4">
        <f t="shared" si="21"/>
        <v>5.3500000000000006E-2</v>
      </c>
      <c r="BN41" s="4">
        <f t="shared" si="21"/>
        <v>5.3500000000000006E-2</v>
      </c>
      <c r="BO41" s="4">
        <f t="shared" si="21"/>
        <v>5.3500000000000006E-2</v>
      </c>
      <c r="BP41" s="4">
        <f t="shared" si="21"/>
        <v>5.3500000000000006E-2</v>
      </c>
      <c r="BQ41" s="4">
        <f t="shared" si="21"/>
        <v>5.3500000000000006E-2</v>
      </c>
      <c r="BR41" s="4">
        <f t="shared" si="22"/>
        <v>5.3500000000000006E-2</v>
      </c>
      <c r="BS41" s="4">
        <f t="shared" si="22"/>
        <v>5.3500000000000006E-2</v>
      </c>
      <c r="BT41" s="4">
        <f t="shared" si="22"/>
        <v>5.3500000000000006E-2</v>
      </c>
      <c r="BU41" s="4">
        <f t="shared" si="22"/>
        <v>5.3500000000000006E-2</v>
      </c>
      <c r="BV41" s="4">
        <f t="shared" si="22"/>
        <v>5.3500000000000006E-2</v>
      </c>
      <c r="BW41" s="4">
        <f t="shared" si="22"/>
        <v>5.3500000000000006E-2</v>
      </c>
      <c r="BX41" s="4">
        <f t="shared" si="22"/>
        <v>5.3500000000000006E-2</v>
      </c>
      <c r="BY41" s="4">
        <f t="shared" si="22"/>
        <v>5.3500000000000006E-2</v>
      </c>
      <c r="BZ41" s="4">
        <f t="shared" si="22"/>
        <v>5.3500000000000006E-2</v>
      </c>
      <c r="CA41" s="4">
        <f t="shared" si="22"/>
        <v>5.3500000000000006E-2</v>
      </c>
      <c r="CB41" s="4">
        <f t="shared" si="23"/>
        <v>5.3500000000000006E-2</v>
      </c>
      <c r="CC41" s="4">
        <f t="shared" si="23"/>
        <v>5.3500000000000006E-2</v>
      </c>
      <c r="CD41" s="4">
        <f t="shared" si="23"/>
        <v>5.3500000000000006E-2</v>
      </c>
      <c r="CE41" s="4">
        <f t="shared" si="23"/>
        <v>5.3500000000000006E-2</v>
      </c>
      <c r="CF41" s="4">
        <f t="shared" si="23"/>
        <v>5.3500000000000006E-2</v>
      </c>
      <c r="CG41" s="4">
        <f t="shared" si="23"/>
        <v>5.3500000000000006E-2</v>
      </c>
      <c r="CH41" s="4">
        <f t="shared" si="23"/>
        <v>5.3500000000000006E-2</v>
      </c>
      <c r="CI41" s="4">
        <f t="shared" si="23"/>
        <v>5.3500000000000006E-2</v>
      </c>
      <c r="CJ41" s="4">
        <f t="shared" si="23"/>
        <v>5.3500000000000006E-2</v>
      </c>
      <c r="CK41" s="4">
        <f t="shared" si="23"/>
        <v>5.3500000000000006E-2</v>
      </c>
      <c r="CL41" s="4">
        <f t="shared" si="24"/>
        <v>5.3500000000000006E-2</v>
      </c>
      <c r="CM41" s="4">
        <f t="shared" si="24"/>
        <v>5.3500000000000006E-2</v>
      </c>
      <c r="CN41" s="4">
        <f t="shared" si="24"/>
        <v>5.3500000000000006E-2</v>
      </c>
      <c r="CO41" s="4">
        <f t="shared" si="24"/>
        <v>5.3500000000000006E-2</v>
      </c>
      <c r="CP41" s="4">
        <f t="shared" si="24"/>
        <v>5.3500000000000006E-2</v>
      </c>
      <c r="CQ41" s="4">
        <f t="shared" si="24"/>
        <v>5.3500000000000006E-2</v>
      </c>
      <c r="CR41" s="4">
        <f t="shared" si="24"/>
        <v>5.3500000000000006E-2</v>
      </c>
      <c r="CS41" s="4">
        <f t="shared" si="24"/>
        <v>5.3500000000000006E-2</v>
      </c>
      <c r="CT41" s="4">
        <f t="shared" si="24"/>
        <v>5.3500000000000006E-2</v>
      </c>
      <c r="CU41" s="4">
        <f t="shared" si="24"/>
        <v>5.3500000000000006E-2</v>
      </c>
      <c r="CV41" s="4">
        <f t="shared" si="25"/>
        <v>5.3500000000000006E-2</v>
      </c>
      <c r="CW41" s="4">
        <f t="shared" si="25"/>
        <v>5.3500000000000006E-2</v>
      </c>
      <c r="CX41" s="4">
        <f t="shared" si="25"/>
        <v>5.3500000000000006E-2</v>
      </c>
      <c r="CY41" s="4">
        <f t="shared" si="25"/>
        <v>5.3500000000000006E-2</v>
      </c>
      <c r="CZ41" s="4">
        <f t="shared" si="25"/>
        <v>5.3500000000000006E-2</v>
      </c>
      <c r="DA41" s="4">
        <f t="shared" si="25"/>
        <v>5.3500000000000006E-2</v>
      </c>
      <c r="DB41" s="4">
        <f t="shared" si="25"/>
        <v>5.3500000000000006E-2</v>
      </c>
      <c r="DC41" s="4">
        <f t="shared" si="25"/>
        <v>5.3500000000000006E-2</v>
      </c>
      <c r="DD41" s="4">
        <f t="shared" si="25"/>
        <v>5.3500000000000006E-2</v>
      </c>
      <c r="DE41" s="4">
        <f t="shared" si="25"/>
        <v>5.3500000000000006E-2</v>
      </c>
    </row>
    <row r="42" spans="1:109">
      <c r="A42" t="s">
        <v>75</v>
      </c>
      <c r="B42" t="s">
        <v>4</v>
      </c>
      <c r="C42">
        <v>5</v>
      </c>
      <c r="D42">
        <v>170</v>
      </c>
      <c r="F42" s="1">
        <v>0.3</v>
      </c>
      <c r="G42" s="1">
        <v>0.6</v>
      </c>
      <c r="H42">
        <v>120</v>
      </c>
      <c r="I42">
        <f>H42+H41+H40+H39+H38</f>
        <v>322.5</v>
      </c>
      <c r="J42" s="4">
        <f t="shared" ref="J42:S52" si="26">IF($D42-$Q$9*(J$21-1)&gt;$D42*0.7,0.5*(1+$F42-$U$4),IF($D42-$Q$9*(J$21-1)&gt;$D42*0.3,0.25*(1+$F42-$U$4),0.05*(1+$F42-$U$4)))</f>
        <v>0.56000000000000005</v>
      </c>
      <c r="K42" s="4">
        <f t="shared" si="26"/>
        <v>0.56000000000000005</v>
      </c>
      <c r="L42" s="4">
        <f t="shared" si="26"/>
        <v>0.56000000000000005</v>
      </c>
      <c r="M42" s="4">
        <f t="shared" si="26"/>
        <v>0.56000000000000005</v>
      </c>
      <c r="N42" s="4">
        <f t="shared" si="26"/>
        <v>0.28000000000000003</v>
      </c>
      <c r="O42" s="4">
        <f t="shared" si="26"/>
        <v>0.28000000000000003</v>
      </c>
      <c r="P42" s="4">
        <f t="shared" si="26"/>
        <v>0.28000000000000003</v>
      </c>
      <c r="Q42" s="4">
        <f t="shared" si="26"/>
        <v>0.28000000000000003</v>
      </c>
      <c r="R42" s="4">
        <f t="shared" si="26"/>
        <v>0.28000000000000003</v>
      </c>
      <c r="S42" s="4">
        <f t="shared" si="26"/>
        <v>5.6000000000000008E-2</v>
      </c>
      <c r="T42" s="4">
        <f t="shared" ref="T42:AC52" si="27">IF($D42-$Q$9*(T$21-1)&gt;$D42*0.7,0.5*(1+$F42-$U$4),IF($D42-$Q$9*(T$21-1)&gt;$D42*0.3,0.25*(1+$F42-$U$4),0.05*(1+$F42-$U$4)))</f>
        <v>5.6000000000000008E-2</v>
      </c>
      <c r="U42" s="4">
        <f t="shared" si="27"/>
        <v>5.6000000000000008E-2</v>
      </c>
      <c r="V42" s="4">
        <f t="shared" si="27"/>
        <v>5.6000000000000008E-2</v>
      </c>
      <c r="W42" s="4">
        <f t="shared" si="27"/>
        <v>5.6000000000000008E-2</v>
      </c>
      <c r="X42" s="4">
        <f t="shared" si="27"/>
        <v>5.6000000000000008E-2</v>
      </c>
      <c r="Y42" s="4">
        <f t="shared" si="27"/>
        <v>5.6000000000000008E-2</v>
      </c>
      <c r="Z42" s="4">
        <f t="shared" si="27"/>
        <v>5.6000000000000008E-2</v>
      </c>
      <c r="AA42" s="4">
        <f t="shared" si="27"/>
        <v>5.6000000000000008E-2</v>
      </c>
      <c r="AB42" s="4">
        <f t="shared" si="27"/>
        <v>5.6000000000000008E-2</v>
      </c>
      <c r="AC42" s="4">
        <f t="shared" si="27"/>
        <v>5.6000000000000008E-2</v>
      </c>
      <c r="AD42" s="4">
        <f t="shared" ref="AD42:AM52" si="28">IF($D42-$Q$9*(AD$21-1)&gt;$D42*0.7,0.5*(1+$F42-$U$4),IF($D42-$Q$9*(AD$21-1)&gt;$D42*0.3,0.25*(1+$F42-$U$4),0.05*(1+$F42-$U$4)))</f>
        <v>5.6000000000000008E-2</v>
      </c>
      <c r="AE42" s="4">
        <f t="shared" si="28"/>
        <v>5.6000000000000008E-2</v>
      </c>
      <c r="AF42" s="4">
        <f t="shared" si="28"/>
        <v>5.6000000000000008E-2</v>
      </c>
      <c r="AG42" s="4">
        <f t="shared" si="28"/>
        <v>5.6000000000000008E-2</v>
      </c>
      <c r="AH42" s="4">
        <f t="shared" si="28"/>
        <v>5.6000000000000008E-2</v>
      </c>
      <c r="AI42" s="4">
        <f t="shared" si="28"/>
        <v>5.6000000000000008E-2</v>
      </c>
      <c r="AJ42" s="4">
        <f t="shared" si="28"/>
        <v>5.6000000000000008E-2</v>
      </c>
      <c r="AK42" s="4">
        <f t="shared" si="28"/>
        <v>5.6000000000000008E-2</v>
      </c>
      <c r="AL42" s="4">
        <f t="shared" si="28"/>
        <v>5.6000000000000008E-2</v>
      </c>
      <c r="AM42" s="4">
        <f t="shared" si="28"/>
        <v>5.6000000000000008E-2</v>
      </c>
      <c r="AN42" s="4">
        <f t="shared" ref="AN42:AW52" si="29">IF($D42-$Q$9*(AN$21-1)&gt;$D42*0.7,0.5*(1+$F42-$U$4),IF($D42-$Q$9*(AN$21-1)&gt;$D42*0.3,0.25*(1+$F42-$U$4),0.05*(1+$F42-$U$4)))</f>
        <v>5.6000000000000008E-2</v>
      </c>
      <c r="AO42" s="4">
        <f t="shared" si="29"/>
        <v>5.6000000000000008E-2</v>
      </c>
      <c r="AP42" s="4">
        <f t="shared" si="29"/>
        <v>5.6000000000000008E-2</v>
      </c>
      <c r="AQ42" s="4">
        <f t="shared" si="29"/>
        <v>5.6000000000000008E-2</v>
      </c>
      <c r="AR42" s="4">
        <f t="shared" si="29"/>
        <v>5.6000000000000008E-2</v>
      </c>
      <c r="AS42" s="4">
        <f t="shared" si="29"/>
        <v>5.6000000000000008E-2</v>
      </c>
      <c r="AT42" s="4">
        <f t="shared" si="29"/>
        <v>5.6000000000000008E-2</v>
      </c>
      <c r="AU42" s="4">
        <f t="shared" si="29"/>
        <v>5.6000000000000008E-2</v>
      </c>
      <c r="AV42" s="4">
        <f t="shared" si="29"/>
        <v>5.6000000000000008E-2</v>
      </c>
      <c r="AW42" s="4">
        <f t="shared" si="29"/>
        <v>5.6000000000000008E-2</v>
      </c>
      <c r="AX42" s="4">
        <f t="shared" ref="AX42:BG52" si="30">IF($D42-$Q$9*(AX$21-1)&gt;$D42*0.7,0.5*(1+$F42-$U$4),IF($D42-$Q$9*(AX$21-1)&gt;$D42*0.3,0.25*(1+$F42-$U$4),0.05*(1+$F42-$U$4)))</f>
        <v>5.6000000000000008E-2</v>
      </c>
      <c r="AY42" s="4">
        <f t="shared" si="30"/>
        <v>5.6000000000000008E-2</v>
      </c>
      <c r="AZ42" s="4">
        <f t="shared" si="30"/>
        <v>5.6000000000000008E-2</v>
      </c>
      <c r="BA42" s="4">
        <f t="shared" si="30"/>
        <v>5.6000000000000008E-2</v>
      </c>
      <c r="BB42" s="4">
        <f t="shared" si="30"/>
        <v>5.6000000000000008E-2</v>
      </c>
      <c r="BC42" s="4">
        <f t="shared" si="30"/>
        <v>5.6000000000000008E-2</v>
      </c>
      <c r="BD42" s="4">
        <f t="shared" si="30"/>
        <v>5.6000000000000008E-2</v>
      </c>
      <c r="BE42" s="4">
        <f t="shared" si="30"/>
        <v>5.6000000000000008E-2</v>
      </c>
      <c r="BF42" s="4">
        <f t="shared" si="30"/>
        <v>5.6000000000000008E-2</v>
      </c>
      <c r="BG42" s="4">
        <f t="shared" si="30"/>
        <v>5.6000000000000008E-2</v>
      </c>
      <c r="BH42" s="4">
        <f t="shared" ref="BH42:BQ52" si="31">IF($D42-$Q$9*(BH$21-1)&gt;$D42*0.7,0.5*(1+$F42-$U$4),IF($D42-$Q$9*(BH$21-1)&gt;$D42*0.3,0.25*(1+$F42-$U$4),0.05*(1+$F42-$U$4)))</f>
        <v>5.6000000000000008E-2</v>
      </c>
      <c r="BI42" s="4">
        <f t="shared" si="31"/>
        <v>5.6000000000000008E-2</v>
      </c>
      <c r="BJ42" s="4">
        <f t="shared" si="31"/>
        <v>5.6000000000000008E-2</v>
      </c>
      <c r="BK42" s="4">
        <f t="shared" si="31"/>
        <v>5.6000000000000008E-2</v>
      </c>
      <c r="BL42" s="4">
        <f t="shared" si="31"/>
        <v>5.6000000000000008E-2</v>
      </c>
      <c r="BM42" s="4">
        <f t="shared" si="31"/>
        <v>5.6000000000000008E-2</v>
      </c>
      <c r="BN42" s="4">
        <f t="shared" si="31"/>
        <v>5.6000000000000008E-2</v>
      </c>
      <c r="BO42" s="4">
        <f t="shared" si="31"/>
        <v>5.6000000000000008E-2</v>
      </c>
      <c r="BP42" s="4">
        <f t="shared" si="31"/>
        <v>5.6000000000000008E-2</v>
      </c>
      <c r="BQ42" s="4">
        <f t="shared" si="31"/>
        <v>5.6000000000000008E-2</v>
      </c>
      <c r="BR42" s="4">
        <f t="shared" ref="BR42:CA52" si="32">IF($D42-$Q$9*(BR$21-1)&gt;$D42*0.7,0.5*(1+$F42-$U$4),IF($D42-$Q$9*(BR$21-1)&gt;$D42*0.3,0.25*(1+$F42-$U$4),0.05*(1+$F42-$U$4)))</f>
        <v>5.6000000000000008E-2</v>
      </c>
      <c r="BS42" s="4">
        <f t="shared" si="32"/>
        <v>5.6000000000000008E-2</v>
      </c>
      <c r="BT42" s="4">
        <f t="shared" si="32"/>
        <v>5.6000000000000008E-2</v>
      </c>
      <c r="BU42" s="4">
        <f t="shared" si="32"/>
        <v>5.6000000000000008E-2</v>
      </c>
      <c r="BV42" s="4">
        <f t="shared" si="32"/>
        <v>5.6000000000000008E-2</v>
      </c>
      <c r="BW42" s="4">
        <f t="shared" si="32"/>
        <v>5.6000000000000008E-2</v>
      </c>
      <c r="BX42" s="4">
        <f t="shared" si="32"/>
        <v>5.6000000000000008E-2</v>
      </c>
      <c r="BY42" s="4">
        <f t="shared" si="32"/>
        <v>5.6000000000000008E-2</v>
      </c>
      <c r="BZ42" s="4">
        <f t="shared" si="32"/>
        <v>5.6000000000000008E-2</v>
      </c>
      <c r="CA42" s="4">
        <f t="shared" si="32"/>
        <v>5.6000000000000008E-2</v>
      </c>
      <c r="CB42" s="4">
        <f t="shared" ref="CB42:CK52" si="33">IF($D42-$Q$9*(CB$21-1)&gt;$D42*0.7,0.5*(1+$F42-$U$4),IF($D42-$Q$9*(CB$21-1)&gt;$D42*0.3,0.25*(1+$F42-$U$4),0.05*(1+$F42-$U$4)))</f>
        <v>5.6000000000000008E-2</v>
      </c>
      <c r="CC42" s="4">
        <f t="shared" si="33"/>
        <v>5.6000000000000008E-2</v>
      </c>
      <c r="CD42" s="4">
        <f t="shared" si="33"/>
        <v>5.6000000000000008E-2</v>
      </c>
      <c r="CE42" s="4">
        <f t="shared" si="33"/>
        <v>5.6000000000000008E-2</v>
      </c>
      <c r="CF42" s="4">
        <f t="shared" si="33"/>
        <v>5.6000000000000008E-2</v>
      </c>
      <c r="CG42" s="4">
        <f t="shared" si="33"/>
        <v>5.6000000000000008E-2</v>
      </c>
      <c r="CH42" s="4">
        <f t="shared" si="33"/>
        <v>5.6000000000000008E-2</v>
      </c>
      <c r="CI42" s="4">
        <f t="shared" si="33"/>
        <v>5.6000000000000008E-2</v>
      </c>
      <c r="CJ42" s="4">
        <f t="shared" si="33"/>
        <v>5.6000000000000008E-2</v>
      </c>
      <c r="CK42" s="4">
        <f t="shared" si="33"/>
        <v>5.6000000000000008E-2</v>
      </c>
      <c r="CL42" s="4">
        <f t="shared" ref="CL42:CU52" si="34">IF($D42-$Q$9*(CL$21-1)&gt;$D42*0.7,0.5*(1+$F42-$U$4),IF($D42-$Q$9*(CL$21-1)&gt;$D42*0.3,0.25*(1+$F42-$U$4),0.05*(1+$F42-$U$4)))</f>
        <v>5.6000000000000008E-2</v>
      </c>
      <c r="CM42" s="4">
        <f t="shared" si="34"/>
        <v>5.6000000000000008E-2</v>
      </c>
      <c r="CN42" s="4">
        <f t="shared" si="34"/>
        <v>5.6000000000000008E-2</v>
      </c>
      <c r="CO42" s="4">
        <f t="shared" si="34"/>
        <v>5.6000000000000008E-2</v>
      </c>
      <c r="CP42" s="4">
        <f t="shared" si="34"/>
        <v>5.6000000000000008E-2</v>
      </c>
      <c r="CQ42" s="4">
        <f t="shared" si="34"/>
        <v>5.6000000000000008E-2</v>
      </c>
      <c r="CR42" s="4">
        <f t="shared" si="34"/>
        <v>5.6000000000000008E-2</v>
      </c>
      <c r="CS42" s="4">
        <f t="shared" si="34"/>
        <v>5.6000000000000008E-2</v>
      </c>
      <c r="CT42" s="4">
        <f t="shared" si="34"/>
        <v>5.6000000000000008E-2</v>
      </c>
      <c r="CU42" s="4">
        <f t="shared" si="34"/>
        <v>5.6000000000000008E-2</v>
      </c>
      <c r="CV42" s="4">
        <f t="shared" ref="CV42:DE52" si="35">IF($D42-$Q$9*(CV$21-1)&gt;$D42*0.7,0.5*(1+$F42-$U$4),IF($D42-$Q$9*(CV$21-1)&gt;$D42*0.3,0.25*(1+$F42-$U$4),0.05*(1+$F42-$U$4)))</f>
        <v>5.6000000000000008E-2</v>
      </c>
      <c r="CW42" s="4">
        <f t="shared" si="35"/>
        <v>5.6000000000000008E-2</v>
      </c>
      <c r="CX42" s="4">
        <f t="shared" si="35"/>
        <v>5.6000000000000008E-2</v>
      </c>
      <c r="CY42" s="4">
        <f t="shared" si="35"/>
        <v>5.6000000000000008E-2</v>
      </c>
      <c r="CZ42" s="4">
        <f t="shared" si="35"/>
        <v>5.6000000000000008E-2</v>
      </c>
      <c r="DA42" s="4">
        <f t="shared" si="35"/>
        <v>5.6000000000000008E-2</v>
      </c>
      <c r="DB42" s="4">
        <f t="shared" si="35"/>
        <v>5.6000000000000008E-2</v>
      </c>
      <c r="DC42" s="4">
        <f t="shared" si="35"/>
        <v>5.6000000000000008E-2</v>
      </c>
      <c r="DD42" s="4">
        <f t="shared" si="35"/>
        <v>5.6000000000000008E-2</v>
      </c>
      <c r="DE42" s="4">
        <f t="shared" si="35"/>
        <v>5.6000000000000008E-2</v>
      </c>
    </row>
    <row r="43" spans="1:109">
      <c r="A43" t="s">
        <v>76</v>
      </c>
      <c r="B43" t="s">
        <v>5</v>
      </c>
      <c r="C43">
        <v>1</v>
      </c>
      <c r="D43">
        <v>110</v>
      </c>
      <c r="E43" s="1">
        <v>0.2</v>
      </c>
      <c r="F43" s="1">
        <v>0.2</v>
      </c>
      <c r="H43">
        <v>60</v>
      </c>
      <c r="I43">
        <f>H43</f>
        <v>60</v>
      </c>
      <c r="J43" s="4">
        <f t="shared" si="26"/>
        <v>0.51</v>
      </c>
      <c r="K43" s="4">
        <f t="shared" si="26"/>
        <v>0.51</v>
      </c>
      <c r="L43" s="4">
        <f t="shared" si="26"/>
        <v>0.51</v>
      </c>
      <c r="M43" s="4">
        <f t="shared" si="26"/>
        <v>0.255</v>
      </c>
      <c r="N43" s="4">
        <f t="shared" si="26"/>
        <v>0.255</v>
      </c>
      <c r="O43" s="4">
        <f t="shared" si="26"/>
        <v>0.255</v>
      </c>
      <c r="P43" s="4">
        <f t="shared" si="26"/>
        <v>5.1000000000000004E-2</v>
      </c>
      <c r="Q43" s="4">
        <f t="shared" si="26"/>
        <v>5.1000000000000004E-2</v>
      </c>
      <c r="R43" s="4">
        <f t="shared" si="26"/>
        <v>5.1000000000000004E-2</v>
      </c>
      <c r="S43" s="4">
        <f t="shared" si="26"/>
        <v>5.1000000000000004E-2</v>
      </c>
      <c r="T43" s="4">
        <f t="shared" si="27"/>
        <v>5.1000000000000004E-2</v>
      </c>
      <c r="U43" s="4">
        <f t="shared" si="27"/>
        <v>5.1000000000000004E-2</v>
      </c>
      <c r="V43" s="4">
        <f t="shared" si="27"/>
        <v>5.1000000000000004E-2</v>
      </c>
      <c r="W43" s="4">
        <f t="shared" si="27"/>
        <v>5.1000000000000004E-2</v>
      </c>
      <c r="X43" s="4">
        <f t="shared" si="27"/>
        <v>5.1000000000000004E-2</v>
      </c>
      <c r="Y43" s="4">
        <f t="shared" si="27"/>
        <v>5.1000000000000004E-2</v>
      </c>
      <c r="Z43" s="4">
        <f t="shared" si="27"/>
        <v>5.1000000000000004E-2</v>
      </c>
      <c r="AA43" s="4">
        <f t="shared" si="27"/>
        <v>5.1000000000000004E-2</v>
      </c>
      <c r="AB43" s="4">
        <f t="shared" si="27"/>
        <v>5.1000000000000004E-2</v>
      </c>
      <c r="AC43" s="4">
        <f t="shared" si="27"/>
        <v>5.1000000000000004E-2</v>
      </c>
      <c r="AD43" s="4">
        <f t="shared" si="28"/>
        <v>5.1000000000000004E-2</v>
      </c>
      <c r="AE43" s="4">
        <f t="shared" si="28"/>
        <v>5.1000000000000004E-2</v>
      </c>
      <c r="AF43" s="4">
        <f t="shared" si="28"/>
        <v>5.1000000000000004E-2</v>
      </c>
      <c r="AG43" s="4">
        <f t="shared" si="28"/>
        <v>5.1000000000000004E-2</v>
      </c>
      <c r="AH43" s="4">
        <f t="shared" si="28"/>
        <v>5.1000000000000004E-2</v>
      </c>
      <c r="AI43" s="4">
        <f t="shared" si="28"/>
        <v>5.1000000000000004E-2</v>
      </c>
      <c r="AJ43" s="4">
        <f t="shared" si="28"/>
        <v>5.1000000000000004E-2</v>
      </c>
      <c r="AK43" s="4">
        <f t="shared" si="28"/>
        <v>5.1000000000000004E-2</v>
      </c>
      <c r="AL43" s="4">
        <f t="shared" si="28"/>
        <v>5.1000000000000004E-2</v>
      </c>
      <c r="AM43" s="4">
        <f t="shared" si="28"/>
        <v>5.1000000000000004E-2</v>
      </c>
      <c r="AN43" s="4">
        <f t="shared" si="29"/>
        <v>5.1000000000000004E-2</v>
      </c>
      <c r="AO43" s="4">
        <f t="shared" si="29"/>
        <v>5.1000000000000004E-2</v>
      </c>
      <c r="AP43" s="4">
        <f t="shared" si="29"/>
        <v>5.1000000000000004E-2</v>
      </c>
      <c r="AQ43" s="4">
        <f t="shared" si="29"/>
        <v>5.1000000000000004E-2</v>
      </c>
      <c r="AR43" s="4">
        <f t="shared" si="29"/>
        <v>5.1000000000000004E-2</v>
      </c>
      <c r="AS43" s="4">
        <f t="shared" si="29"/>
        <v>5.1000000000000004E-2</v>
      </c>
      <c r="AT43" s="4">
        <f t="shared" si="29"/>
        <v>5.1000000000000004E-2</v>
      </c>
      <c r="AU43" s="4">
        <f t="shared" si="29"/>
        <v>5.1000000000000004E-2</v>
      </c>
      <c r="AV43" s="4">
        <f t="shared" si="29"/>
        <v>5.1000000000000004E-2</v>
      </c>
      <c r="AW43" s="4">
        <f t="shared" si="29"/>
        <v>5.1000000000000004E-2</v>
      </c>
      <c r="AX43" s="4">
        <f t="shared" si="30"/>
        <v>5.1000000000000004E-2</v>
      </c>
      <c r="AY43" s="4">
        <f t="shared" si="30"/>
        <v>5.1000000000000004E-2</v>
      </c>
      <c r="AZ43" s="4">
        <f t="shared" si="30"/>
        <v>5.1000000000000004E-2</v>
      </c>
      <c r="BA43" s="4">
        <f t="shared" si="30"/>
        <v>5.1000000000000004E-2</v>
      </c>
      <c r="BB43" s="4">
        <f t="shared" si="30"/>
        <v>5.1000000000000004E-2</v>
      </c>
      <c r="BC43" s="4">
        <f t="shared" si="30"/>
        <v>5.1000000000000004E-2</v>
      </c>
      <c r="BD43" s="4">
        <f t="shared" si="30"/>
        <v>5.1000000000000004E-2</v>
      </c>
      <c r="BE43" s="4">
        <f t="shared" si="30"/>
        <v>5.1000000000000004E-2</v>
      </c>
      <c r="BF43" s="4">
        <f t="shared" si="30"/>
        <v>5.1000000000000004E-2</v>
      </c>
      <c r="BG43" s="4">
        <f t="shared" si="30"/>
        <v>5.1000000000000004E-2</v>
      </c>
      <c r="BH43" s="4">
        <f t="shared" si="31"/>
        <v>5.1000000000000004E-2</v>
      </c>
      <c r="BI43" s="4">
        <f t="shared" si="31"/>
        <v>5.1000000000000004E-2</v>
      </c>
      <c r="BJ43" s="4">
        <f t="shared" si="31"/>
        <v>5.1000000000000004E-2</v>
      </c>
      <c r="BK43" s="4">
        <f t="shared" si="31"/>
        <v>5.1000000000000004E-2</v>
      </c>
      <c r="BL43" s="4">
        <f t="shared" si="31"/>
        <v>5.1000000000000004E-2</v>
      </c>
      <c r="BM43" s="4">
        <f t="shared" si="31"/>
        <v>5.1000000000000004E-2</v>
      </c>
      <c r="BN43" s="4">
        <f t="shared" si="31"/>
        <v>5.1000000000000004E-2</v>
      </c>
      <c r="BO43" s="4">
        <f t="shared" si="31"/>
        <v>5.1000000000000004E-2</v>
      </c>
      <c r="BP43" s="4">
        <f t="shared" si="31"/>
        <v>5.1000000000000004E-2</v>
      </c>
      <c r="BQ43" s="4">
        <f t="shared" si="31"/>
        <v>5.1000000000000004E-2</v>
      </c>
      <c r="BR43" s="4">
        <f t="shared" si="32"/>
        <v>5.1000000000000004E-2</v>
      </c>
      <c r="BS43" s="4">
        <f t="shared" si="32"/>
        <v>5.1000000000000004E-2</v>
      </c>
      <c r="BT43" s="4">
        <f t="shared" si="32"/>
        <v>5.1000000000000004E-2</v>
      </c>
      <c r="BU43" s="4">
        <f t="shared" si="32"/>
        <v>5.1000000000000004E-2</v>
      </c>
      <c r="BV43" s="4">
        <f t="shared" si="32"/>
        <v>5.1000000000000004E-2</v>
      </c>
      <c r="BW43" s="4">
        <f t="shared" si="32"/>
        <v>5.1000000000000004E-2</v>
      </c>
      <c r="BX43" s="4">
        <f t="shared" si="32"/>
        <v>5.1000000000000004E-2</v>
      </c>
      <c r="BY43" s="4">
        <f t="shared" si="32"/>
        <v>5.1000000000000004E-2</v>
      </c>
      <c r="BZ43" s="4">
        <f t="shared" si="32"/>
        <v>5.1000000000000004E-2</v>
      </c>
      <c r="CA43" s="4">
        <f t="shared" si="32"/>
        <v>5.1000000000000004E-2</v>
      </c>
      <c r="CB43" s="4">
        <f t="shared" si="33"/>
        <v>5.1000000000000004E-2</v>
      </c>
      <c r="CC43" s="4">
        <f t="shared" si="33"/>
        <v>5.1000000000000004E-2</v>
      </c>
      <c r="CD43" s="4">
        <f t="shared" si="33"/>
        <v>5.1000000000000004E-2</v>
      </c>
      <c r="CE43" s="4">
        <f t="shared" si="33"/>
        <v>5.1000000000000004E-2</v>
      </c>
      <c r="CF43" s="4">
        <f t="shared" si="33"/>
        <v>5.1000000000000004E-2</v>
      </c>
      <c r="CG43" s="4">
        <f t="shared" si="33"/>
        <v>5.1000000000000004E-2</v>
      </c>
      <c r="CH43" s="4">
        <f t="shared" si="33"/>
        <v>5.1000000000000004E-2</v>
      </c>
      <c r="CI43" s="4">
        <f t="shared" si="33"/>
        <v>5.1000000000000004E-2</v>
      </c>
      <c r="CJ43" s="4">
        <f t="shared" si="33"/>
        <v>5.1000000000000004E-2</v>
      </c>
      <c r="CK43" s="4">
        <f t="shared" si="33"/>
        <v>5.1000000000000004E-2</v>
      </c>
      <c r="CL43" s="4">
        <f t="shared" si="34"/>
        <v>5.1000000000000004E-2</v>
      </c>
      <c r="CM43" s="4">
        <f t="shared" si="34"/>
        <v>5.1000000000000004E-2</v>
      </c>
      <c r="CN43" s="4">
        <f t="shared" si="34"/>
        <v>5.1000000000000004E-2</v>
      </c>
      <c r="CO43" s="4">
        <f t="shared" si="34"/>
        <v>5.1000000000000004E-2</v>
      </c>
      <c r="CP43" s="4">
        <f t="shared" si="34"/>
        <v>5.1000000000000004E-2</v>
      </c>
      <c r="CQ43" s="4">
        <f t="shared" si="34"/>
        <v>5.1000000000000004E-2</v>
      </c>
      <c r="CR43" s="4">
        <f t="shared" si="34"/>
        <v>5.1000000000000004E-2</v>
      </c>
      <c r="CS43" s="4">
        <f t="shared" si="34"/>
        <v>5.1000000000000004E-2</v>
      </c>
      <c r="CT43" s="4">
        <f t="shared" si="34"/>
        <v>5.1000000000000004E-2</v>
      </c>
      <c r="CU43" s="4">
        <f t="shared" si="34"/>
        <v>5.1000000000000004E-2</v>
      </c>
      <c r="CV43" s="4">
        <f t="shared" si="35"/>
        <v>5.1000000000000004E-2</v>
      </c>
      <c r="CW43" s="4">
        <f t="shared" si="35"/>
        <v>5.1000000000000004E-2</v>
      </c>
      <c r="CX43" s="4">
        <f t="shared" si="35"/>
        <v>5.1000000000000004E-2</v>
      </c>
      <c r="CY43" s="4">
        <f t="shared" si="35"/>
        <v>5.1000000000000004E-2</v>
      </c>
      <c r="CZ43" s="4">
        <f t="shared" si="35"/>
        <v>5.1000000000000004E-2</v>
      </c>
      <c r="DA43" s="4">
        <f t="shared" si="35"/>
        <v>5.1000000000000004E-2</v>
      </c>
      <c r="DB43" s="4">
        <f t="shared" si="35"/>
        <v>5.1000000000000004E-2</v>
      </c>
      <c r="DC43" s="4">
        <f t="shared" si="35"/>
        <v>5.1000000000000004E-2</v>
      </c>
      <c r="DD43" s="4">
        <f t="shared" si="35"/>
        <v>5.1000000000000004E-2</v>
      </c>
      <c r="DE43" s="4">
        <f t="shared" si="35"/>
        <v>5.1000000000000004E-2</v>
      </c>
    </row>
    <row r="44" spans="1:109">
      <c r="A44" t="s">
        <v>77</v>
      </c>
      <c r="B44" t="s">
        <v>5</v>
      </c>
      <c r="C44">
        <v>2</v>
      </c>
      <c r="D44">
        <v>130</v>
      </c>
      <c r="E44" s="1">
        <v>0.3</v>
      </c>
      <c r="F44" s="1">
        <v>0.3</v>
      </c>
      <c r="H44">
        <f>12.5+25</f>
        <v>37.5</v>
      </c>
      <c r="I44">
        <f>H44+H43</f>
        <v>97.5</v>
      </c>
      <c r="J44" s="4">
        <f t="shared" si="26"/>
        <v>0.56000000000000005</v>
      </c>
      <c r="K44" s="4">
        <f t="shared" si="26"/>
        <v>0.56000000000000005</v>
      </c>
      <c r="L44" s="4">
        <f t="shared" si="26"/>
        <v>0.56000000000000005</v>
      </c>
      <c r="M44" s="4">
        <f t="shared" si="26"/>
        <v>0.28000000000000003</v>
      </c>
      <c r="N44" s="4">
        <f t="shared" si="26"/>
        <v>0.28000000000000003</v>
      </c>
      <c r="O44" s="4">
        <f t="shared" si="26"/>
        <v>0.28000000000000003</v>
      </c>
      <c r="P44" s="4">
        <f t="shared" si="26"/>
        <v>0.28000000000000003</v>
      </c>
      <c r="Q44" s="4">
        <f t="shared" si="26"/>
        <v>5.6000000000000008E-2</v>
      </c>
      <c r="R44" s="4">
        <f t="shared" si="26"/>
        <v>5.6000000000000008E-2</v>
      </c>
      <c r="S44" s="4">
        <f t="shared" si="26"/>
        <v>5.6000000000000008E-2</v>
      </c>
      <c r="T44" s="4">
        <f t="shared" si="27"/>
        <v>5.6000000000000008E-2</v>
      </c>
      <c r="U44" s="4">
        <f t="shared" si="27"/>
        <v>5.6000000000000008E-2</v>
      </c>
      <c r="V44" s="4">
        <f t="shared" si="27"/>
        <v>5.6000000000000008E-2</v>
      </c>
      <c r="W44" s="4">
        <f t="shared" si="27"/>
        <v>5.6000000000000008E-2</v>
      </c>
      <c r="X44" s="4">
        <f t="shared" si="27"/>
        <v>5.6000000000000008E-2</v>
      </c>
      <c r="Y44" s="4">
        <f t="shared" si="27"/>
        <v>5.6000000000000008E-2</v>
      </c>
      <c r="Z44" s="4">
        <f t="shared" si="27"/>
        <v>5.6000000000000008E-2</v>
      </c>
      <c r="AA44" s="4">
        <f t="shared" si="27"/>
        <v>5.6000000000000008E-2</v>
      </c>
      <c r="AB44" s="4">
        <f t="shared" si="27"/>
        <v>5.6000000000000008E-2</v>
      </c>
      <c r="AC44" s="4">
        <f t="shared" si="27"/>
        <v>5.6000000000000008E-2</v>
      </c>
      <c r="AD44" s="4">
        <f t="shared" si="28"/>
        <v>5.6000000000000008E-2</v>
      </c>
      <c r="AE44" s="4">
        <f t="shared" si="28"/>
        <v>5.6000000000000008E-2</v>
      </c>
      <c r="AF44" s="4">
        <f t="shared" si="28"/>
        <v>5.6000000000000008E-2</v>
      </c>
      <c r="AG44" s="4">
        <f t="shared" si="28"/>
        <v>5.6000000000000008E-2</v>
      </c>
      <c r="AH44" s="4">
        <f t="shared" si="28"/>
        <v>5.6000000000000008E-2</v>
      </c>
      <c r="AI44" s="4">
        <f t="shared" si="28"/>
        <v>5.6000000000000008E-2</v>
      </c>
      <c r="AJ44" s="4">
        <f t="shared" si="28"/>
        <v>5.6000000000000008E-2</v>
      </c>
      <c r="AK44" s="4">
        <f t="shared" si="28"/>
        <v>5.6000000000000008E-2</v>
      </c>
      <c r="AL44" s="4">
        <f t="shared" si="28"/>
        <v>5.6000000000000008E-2</v>
      </c>
      <c r="AM44" s="4">
        <f t="shared" si="28"/>
        <v>5.6000000000000008E-2</v>
      </c>
      <c r="AN44" s="4">
        <f t="shared" si="29"/>
        <v>5.6000000000000008E-2</v>
      </c>
      <c r="AO44" s="4">
        <f t="shared" si="29"/>
        <v>5.6000000000000008E-2</v>
      </c>
      <c r="AP44" s="4">
        <f t="shared" si="29"/>
        <v>5.6000000000000008E-2</v>
      </c>
      <c r="AQ44" s="4">
        <f t="shared" si="29"/>
        <v>5.6000000000000008E-2</v>
      </c>
      <c r="AR44" s="4">
        <f t="shared" si="29"/>
        <v>5.6000000000000008E-2</v>
      </c>
      <c r="AS44" s="4">
        <f t="shared" si="29"/>
        <v>5.6000000000000008E-2</v>
      </c>
      <c r="AT44" s="4">
        <f t="shared" si="29"/>
        <v>5.6000000000000008E-2</v>
      </c>
      <c r="AU44" s="4">
        <f t="shared" si="29"/>
        <v>5.6000000000000008E-2</v>
      </c>
      <c r="AV44" s="4">
        <f t="shared" si="29"/>
        <v>5.6000000000000008E-2</v>
      </c>
      <c r="AW44" s="4">
        <f t="shared" si="29"/>
        <v>5.6000000000000008E-2</v>
      </c>
      <c r="AX44" s="4">
        <f t="shared" si="30"/>
        <v>5.6000000000000008E-2</v>
      </c>
      <c r="AY44" s="4">
        <f t="shared" si="30"/>
        <v>5.6000000000000008E-2</v>
      </c>
      <c r="AZ44" s="4">
        <f t="shared" si="30"/>
        <v>5.6000000000000008E-2</v>
      </c>
      <c r="BA44" s="4">
        <f t="shared" si="30"/>
        <v>5.6000000000000008E-2</v>
      </c>
      <c r="BB44" s="4">
        <f t="shared" si="30"/>
        <v>5.6000000000000008E-2</v>
      </c>
      <c r="BC44" s="4">
        <f t="shared" si="30"/>
        <v>5.6000000000000008E-2</v>
      </c>
      <c r="BD44" s="4">
        <f t="shared" si="30"/>
        <v>5.6000000000000008E-2</v>
      </c>
      <c r="BE44" s="4">
        <f t="shared" si="30"/>
        <v>5.6000000000000008E-2</v>
      </c>
      <c r="BF44" s="4">
        <f t="shared" si="30"/>
        <v>5.6000000000000008E-2</v>
      </c>
      <c r="BG44" s="4">
        <f t="shared" si="30"/>
        <v>5.6000000000000008E-2</v>
      </c>
      <c r="BH44" s="4">
        <f t="shared" si="31"/>
        <v>5.6000000000000008E-2</v>
      </c>
      <c r="BI44" s="4">
        <f t="shared" si="31"/>
        <v>5.6000000000000008E-2</v>
      </c>
      <c r="BJ44" s="4">
        <f t="shared" si="31"/>
        <v>5.6000000000000008E-2</v>
      </c>
      <c r="BK44" s="4">
        <f t="shared" si="31"/>
        <v>5.6000000000000008E-2</v>
      </c>
      <c r="BL44" s="4">
        <f t="shared" si="31"/>
        <v>5.6000000000000008E-2</v>
      </c>
      <c r="BM44" s="4">
        <f t="shared" si="31"/>
        <v>5.6000000000000008E-2</v>
      </c>
      <c r="BN44" s="4">
        <f t="shared" si="31"/>
        <v>5.6000000000000008E-2</v>
      </c>
      <c r="BO44" s="4">
        <f t="shared" si="31"/>
        <v>5.6000000000000008E-2</v>
      </c>
      <c r="BP44" s="4">
        <f t="shared" si="31"/>
        <v>5.6000000000000008E-2</v>
      </c>
      <c r="BQ44" s="4">
        <f t="shared" si="31"/>
        <v>5.6000000000000008E-2</v>
      </c>
      <c r="BR44" s="4">
        <f t="shared" si="32"/>
        <v>5.6000000000000008E-2</v>
      </c>
      <c r="BS44" s="4">
        <f t="shared" si="32"/>
        <v>5.6000000000000008E-2</v>
      </c>
      <c r="BT44" s="4">
        <f t="shared" si="32"/>
        <v>5.6000000000000008E-2</v>
      </c>
      <c r="BU44" s="4">
        <f t="shared" si="32"/>
        <v>5.6000000000000008E-2</v>
      </c>
      <c r="BV44" s="4">
        <f t="shared" si="32"/>
        <v>5.6000000000000008E-2</v>
      </c>
      <c r="BW44" s="4">
        <f t="shared" si="32"/>
        <v>5.6000000000000008E-2</v>
      </c>
      <c r="BX44" s="4">
        <f t="shared" si="32"/>
        <v>5.6000000000000008E-2</v>
      </c>
      <c r="BY44" s="4">
        <f t="shared" si="32"/>
        <v>5.6000000000000008E-2</v>
      </c>
      <c r="BZ44" s="4">
        <f t="shared" si="32"/>
        <v>5.6000000000000008E-2</v>
      </c>
      <c r="CA44" s="4">
        <f t="shared" si="32"/>
        <v>5.6000000000000008E-2</v>
      </c>
      <c r="CB44" s="4">
        <f t="shared" si="33"/>
        <v>5.6000000000000008E-2</v>
      </c>
      <c r="CC44" s="4">
        <f t="shared" si="33"/>
        <v>5.6000000000000008E-2</v>
      </c>
      <c r="CD44" s="4">
        <f t="shared" si="33"/>
        <v>5.6000000000000008E-2</v>
      </c>
      <c r="CE44" s="4">
        <f t="shared" si="33"/>
        <v>5.6000000000000008E-2</v>
      </c>
      <c r="CF44" s="4">
        <f t="shared" si="33"/>
        <v>5.6000000000000008E-2</v>
      </c>
      <c r="CG44" s="4">
        <f t="shared" si="33"/>
        <v>5.6000000000000008E-2</v>
      </c>
      <c r="CH44" s="4">
        <f t="shared" si="33"/>
        <v>5.6000000000000008E-2</v>
      </c>
      <c r="CI44" s="4">
        <f t="shared" si="33"/>
        <v>5.6000000000000008E-2</v>
      </c>
      <c r="CJ44" s="4">
        <f t="shared" si="33"/>
        <v>5.6000000000000008E-2</v>
      </c>
      <c r="CK44" s="4">
        <f t="shared" si="33"/>
        <v>5.6000000000000008E-2</v>
      </c>
      <c r="CL44" s="4">
        <f t="shared" si="34"/>
        <v>5.6000000000000008E-2</v>
      </c>
      <c r="CM44" s="4">
        <f t="shared" si="34"/>
        <v>5.6000000000000008E-2</v>
      </c>
      <c r="CN44" s="4">
        <f t="shared" si="34"/>
        <v>5.6000000000000008E-2</v>
      </c>
      <c r="CO44" s="4">
        <f t="shared" si="34"/>
        <v>5.6000000000000008E-2</v>
      </c>
      <c r="CP44" s="4">
        <f t="shared" si="34"/>
        <v>5.6000000000000008E-2</v>
      </c>
      <c r="CQ44" s="4">
        <f t="shared" si="34"/>
        <v>5.6000000000000008E-2</v>
      </c>
      <c r="CR44" s="4">
        <f t="shared" si="34"/>
        <v>5.6000000000000008E-2</v>
      </c>
      <c r="CS44" s="4">
        <f t="shared" si="34"/>
        <v>5.6000000000000008E-2</v>
      </c>
      <c r="CT44" s="4">
        <f t="shared" si="34"/>
        <v>5.6000000000000008E-2</v>
      </c>
      <c r="CU44" s="4">
        <f t="shared" si="34"/>
        <v>5.6000000000000008E-2</v>
      </c>
      <c r="CV44" s="4">
        <f t="shared" si="35"/>
        <v>5.6000000000000008E-2</v>
      </c>
      <c r="CW44" s="4">
        <f t="shared" si="35"/>
        <v>5.6000000000000008E-2</v>
      </c>
      <c r="CX44" s="4">
        <f t="shared" si="35"/>
        <v>5.6000000000000008E-2</v>
      </c>
      <c r="CY44" s="4">
        <f t="shared" si="35"/>
        <v>5.6000000000000008E-2</v>
      </c>
      <c r="CZ44" s="4">
        <f t="shared" si="35"/>
        <v>5.6000000000000008E-2</v>
      </c>
      <c r="DA44" s="4">
        <f t="shared" si="35"/>
        <v>5.6000000000000008E-2</v>
      </c>
      <c r="DB44" s="4">
        <f t="shared" si="35"/>
        <v>5.6000000000000008E-2</v>
      </c>
      <c r="DC44" s="4">
        <f t="shared" si="35"/>
        <v>5.6000000000000008E-2</v>
      </c>
      <c r="DD44" s="4">
        <f t="shared" si="35"/>
        <v>5.6000000000000008E-2</v>
      </c>
      <c r="DE44" s="4">
        <f t="shared" si="35"/>
        <v>5.6000000000000008E-2</v>
      </c>
    </row>
    <row r="45" spans="1:109">
      <c r="A45" t="s">
        <v>78</v>
      </c>
      <c r="B45" t="s">
        <v>5</v>
      </c>
      <c r="C45">
        <v>3</v>
      </c>
      <c r="D45">
        <v>150</v>
      </c>
      <c r="E45" s="1">
        <v>0.4</v>
      </c>
      <c r="F45" s="1">
        <v>0.4</v>
      </c>
      <c r="H45">
        <v>37.5</v>
      </c>
      <c r="I45">
        <f>H45+H44+H43</f>
        <v>135</v>
      </c>
      <c r="J45" s="4">
        <f t="shared" si="26"/>
        <v>0.61</v>
      </c>
      <c r="K45" s="4">
        <f t="shared" si="26"/>
        <v>0.61</v>
      </c>
      <c r="L45" s="4">
        <f t="shared" si="26"/>
        <v>0.61</v>
      </c>
      <c r="M45" s="4">
        <f t="shared" si="26"/>
        <v>0.61</v>
      </c>
      <c r="N45" s="4">
        <f t="shared" si="26"/>
        <v>0.30499999999999999</v>
      </c>
      <c r="O45" s="4">
        <f t="shared" si="26"/>
        <v>0.30499999999999999</v>
      </c>
      <c r="P45" s="4">
        <f t="shared" si="26"/>
        <v>0.30499999999999999</v>
      </c>
      <c r="Q45" s="4">
        <f t="shared" si="26"/>
        <v>0.30499999999999999</v>
      </c>
      <c r="R45" s="4">
        <f t="shared" si="26"/>
        <v>6.0999999999999999E-2</v>
      </c>
      <c r="S45" s="4">
        <f t="shared" si="26"/>
        <v>6.0999999999999999E-2</v>
      </c>
      <c r="T45" s="4">
        <f t="shared" si="27"/>
        <v>6.0999999999999999E-2</v>
      </c>
      <c r="U45" s="4">
        <f t="shared" si="27"/>
        <v>6.0999999999999999E-2</v>
      </c>
      <c r="V45" s="4">
        <f t="shared" si="27"/>
        <v>6.0999999999999999E-2</v>
      </c>
      <c r="W45" s="4">
        <f t="shared" si="27"/>
        <v>6.0999999999999999E-2</v>
      </c>
      <c r="X45" s="4">
        <f t="shared" si="27"/>
        <v>6.0999999999999999E-2</v>
      </c>
      <c r="Y45" s="4">
        <f t="shared" si="27"/>
        <v>6.0999999999999999E-2</v>
      </c>
      <c r="Z45" s="4">
        <f t="shared" si="27"/>
        <v>6.0999999999999999E-2</v>
      </c>
      <c r="AA45" s="4">
        <f t="shared" si="27"/>
        <v>6.0999999999999999E-2</v>
      </c>
      <c r="AB45" s="4">
        <f t="shared" si="27"/>
        <v>6.0999999999999999E-2</v>
      </c>
      <c r="AC45" s="4">
        <f t="shared" si="27"/>
        <v>6.0999999999999999E-2</v>
      </c>
      <c r="AD45" s="4">
        <f t="shared" si="28"/>
        <v>6.0999999999999999E-2</v>
      </c>
      <c r="AE45" s="4">
        <f t="shared" si="28"/>
        <v>6.0999999999999999E-2</v>
      </c>
      <c r="AF45" s="4">
        <f t="shared" si="28"/>
        <v>6.0999999999999999E-2</v>
      </c>
      <c r="AG45" s="4">
        <f t="shared" si="28"/>
        <v>6.0999999999999999E-2</v>
      </c>
      <c r="AH45" s="4">
        <f t="shared" si="28"/>
        <v>6.0999999999999999E-2</v>
      </c>
      <c r="AI45" s="4">
        <f t="shared" si="28"/>
        <v>6.0999999999999999E-2</v>
      </c>
      <c r="AJ45" s="4">
        <f t="shared" si="28"/>
        <v>6.0999999999999999E-2</v>
      </c>
      <c r="AK45" s="4">
        <f t="shared" si="28"/>
        <v>6.0999999999999999E-2</v>
      </c>
      <c r="AL45" s="4">
        <f t="shared" si="28"/>
        <v>6.0999999999999999E-2</v>
      </c>
      <c r="AM45" s="4">
        <f t="shared" si="28"/>
        <v>6.0999999999999999E-2</v>
      </c>
      <c r="AN45" s="4">
        <f t="shared" si="29"/>
        <v>6.0999999999999999E-2</v>
      </c>
      <c r="AO45" s="4">
        <f t="shared" si="29"/>
        <v>6.0999999999999999E-2</v>
      </c>
      <c r="AP45" s="4">
        <f t="shared" si="29"/>
        <v>6.0999999999999999E-2</v>
      </c>
      <c r="AQ45" s="4">
        <f t="shared" si="29"/>
        <v>6.0999999999999999E-2</v>
      </c>
      <c r="AR45" s="4">
        <f t="shared" si="29"/>
        <v>6.0999999999999999E-2</v>
      </c>
      <c r="AS45" s="4">
        <f t="shared" si="29"/>
        <v>6.0999999999999999E-2</v>
      </c>
      <c r="AT45" s="4">
        <f t="shared" si="29"/>
        <v>6.0999999999999999E-2</v>
      </c>
      <c r="AU45" s="4">
        <f t="shared" si="29"/>
        <v>6.0999999999999999E-2</v>
      </c>
      <c r="AV45" s="4">
        <f t="shared" si="29"/>
        <v>6.0999999999999999E-2</v>
      </c>
      <c r="AW45" s="4">
        <f t="shared" si="29"/>
        <v>6.0999999999999999E-2</v>
      </c>
      <c r="AX45" s="4">
        <f t="shared" si="30"/>
        <v>6.0999999999999999E-2</v>
      </c>
      <c r="AY45" s="4">
        <f t="shared" si="30"/>
        <v>6.0999999999999999E-2</v>
      </c>
      <c r="AZ45" s="4">
        <f t="shared" si="30"/>
        <v>6.0999999999999999E-2</v>
      </c>
      <c r="BA45" s="4">
        <f t="shared" si="30"/>
        <v>6.0999999999999999E-2</v>
      </c>
      <c r="BB45" s="4">
        <f t="shared" si="30"/>
        <v>6.0999999999999999E-2</v>
      </c>
      <c r="BC45" s="4">
        <f t="shared" si="30"/>
        <v>6.0999999999999999E-2</v>
      </c>
      <c r="BD45" s="4">
        <f t="shared" si="30"/>
        <v>6.0999999999999999E-2</v>
      </c>
      <c r="BE45" s="4">
        <f t="shared" si="30"/>
        <v>6.0999999999999999E-2</v>
      </c>
      <c r="BF45" s="4">
        <f t="shared" si="30"/>
        <v>6.0999999999999999E-2</v>
      </c>
      <c r="BG45" s="4">
        <f t="shared" si="30"/>
        <v>6.0999999999999999E-2</v>
      </c>
      <c r="BH45" s="4">
        <f t="shared" si="31"/>
        <v>6.0999999999999999E-2</v>
      </c>
      <c r="BI45" s="4">
        <f t="shared" si="31"/>
        <v>6.0999999999999999E-2</v>
      </c>
      <c r="BJ45" s="4">
        <f t="shared" si="31"/>
        <v>6.0999999999999999E-2</v>
      </c>
      <c r="BK45" s="4">
        <f t="shared" si="31"/>
        <v>6.0999999999999999E-2</v>
      </c>
      <c r="BL45" s="4">
        <f t="shared" si="31"/>
        <v>6.0999999999999999E-2</v>
      </c>
      <c r="BM45" s="4">
        <f t="shared" si="31"/>
        <v>6.0999999999999999E-2</v>
      </c>
      <c r="BN45" s="4">
        <f t="shared" si="31"/>
        <v>6.0999999999999999E-2</v>
      </c>
      <c r="BO45" s="4">
        <f t="shared" si="31"/>
        <v>6.0999999999999999E-2</v>
      </c>
      <c r="BP45" s="4">
        <f t="shared" si="31"/>
        <v>6.0999999999999999E-2</v>
      </c>
      <c r="BQ45" s="4">
        <f t="shared" si="31"/>
        <v>6.0999999999999999E-2</v>
      </c>
      <c r="BR45" s="4">
        <f t="shared" si="32"/>
        <v>6.0999999999999999E-2</v>
      </c>
      <c r="BS45" s="4">
        <f t="shared" si="32"/>
        <v>6.0999999999999999E-2</v>
      </c>
      <c r="BT45" s="4">
        <f t="shared" si="32"/>
        <v>6.0999999999999999E-2</v>
      </c>
      <c r="BU45" s="4">
        <f t="shared" si="32"/>
        <v>6.0999999999999999E-2</v>
      </c>
      <c r="BV45" s="4">
        <f t="shared" si="32"/>
        <v>6.0999999999999999E-2</v>
      </c>
      <c r="BW45" s="4">
        <f t="shared" si="32"/>
        <v>6.0999999999999999E-2</v>
      </c>
      <c r="BX45" s="4">
        <f t="shared" si="32"/>
        <v>6.0999999999999999E-2</v>
      </c>
      <c r="BY45" s="4">
        <f t="shared" si="32"/>
        <v>6.0999999999999999E-2</v>
      </c>
      <c r="BZ45" s="4">
        <f t="shared" si="32"/>
        <v>6.0999999999999999E-2</v>
      </c>
      <c r="CA45" s="4">
        <f t="shared" si="32"/>
        <v>6.0999999999999999E-2</v>
      </c>
      <c r="CB45" s="4">
        <f t="shared" si="33"/>
        <v>6.0999999999999999E-2</v>
      </c>
      <c r="CC45" s="4">
        <f t="shared" si="33"/>
        <v>6.0999999999999999E-2</v>
      </c>
      <c r="CD45" s="4">
        <f t="shared" si="33"/>
        <v>6.0999999999999999E-2</v>
      </c>
      <c r="CE45" s="4">
        <f t="shared" si="33"/>
        <v>6.0999999999999999E-2</v>
      </c>
      <c r="CF45" s="4">
        <f t="shared" si="33"/>
        <v>6.0999999999999999E-2</v>
      </c>
      <c r="CG45" s="4">
        <f t="shared" si="33"/>
        <v>6.0999999999999999E-2</v>
      </c>
      <c r="CH45" s="4">
        <f t="shared" si="33"/>
        <v>6.0999999999999999E-2</v>
      </c>
      <c r="CI45" s="4">
        <f t="shared" si="33"/>
        <v>6.0999999999999999E-2</v>
      </c>
      <c r="CJ45" s="4">
        <f t="shared" si="33"/>
        <v>6.0999999999999999E-2</v>
      </c>
      <c r="CK45" s="4">
        <f t="shared" si="33"/>
        <v>6.0999999999999999E-2</v>
      </c>
      <c r="CL45" s="4">
        <f t="shared" si="34"/>
        <v>6.0999999999999999E-2</v>
      </c>
      <c r="CM45" s="4">
        <f t="shared" si="34"/>
        <v>6.0999999999999999E-2</v>
      </c>
      <c r="CN45" s="4">
        <f t="shared" si="34"/>
        <v>6.0999999999999999E-2</v>
      </c>
      <c r="CO45" s="4">
        <f t="shared" si="34"/>
        <v>6.0999999999999999E-2</v>
      </c>
      <c r="CP45" s="4">
        <f t="shared" si="34"/>
        <v>6.0999999999999999E-2</v>
      </c>
      <c r="CQ45" s="4">
        <f t="shared" si="34"/>
        <v>6.0999999999999999E-2</v>
      </c>
      <c r="CR45" s="4">
        <f t="shared" si="34"/>
        <v>6.0999999999999999E-2</v>
      </c>
      <c r="CS45" s="4">
        <f t="shared" si="34"/>
        <v>6.0999999999999999E-2</v>
      </c>
      <c r="CT45" s="4">
        <f t="shared" si="34"/>
        <v>6.0999999999999999E-2</v>
      </c>
      <c r="CU45" s="4">
        <f t="shared" si="34"/>
        <v>6.0999999999999999E-2</v>
      </c>
      <c r="CV45" s="4">
        <f t="shared" si="35"/>
        <v>6.0999999999999999E-2</v>
      </c>
      <c r="CW45" s="4">
        <f t="shared" si="35"/>
        <v>6.0999999999999999E-2</v>
      </c>
      <c r="CX45" s="4">
        <f t="shared" si="35"/>
        <v>6.0999999999999999E-2</v>
      </c>
      <c r="CY45" s="4">
        <f t="shared" si="35"/>
        <v>6.0999999999999999E-2</v>
      </c>
      <c r="CZ45" s="4">
        <f t="shared" si="35"/>
        <v>6.0999999999999999E-2</v>
      </c>
      <c r="DA45" s="4">
        <f t="shared" si="35"/>
        <v>6.0999999999999999E-2</v>
      </c>
      <c r="DB45" s="4">
        <f t="shared" si="35"/>
        <v>6.0999999999999999E-2</v>
      </c>
      <c r="DC45" s="4">
        <f t="shared" si="35"/>
        <v>6.0999999999999999E-2</v>
      </c>
      <c r="DD45" s="4">
        <f t="shared" si="35"/>
        <v>6.0999999999999999E-2</v>
      </c>
      <c r="DE45" s="4">
        <f t="shared" si="35"/>
        <v>6.0999999999999999E-2</v>
      </c>
    </row>
    <row r="46" spans="1:109">
      <c r="A46" t="s">
        <v>79</v>
      </c>
      <c r="B46" t="s">
        <v>5</v>
      </c>
      <c r="C46">
        <v>4</v>
      </c>
      <c r="D46">
        <v>170</v>
      </c>
      <c r="E46" s="1">
        <v>0.5</v>
      </c>
      <c r="F46" s="1">
        <v>0.5</v>
      </c>
      <c r="H46">
        <v>105</v>
      </c>
      <c r="I46">
        <f>H46+H45+H44+H43</f>
        <v>240</v>
      </c>
      <c r="J46" s="4">
        <f t="shared" si="26"/>
        <v>0.66</v>
      </c>
      <c r="K46" s="4">
        <f t="shared" si="26"/>
        <v>0.66</v>
      </c>
      <c r="L46" s="4">
        <f t="shared" si="26"/>
        <v>0.66</v>
      </c>
      <c r="M46" s="4">
        <f t="shared" si="26"/>
        <v>0.66</v>
      </c>
      <c r="N46" s="4">
        <f t="shared" si="26"/>
        <v>0.33</v>
      </c>
      <c r="O46" s="4">
        <f t="shared" si="26"/>
        <v>0.33</v>
      </c>
      <c r="P46" s="4">
        <f t="shared" si="26"/>
        <v>0.33</v>
      </c>
      <c r="Q46" s="4">
        <f t="shared" si="26"/>
        <v>0.33</v>
      </c>
      <c r="R46" s="4">
        <f t="shared" si="26"/>
        <v>0.33</v>
      </c>
      <c r="S46" s="4">
        <f t="shared" si="26"/>
        <v>6.6000000000000003E-2</v>
      </c>
      <c r="T46" s="4">
        <f t="shared" si="27"/>
        <v>6.6000000000000003E-2</v>
      </c>
      <c r="U46" s="4">
        <f t="shared" si="27"/>
        <v>6.6000000000000003E-2</v>
      </c>
      <c r="V46" s="4">
        <f t="shared" si="27"/>
        <v>6.6000000000000003E-2</v>
      </c>
      <c r="W46" s="4">
        <f t="shared" si="27"/>
        <v>6.6000000000000003E-2</v>
      </c>
      <c r="X46" s="4">
        <f t="shared" si="27"/>
        <v>6.6000000000000003E-2</v>
      </c>
      <c r="Y46" s="4">
        <f t="shared" si="27"/>
        <v>6.6000000000000003E-2</v>
      </c>
      <c r="Z46" s="4">
        <f t="shared" si="27"/>
        <v>6.6000000000000003E-2</v>
      </c>
      <c r="AA46" s="4">
        <f t="shared" si="27"/>
        <v>6.6000000000000003E-2</v>
      </c>
      <c r="AB46" s="4">
        <f t="shared" si="27"/>
        <v>6.6000000000000003E-2</v>
      </c>
      <c r="AC46" s="4">
        <f t="shared" si="27"/>
        <v>6.6000000000000003E-2</v>
      </c>
      <c r="AD46" s="4">
        <f t="shared" si="28"/>
        <v>6.6000000000000003E-2</v>
      </c>
      <c r="AE46" s="4">
        <f t="shared" si="28"/>
        <v>6.6000000000000003E-2</v>
      </c>
      <c r="AF46" s="4">
        <f t="shared" si="28"/>
        <v>6.6000000000000003E-2</v>
      </c>
      <c r="AG46" s="4">
        <f t="shared" si="28"/>
        <v>6.6000000000000003E-2</v>
      </c>
      <c r="AH46" s="4">
        <f t="shared" si="28"/>
        <v>6.6000000000000003E-2</v>
      </c>
      <c r="AI46" s="4">
        <f t="shared" si="28"/>
        <v>6.6000000000000003E-2</v>
      </c>
      <c r="AJ46" s="4">
        <f t="shared" si="28"/>
        <v>6.6000000000000003E-2</v>
      </c>
      <c r="AK46" s="4">
        <f t="shared" si="28"/>
        <v>6.6000000000000003E-2</v>
      </c>
      <c r="AL46" s="4">
        <f t="shared" si="28"/>
        <v>6.6000000000000003E-2</v>
      </c>
      <c r="AM46" s="4">
        <f t="shared" si="28"/>
        <v>6.6000000000000003E-2</v>
      </c>
      <c r="AN46" s="4">
        <f t="shared" si="29"/>
        <v>6.6000000000000003E-2</v>
      </c>
      <c r="AO46" s="4">
        <f t="shared" si="29"/>
        <v>6.6000000000000003E-2</v>
      </c>
      <c r="AP46" s="4">
        <f t="shared" si="29"/>
        <v>6.6000000000000003E-2</v>
      </c>
      <c r="AQ46" s="4">
        <f t="shared" si="29"/>
        <v>6.6000000000000003E-2</v>
      </c>
      <c r="AR46" s="4">
        <f t="shared" si="29"/>
        <v>6.6000000000000003E-2</v>
      </c>
      <c r="AS46" s="4">
        <f t="shared" si="29"/>
        <v>6.6000000000000003E-2</v>
      </c>
      <c r="AT46" s="4">
        <f t="shared" si="29"/>
        <v>6.6000000000000003E-2</v>
      </c>
      <c r="AU46" s="4">
        <f t="shared" si="29"/>
        <v>6.6000000000000003E-2</v>
      </c>
      <c r="AV46" s="4">
        <f t="shared" si="29"/>
        <v>6.6000000000000003E-2</v>
      </c>
      <c r="AW46" s="4">
        <f t="shared" si="29"/>
        <v>6.6000000000000003E-2</v>
      </c>
      <c r="AX46" s="4">
        <f t="shared" si="30"/>
        <v>6.6000000000000003E-2</v>
      </c>
      <c r="AY46" s="4">
        <f t="shared" si="30"/>
        <v>6.6000000000000003E-2</v>
      </c>
      <c r="AZ46" s="4">
        <f t="shared" si="30"/>
        <v>6.6000000000000003E-2</v>
      </c>
      <c r="BA46" s="4">
        <f t="shared" si="30"/>
        <v>6.6000000000000003E-2</v>
      </c>
      <c r="BB46" s="4">
        <f t="shared" si="30"/>
        <v>6.6000000000000003E-2</v>
      </c>
      <c r="BC46" s="4">
        <f t="shared" si="30"/>
        <v>6.6000000000000003E-2</v>
      </c>
      <c r="BD46" s="4">
        <f t="shared" si="30"/>
        <v>6.6000000000000003E-2</v>
      </c>
      <c r="BE46" s="4">
        <f t="shared" si="30"/>
        <v>6.6000000000000003E-2</v>
      </c>
      <c r="BF46" s="4">
        <f t="shared" si="30"/>
        <v>6.6000000000000003E-2</v>
      </c>
      <c r="BG46" s="4">
        <f t="shared" si="30"/>
        <v>6.6000000000000003E-2</v>
      </c>
      <c r="BH46" s="4">
        <f t="shared" si="31"/>
        <v>6.6000000000000003E-2</v>
      </c>
      <c r="BI46" s="4">
        <f t="shared" si="31"/>
        <v>6.6000000000000003E-2</v>
      </c>
      <c r="BJ46" s="4">
        <f t="shared" si="31"/>
        <v>6.6000000000000003E-2</v>
      </c>
      <c r="BK46" s="4">
        <f t="shared" si="31"/>
        <v>6.6000000000000003E-2</v>
      </c>
      <c r="BL46" s="4">
        <f t="shared" si="31"/>
        <v>6.6000000000000003E-2</v>
      </c>
      <c r="BM46" s="4">
        <f t="shared" si="31"/>
        <v>6.6000000000000003E-2</v>
      </c>
      <c r="BN46" s="4">
        <f t="shared" si="31"/>
        <v>6.6000000000000003E-2</v>
      </c>
      <c r="BO46" s="4">
        <f t="shared" si="31"/>
        <v>6.6000000000000003E-2</v>
      </c>
      <c r="BP46" s="4">
        <f t="shared" si="31"/>
        <v>6.6000000000000003E-2</v>
      </c>
      <c r="BQ46" s="4">
        <f t="shared" si="31"/>
        <v>6.6000000000000003E-2</v>
      </c>
      <c r="BR46" s="4">
        <f t="shared" si="32"/>
        <v>6.6000000000000003E-2</v>
      </c>
      <c r="BS46" s="4">
        <f t="shared" si="32"/>
        <v>6.6000000000000003E-2</v>
      </c>
      <c r="BT46" s="4">
        <f t="shared" si="32"/>
        <v>6.6000000000000003E-2</v>
      </c>
      <c r="BU46" s="4">
        <f t="shared" si="32"/>
        <v>6.6000000000000003E-2</v>
      </c>
      <c r="BV46" s="4">
        <f t="shared" si="32"/>
        <v>6.6000000000000003E-2</v>
      </c>
      <c r="BW46" s="4">
        <f t="shared" si="32"/>
        <v>6.6000000000000003E-2</v>
      </c>
      <c r="BX46" s="4">
        <f t="shared" si="32"/>
        <v>6.6000000000000003E-2</v>
      </c>
      <c r="BY46" s="4">
        <f t="shared" si="32"/>
        <v>6.6000000000000003E-2</v>
      </c>
      <c r="BZ46" s="4">
        <f t="shared" si="32"/>
        <v>6.6000000000000003E-2</v>
      </c>
      <c r="CA46" s="4">
        <f t="shared" si="32"/>
        <v>6.6000000000000003E-2</v>
      </c>
      <c r="CB46" s="4">
        <f t="shared" si="33"/>
        <v>6.6000000000000003E-2</v>
      </c>
      <c r="CC46" s="4">
        <f t="shared" si="33"/>
        <v>6.6000000000000003E-2</v>
      </c>
      <c r="CD46" s="4">
        <f t="shared" si="33"/>
        <v>6.6000000000000003E-2</v>
      </c>
      <c r="CE46" s="4">
        <f t="shared" si="33"/>
        <v>6.6000000000000003E-2</v>
      </c>
      <c r="CF46" s="4">
        <f t="shared" si="33"/>
        <v>6.6000000000000003E-2</v>
      </c>
      <c r="CG46" s="4">
        <f t="shared" si="33"/>
        <v>6.6000000000000003E-2</v>
      </c>
      <c r="CH46" s="4">
        <f t="shared" si="33"/>
        <v>6.6000000000000003E-2</v>
      </c>
      <c r="CI46" s="4">
        <f t="shared" si="33"/>
        <v>6.6000000000000003E-2</v>
      </c>
      <c r="CJ46" s="4">
        <f t="shared" si="33"/>
        <v>6.6000000000000003E-2</v>
      </c>
      <c r="CK46" s="4">
        <f t="shared" si="33"/>
        <v>6.6000000000000003E-2</v>
      </c>
      <c r="CL46" s="4">
        <f t="shared" si="34"/>
        <v>6.6000000000000003E-2</v>
      </c>
      <c r="CM46" s="4">
        <f t="shared" si="34"/>
        <v>6.6000000000000003E-2</v>
      </c>
      <c r="CN46" s="4">
        <f t="shared" si="34"/>
        <v>6.6000000000000003E-2</v>
      </c>
      <c r="CO46" s="4">
        <f t="shared" si="34"/>
        <v>6.6000000000000003E-2</v>
      </c>
      <c r="CP46" s="4">
        <f t="shared" si="34"/>
        <v>6.6000000000000003E-2</v>
      </c>
      <c r="CQ46" s="4">
        <f t="shared" si="34"/>
        <v>6.6000000000000003E-2</v>
      </c>
      <c r="CR46" s="4">
        <f t="shared" si="34"/>
        <v>6.6000000000000003E-2</v>
      </c>
      <c r="CS46" s="4">
        <f t="shared" si="34"/>
        <v>6.6000000000000003E-2</v>
      </c>
      <c r="CT46" s="4">
        <f t="shared" si="34"/>
        <v>6.6000000000000003E-2</v>
      </c>
      <c r="CU46" s="4">
        <f t="shared" si="34"/>
        <v>6.6000000000000003E-2</v>
      </c>
      <c r="CV46" s="4">
        <f t="shared" si="35"/>
        <v>6.6000000000000003E-2</v>
      </c>
      <c r="CW46" s="4">
        <f t="shared" si="35"/>
        <v>6.6000000000000003E-2</v>
      </c>
      <c r="CX46" s="4">
        <f t="shared" si="35"/>
        <v>6.6000000000000003E-2</v>
      </c>
      <c r="CY46" s="4">
        <f t="shared" si="35"/>
        <v>6.6000000000000003E-2</v>
      </c>
      <c r="CZ46" s="4">
        <f t="shared" si="35"/>
        <v>6.6000000000000003E-2</v>
      </c>
      <c r="DA46" s="4">
        <f t="shared" si="35"/>
        <v>6.6000000000000003E-2</v>
      </c>
      <c r="DB46" s="4">
        <f t="shared" si="35"/>
        <v>6.6000000000000003E-2</v>
      </c>
      <c r="DC46" s="4">
        <f t="shared" si="35"/>
        <v>6.6000000000000003E-2</v>
      </c>
      <c r="DD46" s="4">
        <f t="shared" si="35"/>
        <v>6.6000000000000003E-2</v>
      </c>
      <c r="DE46" s="4">
        <f t="shared" si="35"/>
        <v>6.6000000000000003E-2</v>
      </c>
    </row>
    <row r="47" spans="1:109">
      <c r="A47" t="s">
        <v>80</v>
      </c>
      <c r="B47" t="s">
        <v>5</v>
      </c>
      <c r="C47">
        <v>5</v>
      </c>
      <c r="D47">
        <v>200</v>
      </c>
      <c r="E47" s="1">
        <v>0.6</v>
      </c>
      <c r="F47" s="1">
        <v>0.6</v>
      </c>
      <c r="H47">
        <v>120</v>
      </c>
      <c r="I47">
        <f>H47+H46+H45+H44+H43</f>
        <v>360</v>
      </c>
      <c r="J47" s="4">
        <f t="shared" si="26"/>
        <v>0.71000000000000008</v>
      </c>
      <c r="K47" s="4">
        <f t="shared" si="26"/>
        <v>0.71000000000000008</v>
      </c>
      <c r="L47" s="4">
        <f t="shared" si="26"/>
        <v>0.71000000000000008</v>
      </c>
      <c r="M47" s="4">
        <f t="shared" si="26"/>
        <v>0.71000000000000008</v>
      </c>
      <c r="N47" s="4">
        <f t="shared" si="26"/>
        <v>0.71000000000000008</v>
      </c>
      <c r="O47" s="4">
        <f t="shared" si="26"/>
        <v>0.35500000000000004</v>
      </c>
      <c r="P47" s="4">
        <f t="shared" si="26"/>
        <v>0.35500000000000004</v>
      </c>
      <c r="Q47" s="4">
        <f t="shared" si="26"/>
        <v>0.35500000000000004</v>
      </c>
      <c r="R47" s="4">
        <f t="shared" si="26"/>
        <v>0.35500000000000004</v>
      </c>
      <c r="S47" s="4">
        <f t="shared" si="26"/>
        <v>0.35500000000000004</v>
      </c>
      <c r="T47" s="4">
        <f t="shared" si="27"/>
        <v>7.1000000000000008E-2</v>
      </c>
      <c r="U47" s="4">
        <f t="shared" si="27"/>
        <v>7.1000000000000008E-2</v>
      </c>
      <c r="V47" s="4">
        <f t="shared" si="27"/>
        <v>7.1000000000000008E-2</v>
      </c>
      <c r="W47" s="4">
        <f t="shared" si="27"/>
        <v>7.1000000000000008E-2</v>
      </c>
      <c r="X47" s="4">
        <f t="shared" si="27"/>
        <v>7.1000000000000008E-2</v>
      </c>
      <c r="Y47" s="4">
        <f t="shared" si="27"/>
        <v>7.1000000000000008E-2</v>
      </c>
      <c r="Z47" s="4">
        <f t="shared" si="27"/>
        <v>7.1000000000000008E-2</v>
      </c>
      <c r="AA47" s="4">
        <f t="shared" si="27"/>
        <v>7.1000000000000008E-2</v>
      </c>
      <c r="AB47" s="4">
        <f t="shared" si="27"/>
        <v>7.1000000000000008E-2</v>
      </c>
      <c r="AC47" s="4">
        <f t="shared" si="27"/>
        <v>7.1000000000000008E-2</v>
      </c>
      <c r="AD47" s="4">
        <f t="shared" si="28"/>
        <v>7.1000000000000008E-2</v>
      </c>
      <c r="AE47" s="4">
        <f t="shared" si="28"/>
        <v>7.1000000000000008E-2</v>
      </c>
      <c r="AF47" s="4">
        <f t="shared" si="28"/>
        <v>7.1000000000000008E-2</v>
      </c>
      <c r="AG47" s="4">
        <f t="shared" si="28"/>
        <v>7.1000000000000008E-2</v>
      </c>
      <c r="AH47" s="4">
        <f t="shared" si="28"/>
        <v>7.1000000000000008E-2</v>
      </c>
      <c r="AI47" s="4">
        <f t="shared" si="28"/>
        <v>7.1000000000000008E-2</v>
      </c>
      <c r="AJ47" s="4">
        <f t="shared" si="28"/>
        <v>7.1000000000000008E-2</v>
      </c>
      <c r="AK47" s="4">
        <f t="shared" si="28"/>
        <v>7.1000000000000008E-2</v>
      </c>
      <c r="AL47" s="4">
        <f t="shared" si="28"/>
        <v>7.1000000000000008E-2</v>
      </c>
      <c r="AM47" s="4">
        <f t="shared" si="28"/>
        <v>7.1000000000000008E-2</v>
      </c>
      <c r="AN47" s="4">
        <f t="shared" si="29"/>
        <v>7.1000000000000008E-2</v>
      </c>
      <c r="AO47" s="4">
        <f t="shared" si="29"/>
        <v>7.1000000000000008E-2</v>
      </c>
      <c r="AP47" s="4">
        <f t="shared" si="29"/>
        <v>7.1000000000000008E-2</v>
      </c>
      <c r="AQ47" s="4">
        <f t="shared" si="29"/>
        <v>7.1000000000000008E-2</v>
      </c>
      <c r="AR47" s="4">
        <f t="shared" si="29"/>
        <v>7.1000000000000008E-2</v>
      </c>
      <c r="AS47" s="4">
        <f t="shared" si="29"/>
        <v>7.1000000000000008E-2</v>
      </c>
      <c r="AT47" s="4">
        <f t="shared" si="29"/>
        <v>7.1000000000000008E-2</v>
      </c>
      <c r="AU47" s="4">
        <f t="shared" si="29"/>
        <v>7.1000000000000008E-2</v>
      </c>
      <c r="AV47" s="4">
        <f t="shared" si="29"/>
        <v>7.1000000000000008E-2</v>
      </c>
      <c r="AW47" s="4">
        <f t="shared" si="29"/>
        <v>7.1000000000000008E-2</v>
      </c>
      <c r="AX47" s="4">
        <f t="shared" si="30"/>
        <v>7.1000000000000008E-2</v>
      </c>
      <c r="AY47" s="4">
        <f t="shared" si="30"/>
        <v>7.1000000000000008E-2</v>
      </c>
      <c r="AZ47" s="4">
        <f t="shared" si="30"/>
        <v>7.1000000000000008E-2</v>
      </c>
      <c r="BA47" s="4">
        <f t="shared" si="30"/>
        <v>7.1000000000000008E-2</v>
      </c>
      <c r="BB47" s="4">
        <f t="shared" si="30"/>
        <v>7.1000000000000008E-2</v>
      </c>
      <c r="BC47" s="4">
        <f t="shared" si="30"/>
        <v>7.1000000000000008E-2</v>
      </c>
      <c r="BD47" s="4">
        <f t="shared" si="30"/>
        <v>7.1000000000000008E-2</v>
      </c>
      <c r="BE47" s="4">
        <f t="shared" si="30"/>
        <v>7.1000000000000008E-2</v>
      </c>
      <c r="BF47" s="4">
        <f t="shared" si="30"/>
        <v>7.1000000000000008E-2</v>
      </c>
      <c r="BG47" s="4">
        <f t="shared" si="30"/>
        <v>7.1000000000000008E-2</v>
      </c>
      <c r="BH47" s="4">
        <f t="shared" si="31"/>
        <v>7.1000000000000008E-2</v>
      </c>
      <c r="BI47" s="4">
        <f t="shared" si="31"/>
        <v>7.1000000000000008E-2</v>
      </c>
      <c r="BJ47" s="4">
        <f t="shared" si="31"/>
        <v>7.1000000000000008E-2</v>
      </c>
      <c r="BK47" s="4">
        <f t="shared" si="31"/>
        <v>7.1000000000000008E-2</v>
      </c>
      <c r="BL47" s="4">
        <f t="shared" si="31"/>
        <v>7.1000000000000008E-2</v>
      </c>
      <c r="BM47" s="4">
        <f t="shared" si="31"/>
        <v>7.1000000000000008E-2</v>
      </c>
      <c r="BN47" s="4">
        <f t="shared" si="31"/>
        <v>7.1000000000000008E-2</v>
      </c>
      <c r="BO47" s="4">
        <f t="shared" si="31"/>
        <v>7.1000000000000008E-2</v>
      </c>
      <c r="BP47" s="4">
        <f t="shared" si="31"/>
        <v>7.1000000000000008E-2</v>
      </c>
      <c r="BQ47" s="4">
        <f t="shared" si="31"/>
        <v>7.1000000000000008E-2</v>
      </c>
      <c r="BR47" s="4">
        <f t="shared" si="32"/>
        <v>7.1000000000000008E-2</v>
      </c>
      <c r="BS47" s="4">
        <f t="shared" si="32"/>
        <v>7.1000000000000008E-2</v>
      </c>
      <c r="BT47" s="4">
        <f t="shared" si="32"/>
        <v>7.1000000000000008E-2</v>
      </c>
      <c r="BU47" s="4">
        <f t="shared" si="32"/>
        <v>7.1000000000000008E-2</v>
      </c>
      <c r="BV47" s="4">
        <f t="shared" si="32"/>
        <v>7.1000000000000008E-2</v>
      </c>
      <c r="BW47" s="4">
        <f t="shared" si="32"/>
        <v>7.1000000000000008E-2</v>
      </c>
      <c r="BX47" s="4">
        <f t="shared" si="32"/>
        <v>7.1000000000000008E-2</v>
      </c>
      <c r="BY47" s="4">
        <f t="shared" si="32"/>
        <v>7.1000000000000008E-2</v>
      </c>
      <c r="BZ47" s="4">
        <f t="shared" si="32"/>
        <v>7.1000000000000008E-2</v>
      </c>
      <c r="CA47" s="4">
        <f t="shared" si="32"/>
        <v>7.1000000000000008E-2</v>
      </c>
      <c r="CB47" s="4">
        <f t="shared" si="33"/>
        <v>7.1000000000000008E-2</v>
      </c>
      <c r="CC47" s="4">
        <f t="shared" si="33"/>
        <v>7.1000000000000008E-2</v>
      </c>
      <c r="CD47" s="4">
        <f t="shared" si="33"/>
        <v>7.1000000000000008E-2</v>
      </c>
      <c r="CE47" s="4">
        <f t="shared" si="33"/>
        <v>7.1000000000000008E-2</v>
      </c>
      <c r="CF47" s="4">
        <f t="shared" si="33"/>
        <v>7.1000000000000008E-2</v>
      </c>
      <c r="CG47" s="4">
        <f t="shared" si="33"/>
        <v>7.1000000000000008E-2</v>
      </c>
      <c r="CH47" s="4">
        <f t="shared" si="33"/>
        <v>7.1000000000000008E-2</v>
      </c>
      <c r="CI47" s="4">
        <f t="shared" si="33"/>
        <v>7.1000000000000008E-2</v>
      </c>
      <c r="CJ47" s="4">
        <f t="shared" si="33"/>
        <v>7.1000000000000008E-2</v>
      </c>
      <c r="CK47" s="4">
        <f t="shared" si="33"/>
        <v>7.1000000000000008E-2</v>
      </c>
      <c r="CL47" s="4">
        <f t="shared" si="34"/>
        <v>7.1000000000000008E-2</v>
      </c>
      <c r="CM47" s="4">
        <f t="shared" si="34"/>
        <v>7.1000000000000008E-2</v>
      </c>
      <c r="CN47" s="4">
        <f t="shared" si="34"/>
        <v>7.1000000000000008E-2</v>
      </c>
      <c r="CO47" s="4">
        <f t="shared" si="34"/>
        <v>7.1000000000000008E-2</v>
      </c>
      <c r="CP47" s="4">
        <f t="shared" si="34"/>
        <v>7.1000000000000008E-2</v>
      </c>
      <c r="CQ47" s="4">
        <f t="shared" si="34"/>
        <v>7.1000000000000008E-2</v>
      </c>
      <c r="CR47" s="4">
        <f t="shared" si="34"/>
        <v>7.1000000000000008E-2</v>
      </c>
      <c r="CS47" s="4">
        <f t="shared" si="34"/>
        <v>7.1000000000000008E-2</v>
      </c>
      <c r="CT47" s="4">
        <f t="shared" si="34"/>
        <v>7.1000000000000008E-2</v>
      </c>
      <c r="CU47" s="4">
        <f t="shared" si="34"/>
        <v>7.1000000000000008E-2</v>
      </c>
      <c r="CV47" s="4">
        <f t="shared" si="35"/>
        <v>7.1000000000000008E-2</v>
      </c>
      <c r="CW47" s="4">
        <f t="shared" si="35"/>
        <v>7.1000000000000008E-2</v>
      </c>
      <c r="CX47" s="4">
        <f t="shared" si="35"/>
        <v>7.1000000000000008E-2</v>
      </c>
      <c r="CY47" s="4">
        <f t="shared" si="35"/>
        <v>7.1000000000000008E-2</v>
      </c>
      <c r="CZ47" s="4">
        <f t="shared" si="35"/>
        <v>7.1000000000000008E-2</v>
      </c>
      <c r="DA47" s="4">
        <f t="shared" si="35"/>
        <v>7.1000000000000008E-2</v>
      </c>
      <c r="DB47" s="4">
        <f t="shared" si="35"/>
        <v>7.1000000000000008E-2</v>
      </c>
      <c r="DC47" s="4">
        <f t="shared" si="35"/>
        <v>7.1000000000000008E-2</v>
      </c>
      <c r="DD47" s="4">
        <f t="shared" si="35"/>
        <v>7.1000000000000008E-2</v>
      </c>
      <c r="DE47" s="4">
        <f t="shared" si="35"/>
        <v>7.1000000000000008E-2</v>
      </c>
    </row>
    <row r="48" spans="1:109">
      <c r="A48" t="s">
        <v>81</v>
      </c>
      <c r="B48" t="s">
        <v>6</v>
      </c>
      <c r="C48">
        <v>1</v>
      </c>
      <c r="D48">
        <v>130</v>
      </c>
      <c r="E48" s="1">
        <v>0.3</v>
      </c>
      <c r="F48" s="1">
        <v>0.3</v>
      </c>
      <c r="G48" s="1">
        <v>0.3</v>
      </c>
      <c r="H48" s="2">
        <v>120</v>
      </c>
      <c r="I48">
        <f>H48</f>
        <v>120</v>
      </c>
      <c r="J48" s="4">
        <f t="shared" si="26"/>
        <v>0.56000000000000005</v>
      </c>
      <c r="K48" s="4">
        <f t="shared" si="26"/>
        <v>0.56000000000000005</v>
      </c>
      <c r="L48" s="4">
        <f t="shared" si="26"/>
        <v>0.56000000000000005</v>
      </c>
      <c r="M48" s="4">
        <f t="shared" si="26"/>
        <v>0.28000000000000003</v>
      </c>
      <c r="N48" s="4">
        <f t="shared" si="26"/>
        <v>0.28000000000000003</v>
      </c>
      <c r="O48" s="4">
        <f t="shared" si="26"/>
        <v>0.28000000000000003</v>
      </c>
      <c r="P48" s="4">
        <f t="shared" si="26"/>
        <v>0.28000000000000003</v>
      </c>
      <c r="Q48" s="4">
        <f t="shared" si="26"/>
        <v>5.6000000000000008E-2</v>
      </c>
      <c r="R48" s="4">
        <f t="shared" si="26"/>
        <v>5.6000000000000008E-2</v>
      </c>
      <c r="S48" s="4">
        <f t="shared" si="26"/>
        <v>5.6000000000000008E-2</v>
      </c>
      <c r="T48" s="4">
        <f t="shared" si="27"/>
        <v>5.6000000000000008E-2</v>
      </c>
      <c r="U48" s="4">
        <f t="shared" si="27"/>
        <v>5.6000000000000008E-2</v>
      </c>
      <c r="V48" s="4">
        <f t="shared" si="27"/>
        <v>5.6000000000000008E-2</v>
      </c>
      <c r="W48" s="4">
        <f t="shared" si="27"/>
        <v>5.6000000000000008E-2</v>
      </c>
      <c r="X48" s="4">
        <f t="shared" si="27"/>
        <v>5.6000000000000008E-2</v>
      </c>
      <c r="Y48" s="4">
        <f t="shared" si="27"/>
        <v>5.6000000000000008E-2</v>
      </c>
      <c r="Z48" s="4">
        <f t="shared" si="27"/>
        <v>5.6000000000000008E-2</v>
      </c>
      <c r="AA48" s="4">
        <f t="shared" si="27"/>
        <v>5.6000000000000008E-2</v>
      </c>
      <c r="AB48" s="4">
        <f t="shared" si="27"/>
        <v>5.6000000000000008E-2</v>
      </c>
      <c r="AC48" s="4">
        <f t="shared" si="27"/>
        <v>5.6000000000000008E-2</v>
      </c>
      <c r="AD48" s="4">
        <f t="shared" si="28"/>
        <v>5.6000000000000008E-2</v>
      </c>
      <c r="AE48" s="4">
        <f t="shared" si="28"/>
        <v>5.6000000000000008E-2</v>
      </c>
      <c r="AF48" s="4">
        <f t="shared" si="28"/>
        <v>5.6000000000000008E-2</v>
      </c>
      <c r="AG48" s="4">
        <f t="shared" si="28"/>
        <v>5.6000000000000008E-2</v>
      </c>
      <c r="AH48" s="4">
        <f t="shared" si="28"/>
        <v>5.6000000000000008E-2</v>
      </c>
      <c r="AI48" s="4">
        <f t="shared" si="28"/>
        <v>5.6000000000000008E-2</v>
      </c>
      <c r="AJ48" s="4">
        <f t="shared" si="28"/>
        <v>5.6000000000000008E-2</v>
      </c>
      <c r="AK48" s="4">
        <f t="shared" si="28"/>
        <v>5.6000000000000008E-2</v>
      </c>
      <c r="AL48" s="4">
        <f t="shared" si="28"/>
        <v>5.6000000000000008E-2</v>
      </c>
      <c r="AM48" s="4">
        <f t="shared" si="28"/>
        <v>5.6000000000000008E-2</v>
      </c>
      <c r="AN48" s="4">
        <f t="shared" si="29"/>
        <v>5.6000000000000008E-2</v>
      </c>
      <c r="AO48" s="4">
        <f t="shared" si="29"/>
        <v>5.6000000000000008E-2</v>
      </c>
      <c r="AP48" s="4">
        <f t="shared" si="29"/>
        <v>5.6000000000000008E-2</v>
      </c>
      <c r="AQ48" s="4">
        <f t="shared" si="29"/>
        <v>5.6000000000000008E-2</v>
      </c>
      <c r="AR48" s="4">
        <f t="shared" si="29"/>
        <v>5.6000000000000008E-2</v>
      </c>
      <c r="AS48" s="4">
        <f t="shared" si="29"/>
        <v>5.6000000000000008E-2</v>
      </c>
      <c r="AT48" s="4">
        <f t="shared" si="29"/>
        <v>5.6000000000000008E-2</v>
      </c>
      <c r="AU48" s="4">
        <f t="shared" si="29"/>
        <v>5.6000000000000008E-2</v>
      </c>
      <c r="AV48" s="4">
        <f t="shared" si="29"/>
        <v>5.6000000000000008E-2</v>
      </c>
      <c r="AW48" s="4">
        <f t="shared" si="29"/>
        <v>5.6000000000000008E-2</v>
      </c>
      <c r="AX48" s="4">
        <f t="shared" si="30"/>
        <v>5.6000000000000008E-2</v>
      </c>
      <c r="AY48" s="4">
        <f t="shared" si="30"/>
        <v>5.6000000000000008E-2</v>
      </c>
      <c r="AZ48" s="4">
        <f t="shared" si="30"/>
        <v>5.6000000000000008E-2</v>
      </c>
      <c r="BA48" s="4">
        <f t="shared" si="30"/>
        <v>5.6000000000000008E-2</v>
      </c>
      <c r="BB48" s="4">
        <f t="shared" si="30"/>
        <v>5.6000000000000008E-2</v>
      </c>
      <c r="BC48" s="4">
        <f t="shared" si="30"/>
        <v>5.6000000000000008E-2</v>
      </c>
      <c r="BD48" s="4">
        <f t="shared" si="30"/>
        <v>5.6000000000000008E-2</v>
      </c>
      <c r="BE48" s="4">
        <f t="shared" si="30"/>
        <v>5.6000000000000008E-2</v>
      </c>
      <c r="BF48" s="4">
        <f t="shared" si="30"/>
        <v>5.6000000000000008E-2</v>
      </c>
      <c r="BG48" s="4">
        <f t="shared" si="30"/>
        <v>5.6000000000000008E-2</v>
      </c>
      <c r="BH48" s="4">
        <f t="shared" si="31"/>
        <v>5.6000000000000008E-2</v>
      </c>
      <c r="BI48" s="4">
        <f t="shared" si="31"/>
        <v>5.6000000000000008E-2</v>
      </c>
      <c r="BJ48" s="4">
        <f t="shared" si="31"/>
        <v>5.6000000000000008E-2</v>
      </c>
      <c r="BK48" s="4">
        <f t="shared" si="31"/>
        <v>5.6000000000000008E-2</v>
      </c>
      <c r="BL48" s="4">
        <f t="shared" si="31"/>
        <v>5.6000000000000008E-2</v>
      </c>
      <c r="BM48" s="4">
        <f t="shared" si="31"/>
        <v>5.6000000000000008E-2</v>
      </c>
      <c r="BN48" s="4">
        <f t="shared" si="31"/>
        <v>5.6000000000000008E-2</v>
      </c>
      <c r="BO48" s="4">
        <f t="shared" si="31"/>
        <v>5.6000000000000008E-2</v>
      </c>
      <c r="BP48" s="4">
        <f t="shared" si="31"/>
        <v>5.6000000000000008E-2</v>
      </c>
      <c r="BQ48" s="4">
        <f t="shared" si="31"/>
        <v>5.6000000000000008E-2</v>
      </c>
      <c r="BR48" s="4">
        <f t="shared" si="32"/>
        <v>5.6000000000000008E-2</v>
      </c>
      <c r="BS48" s="4">
        <f t="shared" si="32"/>
        <v>5.6000000000000008E-2</v>
      </c>
      <c r="BT48" s="4">
        <f t="shared" si="32"/>
        <v>5.6000000000000008E-2</v>
      </c>
      <c r="BU48" s="4">
        <f t="shared" si="32"/>
        <v>5.6000000000000008E-2</v>
      </c>
      <c r="BV48" s="4">
        <f t="shared" si="32"/>
        <v>5.6000000000000008E-2</v>
      </c>
      <c r="BW48" s="4">
        <f t="shared" si="32"/>
        <v>5.6000000000000008E-2</v>
      </c>
      <c r="BX48" s="4">
        <f t="shared" si="32"/>
        <v>5.6000000000000008E-2</v>
      </c>
      <c r="BY48" s="4">
        <f t="shared" si="32"/>
        <v>5.6000000000000008E-2</v>
      </c>
      <c r="BZ48" s="4">
        <f t="shared" si="32"/>
        <v>5.6000000000000008E-2</v>
      </c>
      <c r="CA48" s="4">
        <f t="shared" si="32"/>
        <v>5.6000000000000008E-2</v>
      </c>
      <c r="CB48" s="4">
        <f t="shared" si="33"/>
        <v>5.6000000000000008E-2</v>
      </c>
      <c r="CC48" s="4">
        <f t="shared" si="33"/>
        <v>5.6000000000000008E-2</v>
      </c>
      <c r="CD48" s="4">
        <f t="shared" si="33"/>
        <v>5.6000000000000008E-2</v>
      </c>
      <c r="CE48" s="4">
        <f t="shared" si="33"/>
        <v>5.6000000000000008E-2</v>
      </c>
      <c r="CF48" s="4">
        <f t="shared" si="33"/>
        <v>5.6000000000000008E-2</v>
      </c>
      <c r="CG48" s="4">
        <f t="shared" si="33"/>
        <v>5.6000000000000008E-2</v>
      </c>
      <c r="CH48" s="4">
        <f t="shared" si="33"/>
        <v>5.6000000000000008E-2</v>
      </c>
      <c r="CI48" s="4">
        <f t="shared" si="33"/>
        <v>5.6000000000000008E-2</v>
      </c>
      <c r="CJ48" s="4">
        <f t="shared" si="33"/>
        <v>5.6000000000000008E-2</v>
      </c>
      <c r="CK48" s="4">
        <f t="shared" si="33"/>
        <v>5.6000000000000008E-2</v>
      </c>
      <c r="CL48" s="4">
        <f t="shared" si="34"/>
        <v>5.6000000000000008E-2</v>
      </c>
      <c r="CM48" s="4">
        <f t="shared" si="34"/>
        <v>5.6000000000000008E-2</v>
      </c>
      <c r="CN48" s="4">
        <f t="shared" si="34"/>
        <v>5.6000000000000008E-2</v>
      </c>
      <c r="CO48" s="4">
        <f t="shared" si="34"/>
        <v>5.6000000000000008E-2</v>
      </c>
      <c r="CP48" s="4">
        <f t="shared" si="34"/>
        <v>5.6000000000000008E-2</v>
      </c>
      <c r="CQ48" s="4">
        <f t="shared" si="34"/>
        <v>5.6000000000000008E-2</v>
      </c>
      <c r="CR48" s="4">
        <f t="shared" si="34"/>
        <v>5.6000000000000008E-2</v>
      </c>
      <c r="CS48" s="4">
        <f t="shared" si="34"/>
        <v>5.6000000000000008E-2</v>
      </c>
      <c r="CT48" s="4">
        <f t="shared" si="34"/>
        <v>5.6000000000000008E-2</v>
      </c>
      <c r="CU48" s="4">
        <f t="shared" si="34"/>
        <v>5.6000000000000008E-2</v>
      </c>
      <c r="CV48" s="4">
        <f t="shared" si="35"/>
        <v>5.6000000000000008E-2</v>
      </c>
      <c r="CW48" s="4">
        <f t="shared" si="35"/>
        <v>5.6000000000000008E-2</v>
      </c>
      <c r="CX48" s="4">
        <f t="shared" si="35"/>
        <v>5.6000000000000008E-2</v>
      </c>
      <c r="CY48" s="4">
        <f t="shared" si="35"/>
        <v>5.6000000000000008E-2</v>
      </c>
      <c r="CZ48" s="4">
        <f t="shared" si="35"/>
        <v>5.6000000000000008E-2</v>
      </c>
      <c r="DA48" s="4">
        <f t="shared" si="35"/>
        <v>5.6000000000000008E-2</v>
      </c>
      <c r="DB48" s="4">
        <f t="shared" si="35"/>
        <v>5.6000000000000008E-2</v>
      </c>
      <c r="DC48" s="4">
        <f t="shared" si="35"/>
        <v>5.6000000000000008E-2</v>
      </c>
      <c r="DD48" s="4">
        <f t="shared" si="35"/>
        <v>5.6000000000000008E-2</v>
      </c>
      <c r="DE48" s="4">
        <f t="shared" si="35"/>
        <v>5.6000000000000008E-2</v>
      </c>
    </row>
    <row r="49" spans="1:109">
      <c r="A49" t="s">
        <v>82</v>
      </c>
      <c r="B49" t="s">
        <v>6</v>
      </c>
      <c r="C49">
        <v>2</v>
      </c>
      <c r="D49">
        <v>160</v>
      </c>
      <c r="E49" s="1">
        <v>0.4</v>
      </c>
      <c r="F49" s="1">
        <v>0.4</v>
      </c>
      <c r="G49" s="1">
        <v>0.4</v>
      </c>
      <c r="H49" s="2">
        <v>60</v>
      </c>
      <c r="I49">
        <f>H49+H48</f>
        <v>180</v>
      </c>
      <c r="J49" s="4">
        <f t="shared" si="26"/>
        <v>0.61</v>
      </c>
      <c r="K49" s="4">
        <f t="shared" si="26"/>
        <v>0.61</v>
      </c>
      <c r="L49" s="4">
        <f t="shared" si="26"/>
        <v>0.61</v>
      </c>
      <c r="M49" s="4">
        <f t="shared" si="26"/>
        <v>0.61</v>
      </c>
      <c r="N49" s="4">
        <f t="shared" si="26"/>
        <v>0.30499999999999999</v>
      </c>
      <c r="O49" s="4">
        <f t="shared" si="26"/>
        <v>0.30499999999999999</v>
      </c>
      <c r="P49" s="4">
        <f t="shared" si="26"/>
        <v>0.30499999999999999</v>
      </c>
      <c r="Q49" s="4">
        <f t="shared" si="26"/>
        <v>0.30499999999999999</v>
      </c>
      <c r="R49" s="4">
        <f t="shared" si="26"/>
        <v>6.0999999999999999E-2</v>
      </c>
      <c r="S49" s="4">
        <f t="shared" si="26"/>
        <v>6.0999999999999999E-2</v>
      </c>
      <c r="T49" s="4">
        <f t="shared" si="27"/>
        <v>6.0999999999999999E-2</v>
      </c>
      <c r="U49" s="4">
        <f t="shared" si="27"/>
        <v>6.0999999999999999E-2</v>
      </c>
      <c r="V49" s="4">
        <f t="shared" si="27"/>
        <v>6.0999999999999999E-2</v>
      </c>
      <c r="W49" s="4">
        <f t="shared" si="27"/>
        <v>6.0999999999999999E-2</v>
      </c>
      <c r="X49" s="4">
        <f t="shared" si="27"/>
        <v>6.0999999999999999E-2</v>
      </c>
      <c r="Y49" s="4">
        <f t="shared" si="27"/>
        <v>6.0999999999999999E-2</v>
      </c>
      <c r="Z49" s="4">
        <f t="shared" si="27"/>
        <v>6.0999999999999999E-2</v>
      </c>
      <c r="AA49" s="4">
        <f t="shared" si="27"/>
        <v>6.0999999999999999E-2</v>
      </c>
      <c r="AB49" s="4">
        <f t="shared" si="27"/>
        <v>6.0999999999999999E-2</v>
      </c>
      <c r="AC49" s="4">
        <f t="shared" si="27"/>
        <v>6.0999999999999999E-2</v>
      </c>
      <c r="AD49" s="4">
        <f t="shared" si="28"/>
        <v>6.0999999999999999E-2</v>
      </c>
      <c r="AE49" s="4">
        <f t="shared" si="28"/>
        <v>6.0999999999999999E-2</v>
      </c>
      <c r="AF49" s="4">
        <f t="shared" si="28"/>
        <v>6.0999999999999999E-2</v>
      </c>
      <c r="AG49" s="4">
        <f t="shared" si="28"/>
        <v>6.0999999999999999E-2</v>
      </c>
      <c r="AH49" s="4">
        <f t="shared" si="28"/>
        <v>6.0999999999999999E-2</v>
      </c>
      <c r="AI49" s="4">
        <f t="shared" si="28"/>
        <v>6.0999999999999999E-2</v>
      </c>
      <c r="AJ49" s="4">
        <f t="shared" si="28"/>
        <v>6.0999999999999999E-2</v>
      </c>
      <c r="AK49" s="4">
        <f t="shared" si="28"/>
        <v>6.0999999999999999E-2</v>
      </c>
      <c r="AL49" s="4">
        <f t="shared" si="28"/>
        <v>6.0999999999999999E-2</v>
      </c>
      <c r="AM49" s="4">
        <f t="shared" si="28"/>
        <v>6.0999999999999999E-2</v>
      </c>
      <c r="AN49" s="4">
        <f t="shared" si="29"/>
        <v>6.0999999999999999E-2</v>
      </c>
      <c r="AO49" s="4">
        <f t="shared" si="29"/>
        <v>6.0999999999999999E-2</v>
      </c>
      <c r="AP49" s="4">
        <f t="shared" si="29"/>
        <v>6.0999999999999999E-2</v>
      </c>
      <c r="AQ49" s="4">
        <f t="shared" si="29"/>
        <v>6.0999999999999999E-2</v>
      </c>
      <c r="AR49" s="4">
        <f t="shared" si="29"/>
        <v>6.0999999999999999E-2</v>
      </c>
      <c r="AS49" s="4">
        <f t="shared" si="29"/>
        <v>6.0999999999999999E-2</v>
      </c>
      <c r="AT49" s="4">
        <f t="shared" si="29"/>
        <v>6.0999999999999999E-2</v>
      </c>
      <c r="AU49" s="4">
        <f t="shared" si="29"/>
        <v>6.0999999999999999E-2</v>
      </c>
      <c r="AV49" s="4">
        <f t="shared" si="29"/>
        <v>6.0999999999999999E-2</v>
      </c>
      <c r="AW49" s="4">
        <f t="shared" si="29"/>
        <v>6.0999999999999999E-2</v>
      </c>
      <c r="AX49" s="4">
        <f t="shared" si="30"/>
        <v>6.0999999999999999E-2</v>
      </c>
      <c r="AY49" s="4">
        <f t="shared" si="30"/>
        <v>6.0999999999999999E-2</v>
      </c>
      <c r="AZ49" s="4">
        <f t="shared" si="30"/>
        <v>6.0999999999999999E-2</v>
      </c>
      <c r="BA49" s="4">
        <f t="shared" si="30"/>
        <v>6.0999999999999999E-2</v>
      </c>
      <c r="BB49" s="4">
        <f t="shared" si="30"/>
        <v>6.0999999999999999E-2</v>
      </c>
      <c r="BC49" s="4">
        <f t="shared" si="30"/>
        <v>6.0999999999999999E-2</v>
      </c>
      <c r="BD49" s="4">
        <f t="shared" si="30"/>
        <v>6.0999999999999999E-2</v>
      </c>
      <c r="BE49" s="4">
        <f t="shared" si="30"/>
        <v>6.0999999999999999E-2</v>
      </c>
      <c r="BF49" s="4">
        <f t="shared" si="30"/>
        <v>6.0999999999999999E-2</v>
      </c>
      <c r="BG49" s="4">
        <f t="shared" si="30"/>
        <v>6.0999999999999999E-2</v>
      </c>
      <c r="BH49" s="4">
        <f t="shared" si="31"/>
        <v>6.0999999999999999E-2</v>
      </c>
      <c r="BI49" s="4">
        <f t="shared" si="31"/>
        <v>6.0999999999999999E-2</v>
      </c>
      <c r="BJ49" s="4">
        <f t="shared" si="31"/>
        <v>6.0999999999999999E-2</v>
      </c>
      <c r="BK49" s="4">
        <f t="shared" si="31"/>
        <v>6.0999999999999999E-2</v>
      </c>
      <c r="BL49" s="4">
        <f t="shared" si="31"/>
        <v>6.0999999999999999E-2</v>
      </c>
      <c r="BM49" s="4">
        <f t="shared" si="31"/>
        <v>6.0999999999999999E-2</v>
      </c>
      <c r="BN49" s="4">
        <f t="shared" si="31"/>
        <v>6.0999999999999999E-2</v>
      </c>
      <c r="BO49" s="4">
        <f t="shared" si="31"/>
        <v>6.0999999999999999E-2</v>
      </c>
      <c r="BP49" s="4">
        <f t="shared" si="31"/>
        <v>6.0999999999999999E-2</v>
      </c>
      <c r="BQ49" s="4">
        <f t="shared" si="31"/>
        <v>6.0999999999999999E-2</v>
      </c>
      <c r="BR49" s="4">
        <f t="shared" si="32"/>
        <v>6.0999999999999999E-2</v>
      </c>
      <c r="BS49" s="4">
        <f t="shared" si="32"/>
        <v>6.0999999999999999E-2</v>
      </c>
      <c r="BT49" s="4">
        <f t="shared" si="32"/>
        <v>6.0999999999999999E-2</v>
      </c>
      <c r="BU49" s="4">
        <f t="shared" si="32"/>
        <v>6.0999999999999999E-2</v>
      </c>
      <c r="BV49" s="4">
        <f t="shared" si="32"/>
        <v>6.0999999999999999E-2</v>
      </c>
      <c r="BW49" s="4">
        <f t="shared" si="32"/>
        <v>6.0999999999999999E-2</v>
      </c>
      <c r="BX49" s="4">
        <f t="shared" si="32"/>
        <v>6.0999999999999999E-2</v>
      </c>
      <c r="BY49" s="4">
        <f t="shared" si="32"/>
        <v>6.0999999999999999E-2</v>
      </c>
      <c r="BZ49" s="4">
        <f t="shared" si="32"/>
        <v>6.0999999999999999E-2</v>
      </c>
      <c r="CA49" s="4">
        <f t="shared" si="32"/>
        <v>6.0999999999999999E-2</v>
      </c>
      <c r="CB49" s="4">
        <f t="shared" si="33"/>
        <v>6.0999999999999999E-2</v>
      </c>
      <c r="CC49" s="4">
        <f t="shared" si="33"/>
        <v>6.0999999999999999E-2</v>
      </c>
      <c r="CD49" s="4">
        <f t="shared" si="33"/>
        <v>6.0999999999999999E-2</v>
      </c>
      <c r="CE49" s="4">
        <f t="shared" si="33"/>
        <v>6.0999999999999999E-2</v>
      </c>
      <c r="CF49" s="4">
        <f t="shared" si="33"/>
        <v>6.0999999999999999E-2</v>
      </c>
      <c r="CG49" s="4">
        <f t="shared" si="33"/>
        <v>6.0999999999999999E-2</v>
      </c>
      <c r="CH49" s="4">
        <f t="shared" si="33"/>
        <v>6.0999999999999999E-2</v>
      </c>
      <c r="CI49" s="4">
        <f t="shared" si="33"/>
        <v>6.0999999999999999E-2</v>
      </c>
      <c r="CJ49" s="4">
        <f t="shared" si="33"/>
        <v>6.0999999999999999E-2</v>
      </c>
      <c r="CK49" s="4">
        <f t="shared" si="33"/>
        <v>6.0999999999999999E-2</v>
      </c>
      <c r="CL49" s="4">
        <f t="shared" si="34"/>
        <v>6.0999999999999999E-2</v>
      </c>
      <c r="CM49" s="4">
        <f t="shared" si="34"/>
        <v>6.0999999999999999E-2</v>
      </c>
      <c r="CN49" s="4">
        <f t="shared" si="34"/>
        <v>6.0999999999999999E-2</v>
      </c>
      <c r="CO49" s="4">
        <f t="shared" si="34"/>
        <v>6.0999999999999999E-2</v>
      </c>
      <c r="CP49" s="4">
        <f t="shared" si="34"/>
        <v>6.0999999999999999E-2</v>
      </c>
      <c r="CQ49" s="4">
        <f t="shared" si="34"/>
        <v>6.0999999999999999E-2</v>
      </c>
      <c r="CR49" s="4">
        <f t="shared" si="34"/>
        <v>6.0999999999999999E-2</v>
      </c>
      <c r="CS49" s="4">
        <f t="shared" si="34"/>
        <v>6.0999999999999999E-2</v>
      </c>
      <c r="CT49" s="4">
        <f t="shared" si="34"/>
        <v>6.0999999999999999E-2</v>
      </c>
      <c r="CU49" s="4">
        <f t="shared" si="34"/>
        <v>6.0999999999999999E-2</v>
      </c>
      <c r="CV49" s="4">
        <f t="shared" si="35"/>
        <v>6.0999999999999999E-2</v>
      </c>
      <c r="CW49" s="4">
        <f t="shared" si="35"/>
        <v>6.0999999999999999E-2</v>
      </c>
      <c r="CX49" s="4">
        <f t="shared" si="35"/>
        <v>6.0999999999999999E-2</v>
      </c>
      <c r="CY49" s="4">
        <f t="shared" si="35"/>
        <v>6.0999999999999999E-2</v>
      </c>
      <c r="CZ49" s="4">
        <f t="shared" si="35"/>
        <v>6.0999999999999999E-2</v>
      </c>
      <c r="DA49" s="4">
        <f t="shared" si="35"/>
        <v>6.0999999999999999E-2</v>
      </c>
      <c r="DB49" s="4">
        <f t="shared" si="35"/>
        <v>6.0999999999999999E-2</v>
      </c>
      <c r="DC49" s="4">
        <f t="shared" si="35"/>
        <v>6.0999999999999999E-2</v>
      </c>
      <c r="DD49" s="4">
        <f t="shared" si="35"/>
        <v>6.0999999999999999E-2</v>
      </c>
      <c r="DE49" s="4">
        <f t="shared" si="35"/>
        <v>6.0999999999999999E-2</v>
      </c>
    </row>
    <row r="50" spans="1:109">
      <c r="A50" t="s">
        <v>83</v>
      </c>
      <c r="B50" t="s">
        <v>6</v>
      </c>
      <c r="C50">
        <v>3</v>
      </c>
      <c r="D50">
        <v>200</v>
      </c>
      <c r="E50" s="1">
        <v>0.5</v>
      </c>
      <c r="F50" s="1">
        <v>0.5</v>
      </c>
      <c r="G50" s="1">
        <v>0.5</v>
      </c>
      <c r="H50" s="2">
        <v>90</v>
      </c>
      <c r="I50">
        <f>H50+H49+H48</f>
        <v>270</v>
      </c>
      <c r="J50" s="4">
        <f t="shared" si="26"/>
        <v>0.66</v>
      </c>
      <c r="K50" s="4">
        <f t="shared" si="26"/>
        <v>0.66</v>
      </c>
      <c r="L50" s="4">
        <f t="shared" si="26"/>
        <v>0.66</v>
      </c>
      <c r="M50" s="4">
        <f t="shared" si="26"/>
        <v>0.66</v>
      </c>
      <c r="N50" s="4">
        <f t="shared" si="26"/>
        <v>0.66</v>
      </c>
      <c r="O50" s="4">
        <f t="shared" si="26"/>
        <v>0.33</v>
      </c>
      <c r="P50" s="4">
        <f t="shared" si="26"/>
        <v>0.33</v>
      </c>
      <c r="Q50" s="4">
        <f t="shared" si="26"/>
        <v>0.33</v>
      </c>
      <c r="R50" s="4">
        <f t="shared" si="26"/>
        <v>0.33</v>
      </c>
      <c r="S50" s="4">
        <f t="shared" si="26"/>
        <v>0.33</v>
      </c>
      <c r="T50" s="4">
        <f t="shared" si="27"/>
        <v>6.6000000000000003E-2</v>
      </c>
      <c r="U50" s="4">
        <f t="shared" si="27"/>
        <v>6.6000000000000003E-2</v>
      </c>
      <c r="V50" s="4">
        <f t="shared" si="27"/>
        <v>6.6000000000000003E-2</v>
      </c>
      <c r="W50" s="4">
        <f t="shared" si="27"/>
        <v>6.6000000000000003E-2</v>
      </c>
      <c r="X50" s="4">
        <f t="shared" si="27"/>
        <v>6.6000000000000003E-2</v>
      </c>
      <c r="Y50" s="4">
        <f t="shared" si="27"/>
        <v>6.6000000000000003E-2</v>
      </c>
      <c r="Z50" s="4">
        <f t="shared" si="27"/>
        <v>6.6000000000000003E-2</v>
      </c>
      <c r="AA50" s="4">
        <f t="shared" si="27"/>
        <v>6.6000000000000003E-2</v>
      </c>
      <c r="AB50" s="4">
        <f t="shared" si="27"/>
        <v>6.6000000000000003E-2</v>
      </c>
      <c r="AC50" s="4">
        <f t="shared" si="27"/>
        <v>6.6000000000000003E-2</v>
      </c>
      <c r="AD50" s="4">
        <f t="shared" si="28"/>
        <v>6.6000000000000003E-2</v>
      </c>
      <c r="AE50" s="4">
        <f t="shared" si="28"/>
        <v>6.6000000000000003E-2</v>
      </c>
      <c r="AF50" s="4">
        <f t="shared" si="28"/>
        <v>6.6000000000000003E-2</v>
      </c>
      <c r="AG50" s="4">
        <f t="shared" si="28"/>
        <v>6.6000000000000003E-2</v>
      </c>
      <c r="AH50" s="4">
        <f t="shared" si="28"/>
        <v>6.6000000000000003E-2</v>
      </c>
      <c r="AI50" s="4">
        <f t="shared" si="28"/>
        <v>6.6000000000000003E-2</v>
      </c>
      <c r="AJ50" s="4">
        <f t="shared" si="28"/>
        <v>6.6000000000000003E-2</v>
      </c>
      <c r="AK50" s="4">
        <f t="shared" si="28"/>
        <v>6.6000000000000003E-2</v>
      </c>
      <c r="AL50" s="4">
        <f t="shared" si="28"/>
        <v>6.6000000000000003E-2</v>
      </c>
      <c r="AM50" s="4">
        <f t="shared" si="28"/>
        <v>6.6000000000000003E-2</v>
      </c>
      <c r="AN50" s="4">
        <f t="shared" si="29"/>
        <v>6.6000000000000003E-2</v>
      </c>
      <c r="AO50" s="4">
        <f t="shared" si="29"/>
        <v>6.6000000000000003E-2</v>
      </c>
      <c r="AP50" s="4">
        <f t="shared" si="29"/>
        <v>6.6000000000000003E-2</v>
      </c>
      <c r="AQ50" s="4">
        <f t="shared" si="29"/>
        <v>6.6000000000000003E-2</v>
      </c>
      <c r="AR50" s="4">
        <f t="shared" si="29"/>
        <v>6.6000000000000003E-2</v>
      </c>
      <c r="AS50" s="4">
        <f t="shared" si="29"/>
        <v>6.6000000000000003E-2</v>
      </c>
      <c r="AT50" s="4">
        <f t="shared" si="29"/>
        <v>6.6000000000000003E-2</v>
      </c>
      <c r="AU50" s="4">
        <f t="shared" si="29"/>
        <v>6.6000000000000003E-2</v>
      </c>
      <c r="AV50" s="4">
        <f t="shared" si="29"/>
        <v>6.6000000000000003E-2</v>
      </c>
      <c r="AW50" s="4">
        <f t="shared" si="29"/>
        <v>6.6000000000000003E-2</v>
      </c>
      <c r="AX50" s="4">
        <f t="shared" si="30"/>
        <v>6.6000000000000003E-2</v>
      </c>
      <c r="AY50" s="4">
        <f t="shared" si="30"/>
        <v>6.6000000000000003E-2</v>
      </c>
      <c r="AZ50" s="4">
        <f t="shared" si="30"/>
        <v>6.6000000000000003E-2</v>
      </c>
      <c r="BA50" s="4">
        <f t="shared" si="30"/>
        <v>6.6000000000000003E-2</v>
      </c>
      <c r="BB50" s="4">
        <f t="shared" si="30"/>
        <v>6.6000000000000003E-2</v>
      </c>
      <c r="BC50" s="4">
        <f t="shared" si="30"/>
        <v>6.6000000000000003E-2</v>
      </c>
      <c r="BD50" s="4">
        <f t="shared" si="30"/>
        <v>6.6000000000000003E-2</v>
      </c>
      <c r="BE50" s="4">
        <f t="shared" si="30"/>
        <v>6.6000000000000003E-2</v>
      </c>
      <c r="BF50" s="4">
        <f t="shared" si="30"/>
        <v>6.6000000000000003E-2</v>
      </c>
      <c r="BG50" s="4">
        <f t="shared" si="30"/>
        <v>6.6000000000000003E-2</v>
      </c>
      <c r="BH50" s="4">
        <f t="shared" si="31"/>
        <v>6.6000000000000003E-2</v>
      </c>
      <c r="BI50" s="4">
        <f t="shared" si="31"/>
        <v>6.6000000000000003E-2</v>
      </c>
      <c r="BJ50" s="4">
        <f t="shared" si="31"/>
        <v>6.6000000000000003E-2</v>
      </c>
      <c r="BK50" s="4">
        <f t="shared" si="31"/>
        <v>6.6000000000000003E-2</v>
      </c>
      <c r="BL50" s="4">
        <f t="shared" si="31"/>
        <v>6.6000000000000003E-2</v>
      </c>
      <c r="BM50" s="4">
        <f t="shared" si="31"/>
        <v>6.6000000000000003E-2</v>
      </c>
      <c r="BN50" s="4">
        <f t="shared" si="31"/>
        <v>6.6000000000000003E-2</v>
      </c>
      <c r="BO50" s="4">
        <f t="shared" si="31"/>
        <v>6.6000000000000003E-2</v>
      </c>
      <c r="BP50" s="4">
        <f t="shared" si="31"/>
        <v>6.6000000000000003E-2</v>
      </c>
      <c r="BQ50" s="4">
        <f t="shared" si="31"/>
        <v>6.6000000000000003E-2</v>
      </c>
      <c r="BR50" s="4">
        <f t="shared" si="32"/>
        <v>6.6000000000000003E-2</v>
      </c>
      <c r="BS50" s="4">
        <f t="shared" si="32"/>
        <v>6.6000000000000003E-2</v>
      </c>
      <c r="BT50" s="4">
        <f t="shared" si="32"/>
        <v>6.6000000000000003E-2</v>
      </c>
      <c r="BU50" s="4">
        <f t="shared" si="32"/>
        <v>6.6000000000000003E-2</v>
      </c>
      <c r="BV50" s="4">
        <f t="shared" si="32"/>
        <v>6.6000000000000003E-2</v>
      </c>
      <c r="BW50" s="4">
        <f t="shared" si="32"/>
        <v>6.6000000000000003E-2</v>
      </c>
      <c r="BX50" s="4">
        <f t="shared" si="32"/>
        <v>6.6000000000000003E-2</v>
      </c>
      <c r="BY50" s="4">
        <f t="shared" si="32"/>
        <v>6.6000000000000003E-2</v>
      </c>
      <c r="BZ50" s="4">
        <f t="shared" si="32"/>
        <v>6.6000000000000003E-2</v>
      </c>
      <c r="CA50" s="4">
        <f t="shared" si="32"/>
        <v>6.6000000000000003E-2</v>
      </c>
      <c r="CB50" s="4">
        <f t="shared" si="33"/>
        <v>6.6000000000000003E-2</v>
      </c>
      <c r="CC50" s="4">
        <f t="shared" si="33"/>
        <v>6.6000000000000003E-2</v>
      </c>
      <c r="CD50" s="4">
        <f t="shared" si="33"/>
        <v>6.6000000000000003E-2</v>
      </c>
      <c r="CE50" s="4">
        <f t="shared" si="33"/>
        <v>6.6000000000000003E-2</v>
      </c>
      <c r="CF50" s="4">
        <f t="shared" si="33"/>
        <v>6.6000000000000003E-2</v>
      </c>
      <c r="CG50" s="4">
        <f t="shared" si="33"/>
        <v>6.6000000000000003E-2</v>
      </c>
      <c r="CH50" s="4">
        <f t="shared" si="33"/>
        <v>6.6000000000000003E-2</v>
      </c>
      <c r="CI50" s="4">
        <f t="shared" si="33"/>
        <v>6.6000000000000003E-2</v>
      </c>
      <c r="CJ50" s="4">
        <f t="shared" si="33"/>
        <v>6.6000000000000003E-2</v>
      </c>
      <c r="CK50" s="4">
        <f t="shared" si="33"/>
        <v>6.6000000000000003E-2</v>
      </c>
      <c r="CL50" s="4">
        <f t="shared" si="34"/>
        <v>6.6000000000000003E-2</v>
      </c>
      <c r="CM50" s="4">
        <f t="shared" si="34"/>
        <v>6.6000000000000003E-2</v>
      </c>
      <c r="CN50" s="4">
        <f t="shared" si="34"/>
        <v>6.6000000000000003E-2</v>
      </c>
      <c r="CO50" s="4">
        <f t="shared" si="34"/>
        <v>6.6000000000000003E-2</v>
      </c>
      <c r="CP50" s="4">
        <f t="shared" si="34"/>
        <v>6.6000000000000003E-2</v>
      </c>
      <c r="CQ50" s="4">
        <f t="shared" si="34"/>
        <v>6.6000000000000003E-2</v>
      </c>
      <c r="CR50" s="4">
        <f t="shared" si="34"/>
        <v>6.6000000000000003E-2</v>
      </c>
      <c r="CS50" s="4">
        <f t="shared" si="34"/>
        <v>6.6000000000000003E-2</v>
      </c>
      <c r="CT50" s="4">
        <f t="shared" si="34"/>
        <v>6.6000000000000003E-2</v>
      </c>
      <c r="CU50" s="4">
        <f t="shared" si="34"/>
        <v>6.6000000000000003E-2</v>
      </c>
      <c r="CV50" s="4">
        <f t="shared" si="35"/>
        <v>6.6000000000000003E-2</v>
      </c>
      <c r="CW50" s="4">
        <f t="shared" si="35"/>
        <v>6.6000000000000003E-2</v>
      </c>
      <c r="CX50" s="4">
        <f t="shared" si="35"/>
        <v>6.6000000000000003E-2</v>
      </c>
      <c r="CY50" s="4">
        <f t="shared" si="35"/>
        <v>6.6000000000000003E-2</v>
      </c>
      <c r="CZ50" s="4">
        <f t="shared" si="35"/>
        <v>6.6000000000000003E-2</v>
      </c>
      <c r="DA50" s="4">
        <f t="shared" si="35"/>
        <v>6.6000000000000003E-2</v>
      </c>
      <c r="DB50" s="4">
        <f t="shared" si="35"/>
        <v>6.6000000000000003E-2</v>
      </c>
      <c r="DC50" s="4">
        <f t="shared" si="35"/>
        <v>6.6000000000000003E-2</v>
      </c>
      <c r="DD50" s="4">
        <f t="shared" si="35"/>
        <v>6.6000000000000003E-2</v>
      </c>
      <c r="DE50" s="4">
        <f t="shared" si="35"/>
        <v>6.6000000000000003E-2</v>
      </c>
    </row>
    <row r="51" spans="1:109">
      <c r="A51" t="s">
        <v>84</v>
      </c>
      <c r="B51" t="s">
        <v>6</v>
      </c>
      <c r="C51">
        <v>4</v>
      </c>
      <c r="D51">
        <v>240</v>
      </c>
      <c r="E51" s="1">
        <v>0.6</v>
      </c>
      <c r="F51" s="1">
        <v>0.6</v>
      </c>
      <c r="G51" s="1">
        <v>0.6</v>
      </c>
      <c r="H51" s="2">
        <v>120</v>
      </c>
      <c r="I51">
        <f>H51+H50+H49+H48</f>
        <v>390</v>
      </c>
      <c r="J51" s="4">
        <f t="shared" si="26"/>
        <v>0.71000000000000008</v>
      </c>
      <c r="K51" s="4">
        <f t="shared" si="26"/>
        <v>0.71000000000000008</v>
      </c>
      <c r="L51" s="4">
        <f t="shared" si="26"/>
        <v>0.71000000000000008</v>
      </c>
      <c r="M51" s="4">
        <f t="shared" si="26"/>
        <v>0.71000000000000008</v>
      </c>
      <c r="N51" s="4">
        <f t="shared" si="26"/>
        <v>0.71000000000000008</v>
      </c>
      <c r="O51" s="4">
        <f t="shared" si="26"/>
        <v>0.71000000000000008</v>
      </c>
      <c r="P51" s="4">
        <f t="shared" si="26"/>
        <v>0.35500000000000004</v>
      </c>
      <c r="Q51" s="4">
        <f t="shared" si="26"/>
        <v>0.35500000000000004</v>
      </c>
      <c r="R51" s="4">
        <f t="shared" si="26"/>
        <v>0.35500000000000004</v>
      </c>
      <c r="S51" s="4">
        <f t="shared" si="26"/>
        <v>0.35500000000000004</v>
      </c>
      <c r="T51" s="4">
        <f t="shared" si="27"/>
        <v>0.35500000000000004</v>
      </c>
      <c r="U51" s="4">
        <f t="shared" si="27"/>
        <v>0.35500000000000004</v>
      </c>
      <c r="V51" s="4">
        <f t="shared" si="27"/>
        <v>7.1000000000000008E-2</v>
      </c>
      <c r="W51" s="4">
        <f t="shared" si="27"/>
        <v>7.1000000000000008E-2</v>
      </c>
      <c r="X51" s="4">
        <f t="shared" si="27"/>
        <v>7.1000000000000008E-2</v>
      </c>
      <c r="Y51" s="4">
        <f t="shared" si="27"/>
        <v>7.1000000000000008E-2</v>
      </c>
      <c r="Z51" s="4">
        <f t="shared" si="27"/>
        <v>7.1000000000000008E-2</v>
      </c>
      <c r="AA51" s="4">
        <f t="shared" si="27"/>
        <v>7.1000000000000008E-2</v>
      </c>
      <c r="AB51" s="4">
        <f t="shared" si="27"/>
        <v>7.1000000000000008E-2</v>
      </c>
      <c r="AC51" s="4">
        <f t="shared" si="27"/>
        <v>7.1000000000000008E-2</v>
      </c>
      <c r="AD51" s="4">
        <f t="shared" si="28"/>
        <v>7.1000000000000008E-2</v>
      </c>
      <c r="AE51" s="4">
        <f t="shared" si="28"/>
        <v>7.1000000000000008E-2</v>
      </c>
      <c r="AF51" s="4">
        <f t="shared" si="28"/>
        <v>7.1000000000000008E-2</v>
      </c>
      <c r="AG51" s="4">
        <f t="shared" si="28"/>
        <v>7.1000000000000008E-2</v>
      </c>
      <c r="AH51" s="4">
        <f t="shared" si="28"/>
        <v>7.1000000000000008E-2</v>
      </c>
      <c r="AI51" s="4">
        <f t="shared" si="28"/>
        <v>7.1000000000000008E-2</v>
      </c>
      <c r="AJ51" s="4">
        <f t="shared" si="28"/>
        <v>7.1000000000000008E-2</v>
      </c>
      <c r="AK51" s="4">
        <f t="shared" si="28"/>
        <v>7.1000000000000008E-2</v>
      </c>
      <c r="AL51" s="4">
        <f t="shared" si="28"/>
        <v>7.1000000000000008E-2</v>
      </c>
      <c r="AM51" s="4">
        <f t="shared" si="28"/>
        <v>7.1000000000000008E-2</v>
      </c>
      <c r="AN51" s="4">
        <f t="shared" si="29"/>
        <v>7.1000000000000008E-2</v>
      </c>
      <c r="AO51" s="4">
        <f t="shared" si="29"/>
        <v>7.1000000000000008E-2</v>
      </c>
      <c r="AP51" s="4">
        <f t="shared" si="29"/>
        <v>7.1000000000000008E-2</v>
      </c>
      <c r="AQ51" s="4">
        <f t="shared" si="29"/>
        <v>7.1000000000000008E-2</v>
      </c>
      <c r="AR51" s="4">
        <f t="shared" si="29"/>
        <v>7.1000000000000008E-2</v>
      </c>
      <c r="AS51" s="4">
        <f t="shared" si="29"/>
        <v>7.1000000000000008E-2</v>
      </c>
      <c r="AT51" s="4">
        <f t="shared" si="29"/>
        <v>7.1000000000000008E-2</v>
      </c>
      <c r="AU51" s="4">
        <f t="shared" si="29"/>
        <v>7.1000000000000008E-2</v>
      </c>
      <c r="AV51" s="4">
        <f t="shared" si="29"/>
        <v>7.1000000000000008E-2</v>
      </c>
      <c r="AW51" s="4">
        <f t="shared" si="29"/>
        <v>7.1000000000000008E-2</v>
      </c>
      <c r="AX51" s="4">
        <f t="shared" si="30"/>
        <v>7.1000000000000008E-2</v>
      </c>
      <c r="AY51" s="4">
        <f t="shared" si="30"/>
        <v>7.1000000000000008E-2</v>
      </c>
      <c r="AZ51" s="4">
        <f t="shared" si="30"/>
        <v>7.1000000000000008E-2</v>
      </c>
      <c r="BA51" s="4">
        <f t="shared" si="30"/>
        <v>7.1000000000000008E-2</v>
      </c>
      <c r="BB51" s="4">
        <f t="shared" si="30"/>
        <v>7.1000000000000008E-2</v>
      </c>
      <c r="BC51" s="4">
        <f t="shared" si="30"/>
        <v>7.1000000000000008E-2</v>
      </c>
      <c r="BD51" s="4">
        <f t="shared" si="30"/>
        <v>7.1000000000000008E-2</v>
      </c>
      <c r="BE51" s="4">
        <f t="shared" si="30"/>
        <v>7.1000000000000008E-2</v>
      </c>
      <c r="BF51" s="4">
        <f t="shared" si="30"/>
        <v>7.1000000000000008E-2</v>
      </c>
      <c r="BG51" s="4">
        <f t="shared" si="30"/>
        <v>7.1000000000000008E-2</v>
      </c>
      <c r="BH51" s="4">
        <f t="shared" si="31"/>
        <v>7.1000000000000008E-2</v>
      </c>
      <c r="BI51" s="4">
        <f t="shared" si="31"/>
        <v>7.1000000000000008E-2</v>
      </c>
      <c r="BJ51" s="4">
        <f t="shared" si="31"/>
        <v>7.1000000000000008E-2</v>
      </c>
      <c r="BK51" s="4">
        <f t="shared" si="31"/>
        <v>7.1000000000000008E-2</v>
      </c>
      <c r="BL51" s="4">
        <f t="shared" si="31"/>
        <v>7.1000000000000008E-2</v>
      </c>
      <c r="BM51" s="4">
        <f t="shared" si="31"/>
        <v>7.1000000000000008E-2</v>
      </c>
      <c r="BN51" s="4">
        <f t="shared" si="31"/>
        <v>7.1000000000000008E-2</v>
      </c>
      <c r="BO51" s="4">
        <f t="shared" si="31"/>
        <v>7.1000000000000008E-2</v>
      </c>
      <c r="BP51" s="4">
        <f t="shared" si="31"/>
        <v>7.1000000000000008E-2</v>
      </c>
      <c r="BQ51" s="4">
        <f t="shared" si="31"/>
        <v>7.1000000000000008E-2</v>
      </c>
      <c r="BR51" s="4">
        <f t="shared" si="32"/>
        <v>7.1000000000000008E-2</v>
      </c>
      <c r="BS51" s="4">
        <f t="shared" si="32"/>
        <v>7.1000000000000008E-2</v>
      </c>
      <c r="BT51" s="4">
        <f t="shared" si="32"/>
        <v>7.1000000000000008E-2</v>
      </c>
      <c r="BU51" s="4">
        <f t="shared" si="32"/>
        <v>7.1000000000000008E-2</v>
      </c>
      <c r="BV51" s="4">
        <f t="shared" si="32"/>
        <v>7.1000000000000008E-2</v>
      </c>
      <c r="BW51" s="4">
        <f t="shared" si="32"/>
        <v>7.1000000000000008E-2</v>
      </c>
      <c r="BX51" s="4">
        <f t="shared" si="32"/>
        <v>7.1000000000000008E-2</v>
      </c>
      <c r="BY51" s="4">
        <f t="shared" si="32"/>
        <v>7.1000000000000008E-2</v>
      </c>
      <c r="BZ51" s="4">
        <f t="shared" si="32"/>
        <v>7.1000000000000008E-2</v>
      </c>
      <c r="CA51" s="4">
        <f t="shared" si="32"/>
        <v>7.1000000000000008E-2</v>
      </c>
      <c r="CB51" s="4">
        <f t="shared" si="33"/>
        <v>7.1000000000000008E-2</v>
      </c>
      <c r="CC51" s="4">
        <f t="shared" si="33"/>
        <v>7.1000000000000008E-2</v>
      </c>
      <c r="CD51" s="4">
        <f t="shared" si="33"/>
        <v>7.1000000000000008E-2</v>
      </c>
      <c r="CE51" s="4">
        <f t="shared" si="33"/>
        <v>7.1000000000000008E-2</v>
      </c>
      <c r="CF51" s="4">
        <f t="shared" si="33"/>
        <v>7.1000000000000008E-2</v>
      </c>
      <c r="CG51" s="4">
        <f t="shared" si="33"/>
        <v>7.1000000000000008E-2</v>
      </c>
      <c r="CH51" s="4">
        <f t="shared" si="33"/>
        <v>7.1000000000000008E-2</v>
      </c>
      <c r="CI51" s="4">
        <f t="shared" si="33"/>
        <v>7.1000000000000008E-2</v>
      </c>
      <c r="CJ51" s="4">
        <f t="shared" si="33"/>
        <v>7.1000000000000008E-2</v>
      </c>
      <c r="CK51" s="4">
        <f t="shared" si="33"/>
        <v>7.1000000000000008E-2</v>
      </c>
      <c r="CL51" s="4">
        <f t="shared" si="34"/>
        <v>7.1000000000000008E-2</v>
      </c>
      <c r="CM51" s="4">
        <f t="shared" si="34"/>
        <v>7.1000000000000008E-2</v>
      </c>
      <c r="CN51" s="4">
        <f t="shared" si="34"/>
        <v>7.1000000000000008E-2</v>
      </c>
      <c r="CO51" s="4">
        <f t="shared" si="34"/>
        <v>7.1000000000000008E-2</v>
      </c>
      <c r="CP51" s="4">
        <f t="shared" si="34"/>
        <v>7.1000000000000008E-2</v>
      </c>
      <c r="CQ51" s="4">
        <f t="shared" si="34"/>
        <v>7.1000000000000008E-2</v>
      </c>
      <c r="CR51" s="4">
        <f t="shared" si="34"/>
        <v>7.1000000000000008E-2</v>
      </c>
      <c r="CS51" s="4">
        <f t="shared" si="34"/>
        <v>7.1000000000000008E-2</v>
      </c>
      <c r="CT51" s="4">
        <f t="shared" si="34"/>
        <v>7.1000000000000008E-2</v>
      </c>
      <c r="CU51" s="4">
        <f t="shared" si="34"/>
        <v>7.1000000000000008E-2</v>
      </c>
      <c r="CV51" s="4">
        <f t="shared" si="35"/>
        <v>7.1000000000000008E-2</v>
      </c>
      <c r="CW51" s="4">
        <f t="shared" si="35"/>
        <v>7.1000000000000008E-2</v>
      </c>
      <c r="CX51" s="4">
        <f t="shared" si="35"/>
        <v>7.1000000000000008E-2</v>
      </c>
      <c r="CY51" s="4">
        <f t="shared" si="35"/>
        <v>7.1000000000000008E-2</v>
      </c>
      <c r="CZ51" s="4">
        <f t="shared" si="35"/>
        <v>7.1000000000000008E-2</v>
      </c>
      <c r="DA51" s="4">
        <f t="shared" si="35"/>
        <v>7.1000000000000008E-2</v>
      </c>
      <c r="DB51" s="4">
        <f t="shared" si="35"/>
        <v>7.1000000000000008E-2</v>
      </c>
      <c r="DC51" s="4">
        <f t="shared" si="35"/>
        <v>7.1000000000000008E-2</v>
      </c>
      <c r="DD51" s="4">
        <f t="shared" si="35"/>
        <v>7.1000000000000008E-2</v>
      </c>
      <c r="DE51" s="4">
        <f t="shared" si="35"/>
        <v>7.1000000000000008E-2</v>
      </c>
    </row>
    <row r="52" spans="1:109">
      <c r="A52" t="s">
        <v>85</v>
      </c>
      <c r="B52" t="s">
        <v>6</v>
      </c>
      <c r="C52">
        <v>5</v>
      </c>
      <c r="D52">
        <v>300</v>
      </c>
      <c r="E52" s="1">
        <v>0.7</v>
      </c>
      <c r="F52" s="1">
        <v>0.7</v>
      </c>
      <c r="G52" s="1">
        <v>0.7</v>
      </c>
      <c r="H52" s="2">
        <v>135</v>
      </c>
      <c r="I52">
        <f>H52+H51+H50+H49+H48</f>
        <v>525</v>
      </c>
      <c r="J52" s="4">
        <f t="shared" si="26"/>
        <v>0.76</v>
      </c>
      <c r="K52" s="4">
        <f t="shared" si="26"/>
        <v>0.76</v>
      </c>
      <c r="L52" s="4">
        <f t="shared" si="26"/>
        <v>0.76</v>
      </c>
      <c r="M52" s="4">
        <f t="shared" si="26"/>
        <v>0.76</v>
      </c>
      <c r="N52" s="4">
        <f t="shared" si="26"/>
        <v>0.76</v>
      </c>
      <c r="O52" s="4">
        <f t="shared" si="26"/>
        <v>0.76</v>
      </c>
      <c r="P52" s="4">
        <f t="shared" si="26"/>
        <v>0.76</v>
      </c>
      <c r="Q52" s="4">
        <f t="shared" si="26"/>
        <v>0.38</v>
      </c>
      <c r="R52" s="4">
        <f t="shared" si="26"/>
        <v>0.38</v>
      </c>
      <c r="S52" s="4">
        <f t="shared" si="26"/>
        <v>0.38</v>
      </c>
      <c r="T52" s="4">
        <f t="shared" si="27"/>
        <v>0.38</v>
      </c>
      <c r="U52" s="4">
        <f t="shared" si="27"/>
        <v>0.38</v>
      </c>
      <c r="V52" s="4">
        <f t="shared" si="27"/>
        <v>0.38</v>
      </c>
      <c r="W52" s="4">
        <f t="shared" si="27"/>
        <v>0.38</v>
      </c>
      <c r="X52" s="4">
        <f t="shared" si="27"/>
        <v>0.38</v>
      </c>
      <c r="Y52" s="4">
        <f t="shared" si="27"/>
        <v>7.6000000000000012E-2</v>
      </c>
      <c r="Z52" s="4">
        <f t="shared" si="27"/>
        <v>7.6000000000000012E-2</v>
      </c>
      <c r="AA52" s="4">
        <f t="shared" si="27"/>
        <v>7.6000000000000012E-2</v>
      </c>
      <c r="AB52" s="4">
        <f t="shared" si="27"/>
        <v>7.6000000000000012E-2</v>
      </c>
      <c r="AC52" s="4">
        <f t="shared" si="27"/>
        <v>7.6000000000000012E-2</v>
      </c>
      <c r="AD52" s="4">
        <f t="shared" si="28"/>
        <v>7.6000000000000012E-2</v>
      </c>
      <c r="AE52" s="4">
        <f t="shared" si="28"/>
        <v>7.6000000000000012E-2</v>
      </c>
      <c r="AF52" s="4">
        <f t="shared" si="28"/>
        <v>7.6000000000000012E-2</v>
      </c>
      <c r="AG52" s="4">
        <f t="shared" si="28"/>
        <v>7.6000000000000012E-2</v>
      </c>
      <c r="AH52" s="4">
        <f t="shared" si="28"/>
        <v>7.6000000000000012E-2</v>
      </c>
      <c r="AI52" s="4">
        <f t="shared" si="28"/>
        <v>7.6000000000000012E-2</v>
      </c>
      <c r="AJ52" s="4">
        <f t="shared" si="28"/>
        <v>7.6000000000000012E-2</v>
      </c>
      <c r="AK52" s="4">
        <f t="shared" si="28"/>
        <v>7.6000000000000012E-2</v>
      </c>
      <c r="AL52" s="4">
        <f t="shared" si="28"/>
        <v>7.6000000000000012E-2</v>
      </c>
      <c r="AM52" s="4">
        <f t="shared" si="28"/>
        <v>7.6000000000000012E-2</v>
      </c>
      <c r="AN52" s="4">
        <f t="shared" si="29"/>
        <v>7.6000000000000012E-2</v>
      </c>
      <c r="AO52" s="4">
        <f t="shared" si="29"/>
        <v>7.6000000000000012E-2</v>
      </c>
      <c r="AP52" s="4">
        <f t="shared" si="29"/>
        <v>7.6000000000000012E-2</v>
      </c>
      <c r="AQ52" s="4">
        <f t="shared" si="29"/>
        <v>7.6000000000000012E-2</v>
      </c>
      <c r="AR52" s="4">
        <f t="shared" si="29"/>
        <v>7.6000000000000012E-2</v>
      </c>
      <c r="AS52" s="4">
        <f t="shared" si="29"/>
        <v>7.6000000000000012E-2</v>
      </c>
      <c r="AT52" s="4">
        <f t="shared" si="29"/>
        <v>7.6000000000000012E-2</v>
      </c>
      <c r="AU52" s="4">
        <f t="shared" si="29"/>
        <v>7.6000000000000012E-2</v>
      </c>
      <c r="AV52" s="4">
        <f t="shared" si="29"/>
        <v>7.6000000000000012E-2</v>
      </c>
      <c r="AW52" s="4">
        <f t="shared" si="29"/>
        <v>7.6000000000000012E-2</v>
      </c>
      <c r="AX52" s="4">
        <f t="shared" si="30"/>
        <v>7.6000000000000012E-2</v>
      </c>
      <c r="AY52" s="4">
        <f t="shared" si="30"/>
        <v>7.6000000000000012E-2</v>
      </c>
      <c r="AZ52" s="4">
        <f t="shared" si="30"/>
        <v>7.6000000000000012E-2</v>
      </c>
      <c r="BA52" s="4">
        <f t="shared" si="30"/>
        <v>7.6000000000000012E-2</v>
      </c>
      <c r="BB52" s="4">
        <f t="shared" si="30"/>
        <v>7.6000000000000012E-2</v>
      </c>
      <c r="BC52" s="4">
        <f t="shared" si="30"/>
        <v>7.6000000000000012E-2</v>
      </c>
      <c r="BD52" s="4">
        <f t="shared" si="30"/>
        <v>7.6000000000000012E-2</v>
      </c>
      <c r="BE52" s="4">
        <f t="shared" si="30"/>
        <v>7.6000000000000012E-2</v>
      </c>
      <c r="BF52" s="4">
        <f t="shared" si="30"/>
        <v>7.6000000000000012E-2</v>
      </c>
      <c r="BG52" s="4">
        <f t="shared" si="30"/>
        <v>7.6000000000000012E-2</v>
      </c>
      <c r="BH52" s="4">
        <f t="shared" si="31"/>
        <v>7.6000000000000012E-2</v>
      </c>
      <c r="BI52" s="4">
        <f t="shared" si="31"/>
        <v>7.6000000000000012E-2</v>
      </c>
      <c r="BJ52" s="4">
        <f t="shared" si="31"/>
        <v>7.6000000000000012E-2</v>
      </c>
      <c r="BK52" s="4">
        <f t="shared" si="31"/>
        <v>7.6000000000000012E-2</v>
      </c>
      <c r="BL52" s="4">
        <f t="shared" si="31"/>
        <v>7.6000000000000012E-2</v>
      </c>
      <c r="BM52" s="4">
        <f t="shared" si="31"/>
        <v>7.6000000000000012E-2</v>
      </c>
      <c r="BN52" s="4">
        <f t="shared" si="31"/>
        <v>7.6000000000000012E-2</v>
      </c>
      <c r="BO52" s="4">
        <f t="shared" si="31"/>
        <v>7.6000000000000012E-2</v>
      </c>
      <c r="BP52" s="4">
        <f t="shared" si="31"/>
        <v>7.6000000000000012E-2</v>
      </c>
      <c r="BQ52" s="4">
        <f t="shared" si="31"/>
        <v>7.6000000000000012E-2</v>
      </c>
      <c r="BR52" s="4">
        <f t="shared" si="32"/>
        <v>7.6000000000000012E-2</v>
      </c>
      <c r="BS52" s="4">
        <f t="shared" si="32"/>
        <v>7.6000000000000012E-2</v>
      </c>
      <c r="BT52" s="4">
        <f t="shared" si="32"/>
        <v>7.6000000000000012E-2</v>
      </c>
      <c r="BU52" s="4">
        <f t="shared" si="32"/>
        <v>7.6000000000000012E-2</v>
      </c>
      <c r="BV52" s="4">
        <f t="shared" si="32"/>
        <v>7.6000000000000012E-2</v>
      </c>
      <c r="BW52" s="4">
        <f t="shared" si="32"/>
        <v>7.6000000000000012E-2</v>
      </c>
      <c r="BX52" s="4">
        <f t="shared" si="32"/>
        <v>7.6000000000000012E-2</v>
      </c>
      <c r="BY52" s="4">
        <f t="shared" si="32"/>
        <v>7.6000000000000012E-2</v>
      </c>
      <c r="BZ52" s="4">
        <f t="shared" si="32"/>
        <v>7.6000000000000012E-2</v>
      </c>
      <c r="CA52" s="4">
        <f t="shared" si="32"/>
        <v>7.6000000000000012E-2</v>
      </c>
      <c r="CB52" s="4">
        <f t="shared" si="33"/>
        <v>7.6000000000000012E-2</v>
      </c>
      <c r="CC52" s="4">
        <f t="shared" si="33"/>
        <v>7.6000000000000012E-2</v>
      </c>
      <c r="CD52" s="4">
        <f t="shared" si="33"/>
        <v>7.6000000000000012E-2</v>
      </c>
      <c r="CE52" s="4">
        <f t="shared" si="33"/>
        <v>7.6000000000000012E-2</v>
      </c>
      <c r="CF52" s="4">
        <f t="shared" si="33"/>
        <v>7.6000000000000012E-2</v>
      </c>
      <c r="CG52" s="4">
        <f t="shared" si="33"/>
        <v>7.6000000000000012E-2</v>
      </c>
      <c r="CH52" s="4">
        <f t="shared" si="33"/>
        <v>7.6000000000000012E-2</v>
      </c>
      <c r="CI52" s="4">
        <f t="shared" si="33"/>
        <v>7.6000000000000012E-2</v>
      </c>
      <c r="CJ52" s="4">
        <f t="shared" si="33"/>
        <v>7.6000000000000012E-2</v>
      </c>
      <c r="CK52" s="4">
        <f t="shared" si="33"/>
        <v>7.6000000000000012E-2</v>
      </c>
      <c r="CL52" s="4">
        <f t="shared" si="34"/>
        <v>7.6000000000000012E-2</v>
      </c>
      <c r="CM52" s="4">
        <f t="shared" si="34"/>
        <v>7.6000000000000012E-2</v>
      </c>
      <c r="CN52" s="4">
        <f t="shared" si="34"/>
        <v>7.6000000000000012E-2</v>
      </c>
      <c r="CO52" s="4">
        <f t="shared" si="34"/>
        <v>7.6000000000000012E-2</v>
      </c>
      <c r="CP52" s="4">
        <f t="shared" si="34"/>
        <v>7.6000000000000012E-2</v>
      </c>
      <c r="CQ52" s="4">
        <f t="shared" si="34"/>
        <v>7.6000000000000012E-2</v>
      </c>
      <c r="CR52" s="4">
        <f t="shared" si="34"/>
        <v>7.6000000000000012E-2</v>
      </c>
      <c r="CS52" s="4">
        <f t="shared" si="34"/>
        <v>7.6000000000000012E-2</v>
      </c>
      <c r="CT52" s="4">
        <f t="shared" si="34"/>
        <v>7.6000000000000012E-2</v>
      </c>
      <c r="CU52" s="4">
        <f t="shared" si="34"/>
        <v>7.6000000000000012E-2</v>
      </c>
      <c r="CV52" s="4">
        <f t="shared" si="35"/>
        <v>7.6000000000000012E-2</v>
      </c>
      <c r="CW52" s="4">
        <f t="shared" si="35"/>
        <v>7.6000000000000012E-2</v>
      </c>
      <c r="CX52" s="4">
        <f t="shared" si="35"/>
        <v>7.6000000000000012E-2</v>
      </c>
      <c r="CY52" s="4">
        <f t="shared" si="35"/>
        <v>7.6000000000000012E-2</v>
      </c>
      <c r="CZ52" s="4">
        <f t="shared" si="35"/>
        <v>7.6000000000000012E-2</v>
      </c>
      <c r="DA52" s="4">
        <f t="shared" si="35"/>
        <v>7.6000000000000012E-2</v>
      </c>
      <c r="DB52" s="4">
        <f t="shared" si="35"/>
        <v>7.6000000000000012E-2</v>
      </c>
      <c r="DC52" s="4">
        <f t="shared" si="35"/>
        <v>7.6000000000000012E-2</v>
      </c>
      <c r="DD52" s="4">
        <f t="shared" si="35"/>
        <v>7.6000000000000012E-2</v>
      </c>
      <c r="DE52" s="4">
        <f t="shared" si="35"/>
        <v>7.6000000000000012E-2</v>
      </c>
    </row>
    <row r="53" spans="1:109">
      <c r="E53" s="1"/>
      <c r="F53" s="1"/>
      <c r="G53" s="1"/>
      <c r="H53" s="2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</row>
    <row r="54" spans="1:109">
      <c r="G54" s="1"/>
      <c r="H54" s="1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</row>
    <row r="55" spans="1:109">
      <c r="E55" t="s">
        <v>61</v>
      </c>
      <c r="H55" s="2"/>
    </row>
    <row r="56" spans="1:109">
      <c r="E56" s="4">
        <f t="shared" ref="E56:E62" si="36">IF(F65&lt;1,F65*0.1,IF(F65&lt;2,0.1+(F65-1)*0.4,0.5+(F65-2)*0.5))</f>
        <v>0</v>
      </c>
      <c r="H56" s="2"/>
      <c r="I56" t="s">
        <v>182</v>
      </c>
      <c r="J56" s="1">
        <v>1</v>
      </c>
      <c r="K56" s="4">
        <f>IF(K65&gt;0.42,"100"%,IF(K65&gt;0.2,50%,10%))</f>
        <v>0.5</v>
      </c>
      <c r="L56" s="4">
        <f>IF(L65&gt;0.42,"100"%,IF(L65&gt;0.2,50%,10%))</f>
        <v>0.1</v>
      </c>
      <c r="M56" s="4">
        <f>IF(M65&gt;0.42,"100"%,IF(M65&gt;0.2,50%,10%))</f>
        <v>0.1</v>
      </c>
      <c r="N56" s="4">
        <f t="shared" ref="N56:BY60" si="37">IF(N65&gt;0.42,"100"%,IF(N65&gt;0.2,50%,10%))</f>
        <v>0.1</v>
      </c>
      <c r="O56" s="4">
        <f t="shared" si="37"/>
        <v>0.1</v>
      </c>
      <c r="P56" s="4">
        <f t="shared" si="37"/>
        <v>0.1</v>
      </c>
      <c r="Q56" s="4">
        <f t="shared" si="37"/>
        <v>0.1</v>
      </c>
      <c r="R56" s="4">
        <f t="shared" si="37"/>
        <v>0.1</v>
      </c>
      <c r="S56" s="4">
        <f t="shared" si="37"/>
        <v>0.1</v>
      </c>
      <c r="T56" s="4">
        <f t="shared" si="37"/>
        <v>0.1</v>
      </c>
      <c r="U56" s="4">
        <f t="shared" si="37"/>
        <v>0.1</v>
      </c>
      <c r="V56" s="4">
        <f t="shared" si="37"/>
        <v>0.1</v>
      </c>
      <c r="W56" s="4">
        <f t="shared" si="37"/>
        <v>0.1</v>
      </c>
      <c r="X56" s="4">
        <f t="shared" si="37"/>
        <v>0.1</v>
      </c>
      <c r="Y56" s="4">
        <f t="shared" si="37"/>
        <v>0.1</v>
      </c>
      <c r="Z56" s="4">
        <f t="shared" si="37"/>
        <v>0.1</v>
      </c>
      <c r="AA56" s="4">
        <f t="shared" si="37"/>
        <v>0.1</v>
      </c>
      <c r="AB56" s="4">
        <f t="shared" si="37"/>
        <v>0.1</v>
      </c>
      <c r="AC56" s="4">
        <f t="shared" si="37"/>
        <v>0.1</v>
      </c>
      <c r="AD56" s="4">
        <f t="shared" si="37"/>
        <v>0.1</v>
      </c>
      <c r="AE56" s="4">
        <f t="shared" si="37"/>
        <v>0.1</v>
      </c>
      <c r="AF56" s="4">
        <f t="shared" si="37"/>
        <v>0.1</v>
      </c>
      <c r="AG56" s="4">
        <f t="shared" si="37"/>
        <v>0.1</v>
      </c>
      <c r="AH56" s="4">
        <f t="shared" si="37"/>
        <v>0.1</v>
      </c>
      <c r="AI56" s="4">
        <f t="shared" si="37"/>
        <v>0.1</v>
      </c>
      <c r="AJ56" s="4">
        <f t="shared" si="37"/>
        <v>0.1</v>
      </c>
      <c r="AK56" s="4">
        <f t="shared" si="37"/>
        <v>0.1</v>
      </c>
      <c r="AL56" s="4">
        <f t="shared" si="37"/>
        <v>0.1</v>
      </c>
      <c r="AM56" s="4">
        <f t="shared" si="37"/>
        <v>0.1</v>
      </c>
      <c r="AN56" s="4">
        <f t="shared" si="37"/>
        <v>0.1</v>
      </c>
      <c r="AO56" s="4">
        <f t="shared" si="37"/>
        <v>0.1</v>
      </c>
      <c r="AP56" s="4">
        <f t="shared" si="37"/>
        <v>0.1</v>
      </c>
      <c r="AQ56" s="4">
        <f t="shared" si="37"/>
        <v>0.1</v>
      </c>
      <c r="AR56" s="4">
        <f t="shared" si="37"/>
        <v>0.1</v>
      </c>
      <c r="AS56" s="4">
        <f t="shared" si="37"/>
        <v>0.1</v>
      </c>
      <c r="AT56" s="4">
        <f t="shared" si="37"/>
        <v>0.1</v>
      </c>
      <c r="AU56" s="4">
        <f t="shared" si="37"/>
        <v>0.1</v>
      </c>
      <c r="AV56" s="4">
        <f t="shared" si="37"/>
        <v>0.1</v>
      </c>
      <c r="AW56" s="4">
        <f t="shared" si="37"/>
        <v>0.1</v>
      </c>
      <c r="AX56" s="4">
        <f t="shared" si="37"/>
        <v>0.1</v>
      </c>
      <c r="AY56" s="4">
        <f t="shared" si="37"/>
        <v>0.1</v>
      </c>
      <c r="AZ56" s="4">
        <f t="shared" si="37"/>
        <v>0.1</v>
      </c>
      <c r="BA56" s="4">
        <f t="shared" si="37"/>
        <v>0.1</v>
      </c>
      <c r="BB56" s="4">
        <f t="shared" si="37"/>
        <v>0.1</v>
      </c>
      <c r="BC56" s="4">
        <f t="shared" si="37"/>
        <v>0.1</v>
      </c>
      <c r="BD56" s="4">
        <f t="shared" si="37"/>
        <v>0.1</v>
      </c>
      <c r="BE56" s="4">
        <f t="shared" si="37"/>
        <v>0.1</v>
      </c>
      <c r="BF56" s="4">
        <f t="shared" si="37"/>
        <v>0.1</v>
      </c>
      <c r="BG56" s="4">
        <f t="shared" si="37"/>
        <v>0.1</v>
      </c>
      <c r="BH56" s="4">
        <f t="shared" si="37"/>
        <v>0.1</v>
      </c>
      <c r="BI56" s="4">
        <f t="shared" si="37"/>
        <v>0.1</v>
      </c>
      <c r="BJ56" s="4">
        <f t="shared" si="37"/>
        <v>0.1</v>
      </c>
      <c r="BK56" s="4">
        <f t="shared" si="37"/>
        <v>0.1</v>
      </c>
      <c r="BL56" s="4">
        <f t="shared" si="37"/>
        <v>0.1</v>
      </c>
      <c r="BM56" s="4">
        <f t="shared" si="37"/>
        <v>0.1</v>
      </c>
      <c r="BN56" s="4">
        <f t="shared" si="37"/>
        <v>0.1</v>
      </c>
      <c r="BO56" s="4">
        <f t="shared" si="37"/>
        <v>0.1</v>
      </c>
      <c r="BP56" s="4">
        <f t="shared" si="37"/>
        <v>0.1</v>
      </c>
      <c r="BQ56" s="4">
        <f t="shared" si="37"/>
        <v>0.1</v>
      </c>
      <c r="BR56" s="4">
        <f t="shared" si="37"/>
        <v>0.1</v>
      </c>
      <c r="BS56" s="4">
        <f t="shared" si="37"/>
        <v>0.1</v>
      </c>
      <c r="BT56" s="4">
        <f t="shared" si="37"/>
        <v>0.1</v>
      </c>
      <c r="BU56" s="4">
        <f t="shared" si="37"/>
        <v>0.1</v>
      </c>
      <c r="BV56" s="4">
        <f t="shared" si="37"/>
        <v>0.1</v>
      </c>
      <c r="BW56" s="4">
        <f t="shared" si="37"/>
        <v>0.1</v>
      </c>
      <c r="BX56" s="4">
        <f t="shared" si="37"/>
        <v>0.1</v>
      </c>
      <c r="BY56" s="4">
        <f t="shared" si="37"/>
        <v>0.1</v>
      </c>
      <c r="BZ56" s="4">
        <f t="shared" ref="BZ56:DE63" si="38">IF(BZ65&gt;0.42,"100"%,IF(BZ65&gt;0.2,50%,10%))</f>
        <v>0.1</v>
      </c>
      <c r="CA56" s="4">
        <f t="shared" si="38"/>
        <v>0.1</v>
      </c>
      <c r="CB56" s="4">
        <f t="shared" si="38"/>
        <v>0.1</v>
      </c>
      <c r="CC56" s="4">
        <f t="shared" si="38"/>
        <v>0.1</v>
      </c>
      <c r="CD56" s="4">
        <f t="shared" si="38"/>
        <v>0.1</v>
      </c>
      <c r="CE56" s="4">
        <f t="shared" si="38"/>
        <v>0.1</v>
      </c>
      <c r="CF56" s="4">
        <f t="shared" si="38"/>
        <v>0.1</v>
      </c>
      <c r="CG56" s="4">
        <f t="shared" si="38"/>
        <v>0.1</v>
      </c>
      <c r="CH56" s="4">
        <f t="shared" si="38"/>
        <v>0.1</v>
      </c>
      <c r="CI56" s="4">
        <f t="shared" si="38"/>
        <v>0.1</v>
      </c>
      <c r="CJ56" s="4">
        <f t="shared" si="38"/>
        <v>0.1</v>
      </c>
      <c r="CK56" s="4">
        <f t="shared" si="38"/>
        <v>0.1</v>
      </c>
      <c r="CL56" s="4">
        <f t="shared" si="38"/>
        <v>0.1</v>
      </c>
      <c r="CM56" s="4">
        <f t="shared" si="38"/>
        <v>0.1</v>
      </c>
      <c r="CN56" s="4">
        <f t="shared" si="38"/>
        <v>0.1</v>
      </c>
      <c r="CO56" s="4">
        <f t="shared" si="38"/>
        <v>0.1</v>
      </c>
      <c r="CP56" s="4">
        <f t="shared" si="38"/>
        <v>0.1</v>
      </c>
      <c r="CQ56" s="4">
        <f t="shared" si="38"/>
        <v>0.1</v>
      </c>
      <c r="CR56" s="4">
        <f t="shared" si="38"/>
        <v>0.1</v>
      </c>
      <c r="CS56" s="4">
        <f t="shared" si="38"/>
        <v>0.1</v>
      </c>
      <c r="CT56" s="4">
        <f t="shared" si="38"/>
        <v>0.1</v>
      </c>
      <c r="CU56" s="4">
        <f t="shared" si="38"/>
        <v>0.1</v>
      </c>
      <c r="CV56" s="4">
        <f t="shared" si="38"/>
        <v>0.1</v>
      </c>
      <c r="CW56" s="4">
        <f t="shared" si="38"/>
        <v>0.1</v>
      </c>
      <c r="CX56" s="4">
        <f t="shared" si="38"/>
        <v>0.1</v>
      </c>
      <c r="CY56" s="4">
        <f t="shared" si="38"/>
        <v>0.1</v>
      </c>
      <c r="CZ56" s="4">
        <f t="shared" si="38"/>
        <v>0.1</v>
      </c>
      <c r="DA56" s="4">
        <f t="shared" si="38"/>
        <v>0.1</v>
      </c>
      <c r="DB56" s="4">
        <f t="shared" si="38"/>
        <v>0.1</v>
      </c>
      <c r="DC56" s="4">
        <f t="shared" si="38"/>
        <v>0.1</v>
      </c>
      <c r="DD56" s="4">
        <f t="shared" si="38"/>
        <v>0.1</v>
      </c>
      <c r="DE56" s="4">
        <f t="shared" si="38"/>
        <v>0.1</v>
      </c>
    </row>
    <row r="57" spans="1:109">
      <c r="E57" s="4">
        <f t="shared" si="36"/>
        <v>0</v>
      </c>
      <c r="H57" s="2"/>
      <c r="I57" s="2" t="s">
        <v>34</v>
      </c>
      <c r="J57" s="1">
        <v>1</v>
      </c>
      <c r="K57" s="4">
        <f>IF(K66&gt;0.42,"100"%,IF(K66&gt;0.2,50%,10%))</f>
        <v>0.5</v>
      </c>
      <c r="L57" s="4">
        <f t="shared" ref="L57:P58" si="39">IF(L66&gt;0.42,"100"%,IF(L66&gt;0.2,50%,10%))</f>
        <v>0.5</v>
      </c>
      <c r="M57" s="4">
        <f t="shared" si="39"/>
        <v>0.1</v>
      </c>
      <c r="N57" s="4">
        <f t="shared" si="39"/>
        <v>0.1</v>
      </c>
      <c r="O57" s="4">
        <f t="shared" si="39"/>
        <v>0.1</v>
      </c>
      <c r="P57" s="4">
        <f t="shared" si="39"/>
        <v>0.1</v>
      </c>
      <c r="Q57" s="4">
        <f t="shared" si="37"/>
        <v>0.1</v>
      </c>
      <c r="R57" s="4">
        <f t="shared" si="37"/>
        <v>0.1</v>
      </c>
      <c r="S57" s="4">
        <f t="shared" si="37"/>
        <v>0.1</v>
      </c>
      <c r="T57" s="4">
        <f t="shared" si="37"/>
        <v>0.1</v>
      </c>
      <c r="U57" s="4">
        <f t="shared" si="37"/>
        <v>0.1</v>
      </c>
      <c r="V57" s="4">
        <f t="shared" si="37"/>
        <v>0.1</v>
      </c>
      <c r="W57" s="4">
        <f t="shared" si="37"/>
        <v>0.1</v>
      </c>
      <c r="X57" s="4">
        <f t="shared" si="37"/>
        <v>0.1</v>
      </c>
      <c r="Y57" s="4">
        <f t="shared" si="37"/>
        <v>0.1</v>
      </c>
      <c r="Z57" s="4">
        <f t="shared" si="37"/>
        <v>0.1</v>
      </c>
      <c r="AA57" s="4">
        <f t="shared" si="37"/>
        <v>0.1</v>
      </c>
      <c r="AB57" s="4">
        <f t="shared" si="37"/>
        <v>0.1</v>
      </c>
      <c r="AC57" s="4">
        <f t="shared" si="37"/>
        <v>0.1</v>
      </c>
      <c r="AD57" s="4">
        <f t="shared" si="37"/>
        <v>0.1</v>
      </c>
      <c r="AE57" s="4">
        <f t="shared" si="37"/>
        <v>0.1</v>
      </c>
      <c r="AF57" s="4">
        <f t="shared" si="37"/>
        <v>0.1</v>
      </c>
      <c r="AG57" s="4">
        <f t="shared" si="37"/>
        <v>0.1</v>
      </c>
      <c r="AH57" s="4">
        <f t="shared" si="37"/>
        <v>0.1</v>
      </c>
      <c r="AI57" s="4">
        <f t="shared" si="37"/>
        <v>0.1</v>
      </c>
      <c r="AJ57" s="4">
        <f t="shared" si="37"/>
        <v>0.1</v>
      </c>
      <c r="AK57" s="4">
        <f t="shared" si="37"/>
        <v>0.1</v>
      </c>
      <c r="AL57" s="4">
        <f t="shared" si="37"/>
        <v>0.1</v>
      </c>
      <c r="AM57" s="4">
        <f t="shared" si="37"/>
        <v>0.1</v>
      </c>
      <c r="AN57" s="4">
        <f t="shared" si="37"/>
        <v>0.1</v>
      </c>
      <c r="AO57" s="4">
        <f t="shared" si="37"/>
        <v>0.1</v>
      </c>
      <c r="AP57" s="4">
        <f t="shared" si="37"/>
        <v>0.1</v>
      </c>
      <c r="AQ57" s="4">
        <f t="shared" si="37"/>
        <v>0.1</v>
      </c>
      <c r="AR57" s="4">
        <f t="shared" si="37"/>
        <v>0.1</v>
      </c>
      <c r="AS57" s="4">
        <f t="shared" si="37"/>
        <v>0.1</v>
      </c>
      <c r="AT57" s="4">
        <f t="shared" si="37"/>
        <v>0.1</v>
      </c>
      <c r="AU57" s="4">
        <f t="shared" si="37"/>
        <v>0.1</v>
      </c>
      <c r="AV57" s="4">
        <f t="shared" si="37"/>
        <v>0.1</v>
      </c>
      <c r="AW57" s="4">
        <f t="shared" si="37"/>
        <v>0.1</v>
      </c>
      <c r="AX57" s="4">
        <f t="shared" si="37"/>
        <v>0.1</v>
      </c>
      <c r="AY57" s="4">
        <f t="shared" si="37"/>
        <v>0.1</v>
      </c>
      <c r="AZ57" s="4">
        <f t="shared" si="37"/>
        <v>0.1</v>
      </c>
      <c r="BA57" s="4">
        <f t="shared" si="37"/>
        <v>0.1</v>
      </c>
      <c r="BB57" s="4">
        <f t="shared" si="37"/>
        <v>0.1</v>
      </c>
      <c r="BC57" s="4">
        <f t="shared" si="37"/>
        <v>0.1</v>
      </c>
      <c r="BD57" s="4">
        <f t="shared" si="37"/>
        <v>0.1</v>
      </c>
      <c r="BE57" s="4">
        <f t="shared" si="37"/>
        <v>0.1</v>
      </c>
      <c r="BF57" s="4">
        <f t="shared" si="37"/>
        <v>0.1</v>
      </c>
      <c r="BG57" s="4">
        <f t="shared" si="37"/>
        <v>0.1</v>
      </c>
      <c r="BH57" s="4">
        <f t="shared" si="37"/>
        <v>0.1</v>
      </c>
      <c r="BI57" s="4">
        <f t="shared" si="37"/>
        <v>0.1</v>
      </c>
      <c r="BJ57" s="4">
        <f t="shared" si="37"/>
        <v>0.1</v>
      </c>
      <c r="BK57" s="4">
        <f t="shared" si="37"/>
        <v>0.1</v>
      </c>
      <c r="BL57" s="4">
        <f t="shared" si="37"/>
        <v>0.1</v>
      </c>
      <c r="BM57" s="4">
        <f t="shared" si="37"/>
        <v>0.1</v>
      </c>
      <c r="BN57" s="4">
        <f t="shared" si="37"/>
        <v>0.1</v>
      </c>
      <c r="BO57" s="4">
        <f t="shared" si="37"/>
        <v>0.1</v>
      </c>
      <c r="BP57" s="4">
        <f t="shared" si="37"/>
        <v>0.1</v>
      </c>
      <c r="BQ57" s="4">
        <f t="shared" si="37"/>
        <v>0.1</v>
      </c>
      <c r="BR57" s="4">
        <f t="shared" si="37"/>
        <v>0.1</v>
      </c>
      <c r="BS57" s="4">
        <f t="shared" si="37"/>
        <v>0.1</v>
      </c>
      <c r="BT57" s="4">
        <f t="shared" si="37"/>
        <v>0.1</v>
      </c>
      <c r="BU57" s="4">
        <f t="shared" si="37"/>
        <v>0.1</v>
      </c>
      <c r="BV57" s="4">
        <f t="shared" si="37"/>
        <v>0.1</v>
      </c>
      <c r="BW57" s="4">
        <f t="shared" si="37"/>
        <v>0.1</v>
      </c>
      <c r="BX57" s="4">
        <f t="shared" si="37"/>
        <v>0.1</v>
      </c>
      <c r="BY57" s="4">
        <f t="shared" si="37"/>
        <v>0.1</v>
      </c>
      <c r="BZ57" s="4">
        <f t="shared" si="38"/>
        <v>0.1</v>
      </c>
      <c r="CA57" s="4">
        <f t="shared" si="38"/>
        <v>0.1</v>
      </c>
      <c r="CB57" s="4">
        <f t="shared" si="38"/>
        <v>0.1</v>
      </c>
      <c r="CC57" s="4">
        <f t="shared" si="38"/>
        <v>0.1</v>
      </c>
      <c r="CD57" s="4">
        <f t="shared" si="38"/>
        <v>0.1</v>
      </c>
      <c r="CE57" s="4">
        <f t="shared" si="38"/>
        <v>0.1</v>
      </c>
      <c r="CF57" s="4">
        <f t="shared" si="38"/>
        <v>0.1</v>
      </c>
      <c r="CG57" s="4">
        <f t="shared" si="38"/>
        <v>0.1</v>
      </c>
      <c r="CH57" s="4">
        <f t="shared" si="38"/>
        <v>0.1</v>
      </c>
      <c r="CI57" s="4">
        <f t="shared" si="38"/>
        <v>0.1</v>
      </c>
      <c r="CJ57" s="4">
        <f t="shared" si="38"/>
        <v>0.1</v>
      </c>
      <c r="CK57" s="4">
        <f t="shared" si="38"/>
        <v>0.1</v>
      </c>
      <c r="CL57" s="4">
        <f t="shared" si="38"/>
        <v>0.1</v>
      </c>
      <c r="CM57" s="4">
        <f t="shared" si="38"/>
        <v>0.1</v>
      </c>
      <c r="CN57" s="4">
        <f t="shared" si="38"/>
        <v>0.1</v>
      </c>
      <c r="CO57" s="4">
        <f t="shared" si="38"/>
        <v>0.1</v>
      </c>
      <c r="CP57" s="4">
        <f t="shared" si="38"/>
        <v>0.1</v>
      </c>
      <c r="CQ57" s="4">
        <f t="shared" si="38"/>
        <v>0.1</v>
      </c>
      <c r="CR57" s="4">
        <f t="shared" si="38"/>
        <v>0.1</v>
      </c>
      <c r="CS57" s="4">
        <f t="shared" si="38"/>
        <v>0.1</v>
      </c>
      <c r="CT57" s="4">
        <f t="shared" si="38"/>
        <v>0.1</v>
      </c>
      <c r="CU57" s="4">
        <f t="shared" si="38"/>
        <v>0.1</v>
      </c>
      <c r="CV57" s="4">
        <f t="shared" si="38"/>
        <v>0.1</v>
      </c>
      <c r="CW57" s="4">
        <f t="shared" si="38"/>
        <v>0.1</v>
      </c>
      <c r="CX57" s="4">
        <f t="shared" si="38"/>
        <v>0.1</v>
      </c>
      <c r="CY57" s="4">
        <f t="shared" si="38"/>
        <v>0.1</v>
      </c>
      <c r="CZ57" s="4">
        <f t="shared" si="38"/>
        <v>0.1</v>
      </c>
      <c r="DA57" s="4">
        <f t="shared" si="38"/>
        <v>0.1</v>
      </c>
      <c r="DB57" s="4">
        <f t="shared" si="38"/>
        <v>0.1</v>
      </c>
      <c r="DC57" s="4">
        <f t="shared" si="38"/>
        <v>0.1</v>
      </c>
      <c r="DD57" s="4">
        <f t="shared" si="38"/>
        <v>0.1</v>
      </c>
      <c r="DE57" s="4">
        <f t="shared" si="38"/>
        <v>0.1</v>
      </c>
    </row>
    <row r="58" spans="1:109">
      <c r="E58" s="4">
        <f t="shared" ca="1" si="36"/>
        <v>0.1</v>
      </c>
      <c r="H58" s="2"/>
      <c r="I58" s="2" t="s">
        <v>35</v>
      </c>
      <c r="J58" s="1">
        <v>1</v>
      </c>
      <c r="K58" s="4">
        <f>IF(K67&gt;0.42,"100"%,IF(K67&gt;0.2,50%,10%))</f>
        <v>0.5</v>
      </c>
      <c r="L58" s="4">
        <f t="shared" si="39"/>
        <v>0.5</v>
      </c>
      <c r="M58" s="4">
        <f t="shared" si="39"/>
        <v>0.5</v>
      </c>
      <c r="N58" s="4">
        <f t="shared" si="39"/>
        <v>0.1</v>
      </c>
      <c r="O58" s="4">
        <f t="shared" si="39"/>
        <v>0.1</v>
      </c>
      <c r="P58" s="4">
        <f t="shared" si="39"/>
        <v>0.1</v>
      </c>
      <c r="Q58" s="4">
        <f t="shared" si="37"/>
        <v>0.1</v>
      </c>
      <c r="R58" s="4">
        <f t="shared" si="37"/>
        <v>0.1</v>
      </c>
      <c r="S58" s="4">
        <f t="shared" si="37"/>
        <v>0.1</v>
      </c>
      <c r="T58" s="4">
        <f t="shared" si="37"/>
        <v>0.1</v>
      </c>
      <c r="U58" s="4">
        <f t="shared" si="37"/>
        <v>0.1</v>
      </c>
      <c r="V58" s="4">
        <f t="shared" si="37"/>
        <v>0.1</v>
      </c>
      <c r="W58" s="4">
        <f t="shared" si="37"/>
        <v>0.1</v>
      </c>
      <c r="X58" s="4">
        <f t="shared" si="37"/>
        <v>0.1</v>
      </c>
      <c r="Y58" s="4">
        <f t="shared" si="37"/>
        <v>0.1</v>
      </c>
      <c r="Z58" s="4">
        <f t="shared" si="37"/>
        <v>0.1</v>
      </c>
      <c r="AA58" s="4">
        <f t="shared" si="37"/>
        <v>0.1</v>
      </c>
      <c r="AB58" s="4">
        <f t="shared" si="37"/>
        <v>0.1</v>
      </c>
      <c r="AC58" s="4">
        <f t="shared" si="37"/>
        <v>0.1</v>
      </c>
      <c r="AD58" s="4">
        <f t="shared" si="37"/>
        <v>0.1</v>
      </c>
      <c r="AE58" s="4">
        <f t="shared" si="37"/>
        <v>0.1</v>
      </c>
      <c r="AF58" s="4">
        <f t="shared" si="37"/>
        <v>0.1</v>
      </c>
      <c r="AG58" s="4">
        <f t="shared" si="37"/>
        <v>0.1</v>
      </c>
      <c r="AH58" s="4">
        <f t="shared" si="37"/>
        <v>0.1</v>
      </c>
      <c r="AI58" s="4">
        <f t="shared" si="37"/>
        <v>0.1</v>
      </c>
      <c r="AJ58" s="4">
        <f t="shared" si="37"/>
        <v>0.1</v>
      </c>
      <c r="AK58" s="4">
        <f t="shared" si="37"/>
        <v>0.1</v>
      </c>
      <c r="AL58" s="4">
        <f t="shared" si="37"/>
        <v>0.1</v>
      </c>
      <c r="AM58" s="4">
        <f t="shared" si="37"/>
        <v>0.1</v>
      </c>
      <c r="AN58" s="4">
        <f t="shared" si="37"/>
        <v>0.1</v>
      </c>
      <c r="AO58" s="4">
        <f t="shared" si="37"/>
        <v>0.1</v>
      </c>
      <c r="AP58" s="4">
        <f t="shared" si="37"/>
        <v>0.1</v>
      </c>
      <c r="AQ58" s="4">
        <f t="shared" si="37"/>
        <v>0.1</v>
      </c>
      <c r="AR58" s="4">
        <f t="shared" si="37"/>
        <v>0.1</v>
      </c>
      <c r="AS58" s="4">
        <f t="shared" si="37"/>
        <v>0.1</v>
      </c>
      <c r="AT58" s="4">
        <f t="shared" si="37"/>
        <v>0.1</v>
      </c>
      <c r="AU58" s="4">
        <f t="shared" si="37"/>
        <v>0.1</v>
      </c>
      <c r="AV58" s="4">
        <f t="shared" si="37"/>
        <v>0.1</v>
      </c>
      <c r="AW58" s="4">
        <f t="shared" si="37"/>
        <v>0.1</v>
      </c>
      <c r="AX58" s="4">
        <f t="shared" si="37"/>
        <v>0.1</v>
      </c>
      <c r="AY58" s="4">
        <f t="shared" si="37"/>
        <v>0.1</v>
      </c>
      <c r="AZ58" s="4">
        <f t="shared" si="37"/>
        <v>0.1</v>
      </c>
      <c r="BA58" s="4">
        <f t="shared" si="37"/>
        <v>0.1</v>
      </c>
      <c r="BB58" s="4">
        <f t="shared" si="37"/>
        <v>0.1</v>
      </c>
      <c r="BC58" s="4">
        <f t="shared" si="37"/>
        <v>0.1</v>
      </c>
      <c r="BD58" s="4">
        <f t="shared" si="37"/>
        <v>0.1</v>
      </c>
      <c r="BE58" s="4">
        <f t="shared" si="37"/>
        <v>0.1</v>
      </c>
      <c r="BF58" s="4">
        <f t="shared" si="37"/>
        <v>0.1</v>
      </c>
      <c r="BG58" s="4">
        <f t="shared" si="37"/>
        <v>0.1</v>
      </c>
      <c r="BH58" s="4">
        <f t="shared" si="37"/>
        <v>0.1</v>
      </c>
      <c r="BI58" s="4">
        <f t="shared" si="37"/>
        <v>0.1</v>
      </c>
      <c r="BJ58" s="4">
        <f t="shared" si="37"/>
        <v>0.1</v>
      </c>
      <c r="BK58" s="4">
        <f t="shared" si="37"/>
        <v>0.1</v>
      </c>
      <c r="BL58" s="4">
        <f t="shared" si="37"/>
        <v>0.1</v>
      </c>
      <c r="BM58" s="4">
        <f t="shared" si="37"/>
        <v>0.1</v>
      </c>
      <c r="BN58" s="4">
        <f t="shared" si="37"/>
        <v>0.1</v>
      </c>
      <c r="BO58" s="4">
        <f t="shared" si="37"/>
        <v>0.1</v>
      </c>
      <c r="BP58" s="4">
        <f t="shared" si="37"/>
        <v>0.1</v>
      </c>
      <c r="BQ58" s="4">
        <f t="shared" si="37"/>
        <v>0.1</v>
      </c>
      <c r="BR58" s="4">
        <f t="shared" si="37"/>
        <v>0.1</v>
      </c>
      <c r="BS58" s="4">
        <f t="shared" si="37"/>
        <v>0.1</v>
      </c>
      <c r="BT58" s="4">
        <f t="shared" si="37"/>
        <v>0.1</v>
      </c>
      <c r="BU58" s="4">
        <f t="shared" si="37"/>
        <v>0.1</v>
      </c>
      <c r="BV58" s="4">
        <f t="shared" si="37"/>
        <v>0.1</v>
      </c>
      <c r="BW58" s="4">
        <f t="shared" si="37"/>
        <v>0.1</v>
      </c>
      <c r="BX58" s="4">
        <f t="shared" si="37"/>
        <v>0.1</v>
      </c>
      <c r="BY58" s="4">
        <f t="shared" si="37"/>
        <v>0.1</v>
      </c>
      <c r="BZ58" s="4">
        <f t="shared" si="38"/>
        <v>0.1</v>
      </c>
      <c r="CA58" s="4">
        <f t="shared" si="38"/>
        <v>0.1</v>
      </c>
      <c r="CB58" s="4">
        <f t="shared" si="38"/>
        <v>0.1</v>
      </c>
      <c r="CC58" s="4">
        <f t="shared" si="38"/>
        <v>0.1</v>
      </c>
      <c r="CD58" s="4">
        <f t="shared" si="38"/>
        <v>0.1</v>
      </c>
      <c r="CE58" s="4">
        <f t="shared" si="38"/>
        <v>0.1</v>
      </c>
      <c r="CF58" s="4">
        <f t="shared" si="38"/>
        <v>0.1</v>
      </c>
      <c r="CG58" s="4">
        <f t="shared" si="38"/>
        <v>0.1</v>
      </c>
      <c r="CH58" s="4">
        <f t="shared" si="38"/>
        <v>0.1</v>
      </c>
      <c r="CI58" s="4">
        <f t="shared" si="38"/>
        <v>0.1</v>
      </c>
      <c r="CJ58" s="4">
        <f t="shared" si="38"/>
        <v>0.1</v>
      </c>
      <c r="CK58" s="4">
        <f t="shared" si="38"/>
        <v>0.1</v>
      </c>
      <c r="CL58" s="4">
        <f t="shared" si="38"/>
        <v>0.1</v>
      </c>
      <c r="CM58" s="4">
        <f t="shared" si="38"/>
        <v>0.1</v>
      </c>
      <c r="CN58" s="4">
        <f t="shared" si="38"/>
        <v>0.1</v>
      </c>
      <c r="CO58" s="4">
        <f t="shared" si="38"/>
        <v>0.1</v>
      </c>
      <c r="CP58" s="4">
        <f t="shared" si="38"/>
        <v>0.1</v>
      </c>
      <c r="CQ58" s="4">
        <f t="shared" si="38"/>
        <v>0.1</v>
      </c>
      <c r="CR58" s="4">
        <f t="shared" si="38"/>
        <v>0.1</v>
      </c>
      <c r="CS58" s="4">
        <f t="shared" si="38"/>
        <v>0.1</v>
      </c>
      <c r="CT58" s="4">
        <f t="shared" si="38"/>
        <v>0.1</v>
      </c>
      <c r="CU58" s="4">
        <f t="shared" si="38"/>
        <v>0.1</v>
      </c>
      <c r="CV58" s="4">
        <f t="shared" si="38"/>
        <v>0.1</v>
      </c>
      <c r="CW58" s="4">
        <f t="shared" si="38"/>
        <v>0.1</v>
      </c>
      <c r="CX58" s="4">
        <f t="shared" si="38"/>
        <v>0.1</v>
      </c>
      <c r="CY58" s="4">
        <f t="shared" si="38"/>
        <v>0.1</v>
      </c>
      <c r="CZ58" s="4">
        <f t="shared" si="38"/>
        <v>0.1</v>
      </c>
      <c r="DA58" s="4">
        <f t="shared" si="38"/>
        <v>0.1</v>
      </c>
      <c r="DB58" s="4">
        <f t="shared" si="38"/>
        <v>0.1</v>
      </c>
      <c r="DC58" s="4">
        <f t="shared" si="38"/>
        <v>0.1</v>
      </c>
      <c r="DD58" s="4">
        <f t="shared" si="38"/>
        <v>0.1</v>
      </c>
      <c r="DE58" s="4">
        <f t="shared" si="38"/>
        <v>0.1</v>
      </c>
    </row>
    <row r="59" spans="1:109">
      <c r="E59" s="4">
        <f t="shared" ca="1" si="36"/>
        <v>8.461538461538462E-2</v>
      </c>
      <c r="H59" s="2"/>
      <c r="I59" s="2" t="s">
        <v>36</v>
      </c>
      <c r="J59" s="1">
        <v>1</v>
      </c>
      <c r="K59" s="4">
        <f t="shared" ref="K59:Z63" si="40">IF(K68&gt;0.42,"100"%,IF(K68&gt;0.2,50%,10%))</f>
        <v>1</v>
      </c>
      <c r="L59" s="4">
        <f t="shared" si="40"/>
        <v>1</v>
      </c>
      <c r="M59" s="4">
        <f t="shared" si="40"/>
        <v>0.5</v>
      </c>
      <c r="N59" s="4">
        <f t="shared" si="40"/>
        <v>0.5</v>
      </c>
      <c r="O59" s="4">
        <f t="shared" si="40"/>
        <v>0.5</v>
      </c>
      <c r="P59" s="4">
        <f t="shared" si="40"/>
        <v>0.1</v>
      </c>
      <c r="Q59" s="4">
        <f t="shared" si="37"/>
        <v>0.1</v>
      </c>
      <c r="R59" s="4">
        <f t="shared" si="37"/>
        <v>0.1</v>
      </c>
      <c r="S59" s="4">
        <f t="shared" si="37"/>
        <v>0.1</v>
      </c>
      <c r="T59" s="4">
        <f t="shared" si="37"/>
        <v>0.1</v>
      </c>
      <c r="U59" s="4">
        <f t="shared" si="37"/>
        <v>0.1</v>
      </c>
      <c r="V59" s="4">
        <f t="shared" si="37"/>
        <v>0.1</v>
      </c>
      <c r="W59" s="4">
        <f t="shared" si="37"/>
        <v>0.1</v>
      </c>
      <c r="X59" s="4">
        <f t="shared" si="37"/>
        <v>0.1</v>
      </c>
      <c r="Y59" s="4">
        <f t="shared" si="37"/>
        <v>0.1</v>
      </c>
      <c r="Z59" s="4">
        <f t="shared" si="37"/>
        <v>0.1</v>
      </c>
      <c r="AA59" s="4">
        <f t="shared" si="37"/>
        <v>0.1</v>
      </c>
      <c r="AB59" s="4">
        <f t="shared" si="37"/>
        <v>0.1</v>
      </c>
      <c r="AC59" s="4">
        <f t="shared" si="37"/>
        <v>0.1</v>
      </c>
      <c r="AD59" s="4">
        <f t="shared" si="37"/>
        <v>0.1</v>
      </c>
      <c r="AE59" s="4">
        <f t="shared" si="37"/>
        <v>0.1</v>
      </c>
      <c r="AF59" s="4">
        <f t="shared" si="37"/>
        <v>0.1</v>
      </c>
      <c r="AG59" s="4">
        <f t="shared" si="37"/>
        <v>0.1</v>
      </c>
      <c r="AH59" s="4">
        <f t="shared" si="37"/>
        <v>0.1</v>
      </c>
      <c r="AI59" s="4">
        <f t="shared" si="37"/>
        <v>0.1</v>
      </c>
      <c r="AJ59" s="4">
        <f t="shared" si="37"/>
        <v>0.1</v>
      </c>
      <c r="AK59" s="4">
        <f t="shared" si="37"/>
        <v>0.1</v>
      </c>
      <c r="AL59" s="4">
        <f t="shared" si="37"/>
        <v>0.1</v>
      </c>
      <c r="AM59" s="4">
        <f t="shared" si="37"/>
        <v>0.1</v>
      </c>
      <c r="AN59" s="4">
        <f t="shared" si="37"/>
        <v>0.1</v>
      </c>
      <c r="AO59" s="4">
        <f t="shared" si="37"/>
        <v>0.1</v>
      </c>
      <c r="AP59" s="4">
        <f t="shared" si="37"/>
        <v>0.1</v>
      </c>
      <c r="AQ59" s="4">
        <f t="shared" si="37"/>
        <v>0.1</v>
      </c>
      <c r="AR59" s="4">
        <f t="shared" si="37"/>
        <v>0.1</v>
      </c>
      <c r="AS59" s="4">
        <f t="shared" si="37"/>
        <v>0.1</v>
      </c>
      <c r="AT59" s="4">
        <f t="shared" si="37"/>
        <v>0.1</v>
      </c>
      <c r="AU59" s="4">
        <f t="shared" si="37"/>
        <v>0.1</v>
      </c>
      <c r="AV59" s="4">
        <f t="shared" si="37"/>
        <v>0.1</v>
      </c>
      <c r="AW59" s="4">
        <f t="shared" si="37"/>
        <v>0.1</v>
      </c>
      <c r="AX59" s="4">
        <f t="shared" si="37"/>
        <v>0.1</v>
      </c>
      <c r="AY59" s="4">
        <f t="shared" si="37"/>
        <v>0.1</v>
      </c>
      <c r="AZ59" s="4">
        <f t="shared" si="37"/>
        <v>0.1</v>
      </c>
      <c r="BA59" s="4">
        <f t="shared" si="37"/>
        <v>0.1</v>
      </c>
      <c r="BB59" s="4">
        <f t="shared" si="37"/>
        <v>0.1</v>
      </c>
      <c r="BC59" s="4">
        <f t="shared" si="37"/>
        <v>0.1</v>
      </c>
      <c r="BD59" s="4">
        <f t="shared" si="37"/>
        <v>0.1</v>
      </c>
      <c r="BE59" s="4">
        <f t="shared" si="37"/>
        <v>0.1</v>
      </c>
      <c r="BF59" s="4">
        <f t="shared" si="37"/>
        <v>0.1</v>
      </c>
      <c r="BG59" s="4">
        <f t="shared" si="37"/>
        <v>0.1</v>
      </c>
      <c r="BH59" s="4">
        <f t="shared" si="37"/>
        <v>0.1</v>
      </c>
      <c r="BI59" s="4">
        <f t="shared" si="37"/>
        <v>0.1</v>
      </c>
      <c r="BJ59" s="4">
        <f t="shared" si="37"/>
        <v>0.1</v>
      </c>
      <c r="BK59" s="4">
        <f t="shared" si="37"/>
        <v>0.1</v>
      </c>
      <c r="BL59" s="4">
        <f t="shared" si="37"/>
        <v>0.1</v>
      </c>
      <c r="BM59" s="4">
        <f t="shared" si="37"/>
        <v>0.1</v>
      </c>
      <c r="BN59" s="4">
        <f t="shared" si="37"/>
        <v>0.1</v>
      </c>
      <c r="BO59" s="4">
        <f t="shared" si="37"/>
        <v>0.1</v>
      </c>
      <c r="BP59" s="4">
        <f t="shared" si="37"/>
        <v>0.1</v>
      </c>
      <c r="BQ59" s="4">
        <f t="shared" si="37"/>
        <v>0.1</v>
      </c>
      <c r="BR59" s="4">
        <f t="shared" si="37"/>
        <v>0.1</v>
      </c>
      <c r="BS59" s="4">
        <f t="shared" si="37"/>
        <v>0.1</v>
      </c>
      <c r="BT59" s="4">
        <f t="shared" si="37"/>
        <v>0.1</v>
      </c>
      <c r="BU59" s="4">
        <f t="shared" si="37"/>
        <v>0.1</v>
      </c>
      <c r="BV59" s="4">
        <f t="shared" si="37"/>
        <v>0.1</v>
      </c>
      <c r="BW59" s="4">
        <f t="shared" si="37"/>
        <v>0.1</v>
      </c>
      <c r="BX59" s="4">
        <f t="shared" si="37"/>
        <v>0.1</v>
      </c>
      <c r="BY59" s="4">
        <f t="shared" si="37"/>
        <v>0.1</v>
      </c>
      <c r="BZ59" s="4">
        <f t="shared" si="38"/>
        <v>0.1</v>
      </c>
      <c r="CA59" s="4">
        <f t="shared" si="38"/>
        <v>0.1</v>
      </c>
      <c r="CB59" s="4">
        <f t="shared" si="38"/>
        <v>0.1</v>
      </c>
      <c r="CC59" s="4">
        <f t="shared" si="38"/>
        <v>0.1</v>
      </c>
      <c r="CD59" s="4">
        <f t="shared" si="38"/>
        <v>0.1</v>
      </c>
      <c r="CE59" s="4">
        <f t="shared" si="38"/>
        <v>0.1</v>
      </c>
      <c r="CF59" s="4">
        <f t="shared" si="38"/>
        <v>0.1</v>
      </c>
      <c r="CG59" s="4">
        <f t="shared" si="38"/>
        <v>0.1</v>
      </c>
      <c r="CH59" s="4">
        <f t="shared" si="38"/>
        <v>0.1</v>
      </c>
      <c r="CI59" s="4">
        <f t="shared" si="38"/>
        <v>0.1</v>
      </c>
      <c r="CJ59" s="4">
        <f t="shared" si="38"/>
        <v>0.1</v>
      </c>
      <c r="CK59" s="4">
        <f t="shared" si="38"/>
        <v>0.1</v>
      </c>
      <c r="CL59" s="4">
        <f t="shared" si="38"/>
        <v>0.1</v>
      </c>
      <c r="CM59" s="4">
        <f t="shared" si="38"/>
        <v>0.1</v>
      </c>
      <c r="CN59" s="4">
        <f t="shared" si="38"/>
        <v>0.1</v>
      </c>
      <c r="CO59" s="4">
        <f t="shared" si="38"/>
        <v>0.1</v>
      </c>
      <c r="CP59" s="4">
        <f t="shared" si="38"/>
        <v>0.1</v>
      </c>
      <c r="CQ59" s="4">
        <f t="shared" si="38"/>
        <v>0.1</v>
      </c>
      <c r="CR59" s="4">
        <f t="shared" si="38"/>
        <v>0.1</v>
      </c>
      <c r="CS59" s="4">
        <f t="shared" si="38"/>
        <v>0.1</v>
      </c>
      <c r="CT59" s="4">
        <f t="shared" si="38"/>
        <v>0.1</v>
      </c>
      <c r="CU59" s="4">
        <f t="shared" si="38"/>
        <v>0.1</v>
      </c>
      <c r="CV59" s="4">
        <f t="shared" si="38"/>
        <v>0.1</v>
      </c>
      <c r="CW59" s="4">
        <f t="shared" si="38"/>
        <v>0.1</v>
      </c>
      <c r="CX59" s="4">
        <f t="shared" si="38"/>
        <v>0.1</v>
      </c>
      <c r="CY59" s="4">
        <f t="shared" si="38"/>
        <v>0.1</v>
      </c>
      <c r="CZ59" s="4">
        <f t="shared" si="38"/>
        <v>0.1</v>
      </c>
      <c r="DA59" s="4">
        <f t="shared" si="38"/>
        <v>0.1</v>
      </c>
      <c r="DB59" s="4">
        <f t="shared" si="38"/>
        <v>0.1</v>
      </c>
      <c r="DC59" s="4">
        <f t="shared" si="38"/>
        <v>0.1</v>
      </c>
      <c r="DD59" s="4">
        <f t="shared" si="38"/>
        <v>0.1</v>
      </c>
      <c r="DE59" s="4">
        <f t="shared" si="38"/>
        <v>0.1</v>
      </c>
    </row>
    <row r="60" spans="1:109">
      <c r="E60" s="4">
        <f t="shared" si="36"/>
        <v>0</v>
      </c>
      <c r="H60" s="2"/>
      <c r="I60" s="2" t="s">
        <v>37</v>
      </c>
      <c r="J60" s="1">
        <v>1</v>
      </c>
      <c r="K60" s="4">
        <f t="shared" si="40"/>
        <v>1</v>
      </c>
      <c r="L60" s="4">
        <f t="shared" si="40"/>
        <v>1</v>
      </c>
      <c r="M60" s="4">
        <f t="shared" si="40"/>
        <v>0.5</v>
      </c>
      <c r="N60" s="4">
        <f t="shared" si="40"/>
        <v>0.5</v>
      </c>
      <c r="O60" s="4">
        <f t="shared" si="40"/>
        <v>0.5</v>
      </c>
      <c r="P60" s="4">
        <f t="shared" si="40"/>
        <v>0.1</v>
      </c>
      <c r="Q60" s="4">
        <f t="shared" si="37"/>
        <v>0.1</v>
      </c>
      <c r="R60" s="4">
        <f t="shared" si="37"/>
        <v>0.1</v>
      </c>
      <c r="S60" s="4">
        <f t="shared" si="37"/>
        <v>0.1</v>
      </c>
      <c r="T60" s="4">
        <f t="shared" si="37"/>
        <v>0.1</v>
      </c>
      <c r="U60" s="4">
        <f t="shared" si="37"/>
        <v>0.1</v>
      </c>
      <c r="V60" s="4">
        <f t="shared" si="37"/>
        <v>0.1</v>
      </c>
      <c r="W60" s="4">
        <f t="shared" si="37"/>
        <v>0.1</v>
      </c>
      <c r="X60" s="4">
        <f t="shared" si="37"/>
        <v>0.1</v>
      </c>
      <c r="Y60" s="4">
        <f t="shared" ref="Y60:CJ63" si="41">IF(Y69&gt;0.42,"100"%,IF(Y69&gt;0.2,50%,10%))</f>
        <v>0.1</v>
      </c>
      <c r="Z60" s="4">
        <f t="shared" si="41"/>
        <v>0.1</v>
      </c>
      <c r="AA60" s="4">
        <f t="shared" si="41"/>
        <v>0.1</v>
      </c>
      <c r="AB60" s="4">
        <f t="shared" si="41"/>
        <v>0.1</v>
      </c>
      <c r="AC60" s="4">
        <f t="shared" si="41"/>
        <v>0.1</v>
      </c>
      <c r="AD60" s="4">
        <f t="shared" si="41"/>
        <v>0.1</v>
      </c>
      <c r="AE60" s="4">
        <f t="shared" si="41"/>
        <v>0.1</v>
      </c>
      <c r="AF60" s="4">
        <f t="shared" si="41"/>
        <v>0.1</v>
      </c>
      <c r="AG60" s="4">
        <f t="shared" si="41"/>
        <v>0.1</v>
      </c>
      <c r="AH60" s="4">
        <f t="shared" si="41"/>
        <v>0.1</v>
      </c>
      <c r="AI60" s="4">
        <f t="shared" si="41"/>
        <v>0.1</v>
      </c>
      <c r="AJ60" s="4">
        <f t="shared" si="41"/>
        <v>0.1</v>
      </c>
      <c r="AK60" s="4">
        <f t="shared" si="41"/>
        <v>0.1</v>
      </c>
      <c r="AL60" s="4">
        <f t="shared" si="41"/>
        <v>0.1</v>
      </c>
      <c r="AM60" s="4">
        <f t="shared" si="41"/>
        <v>0.1</v>
      </c>
      <c r="AN60" s="4">
        <f t="shared" si="41"/>
        <v>0.1</v>
      </c>
      <c r="AO60" s="4">
        <f t="shared" si="41"/>
        <v>0.1</v>
      </c>
      <c r="AP60" s="4">
        <f t="shared" si="41"/>
        <v>0.1</v>
      </c>
      <c r="AQ60" s="4">
        <f t="shared" si="41"/>
        <v>0.1</v>
      </c>
      <c r="AR60" s="4">
        <f t="shared" si="41"/>
        <v>0.1</v>
      </c>
      <c r="AS60" s="4">
        <f t="shared" si="41"/>
        <v>0.1</v>
      </c>
      <c r="AT60" s="4">
        <f t="shared" si="41"/>
        <v>0.1</v>
      </c>
      <c r="AU60" s="4">
        <f t="shared" si="41"/>
        <v>0.1</v>
      </c>
      <c r="AV60" s="4">
        <f t="shared" si="41"/>
        <v>0.1</v>
      </c>
      <c r="AW60" s="4">
        <f t="shared" si="41"/>
        <v>0.1</v>
      </c>
      <c r="AX60" s="4">
        <f t="shared" si="41"/>
        <v>0.1</v>
      </c>
      <c r="AY60" s="4">
        <f t="shared" si="41"/>
        <v>0.1</v>
      </c>
      <c r="AZ60" s="4">
        <f t="shared" si="41"/>
        <v>0.1</v>
      </c>
      <c r="BA60" s="4">
        <f t="shared" si="41"/>
        <v>0.1</v>
      </c>
      <c r="BB60" s="4">
        <f t="shared" si="41"/>
        <v>0.1</v>
      </c>
      <c r="BC60" s="4">
        <f t="shared" si="41"/>
        <v>0.1</v>
      </c>
      <c r="BD60" s="4">
        <f t="shared" si="41"/>
        <v>0.1</v>
      </c>
      <c r="BE60" s="4">
        <f t="shared" si="41"/>
        <v>0.1</v>
      </c>
      <c r="BF60" s="4">
        <f t="shared" si="41"/>
        <v>0.1</v>
      </c>
      <c r="BG60" s="4">
        <f t="shared" si="41"/>
        <v>0.1</v>
      </c>
      <c r="BH60" s="4">
        <f t="shared" si="41"/>
        <v>0.1</v>
      </c>
      <c r="BI60" s="4">
        <f t="shared" si="41"/>
        <v>0.1</v>
      </c>
      <c r="BJ60" s="4">
        <f t="shared" si="41"/>
        <v>0.1</v>
      </c>
      <c r="BK60" s="4">
        <f t="shared" si="41"/>
        <v>0.1</v>
      </c>
      <c r="BL60" s="4">
        <f t="shared" si="41"/>
        <v>0.1</v>
      </c>
      <c r="BM60" s="4">
        <f t="shared" si="41"/>
        <v>0.1</v>
      </c>
      <c r="BN60" s="4">
        <f t="shared" si="41"/>
        <v>0.1</v>
      </c>
      <c r="BO60" s="4">
        <f t="shared" si="41"/>
        <v>0.1</v>
      </c>
      <c r="BP60" s="4">
        <f t="shared" si="41"/>
        <v>0.1</v>
      </c>
      <c r="BQ60" s="4">
        <f t="shared" si="41"/>
        <v>0.1</v>
      </c>
      <c r="BR60" s="4">
        <f t="shared" si="41"/>
        <v>0.1</v>
      </c>
      <c r="BS60" s="4">
        <f t="shared" si="41"/>
        <v>0.1</v>
      </c>
      <c r="BT60" s="4">
        <f t="shared" si="41"/>
        <v>0.1</v>
      </c>
      <c r="BU60" s="4">
        <f t="shared" si="41"/>
        <v>0.1</v>
      </c>
      <c r="BV60" s="4">
        <f t="shared" si="41"/>
        <v>0.1</v>
      </c>
      <c r="BW60" s="4">
        <f t="shared" si="41"/>
        <v>0.1</v>
      </c>
      <c r="BX60" s="4">
        <f t="shared" si="41"/>
        <v>0.1</v>
      </c>
      <c r="BY60" s="4">
        <f t="shared" si="41"/>
        <v>0.1</v>
      </c>
      <c r="BZ60" s="4">
        <f t="shared" si="41"/>
        <v>0.1</v>
      </c>
      <c r="CA60" s="4">
        <f t="shared" si="41"/>
        <v>0.1</v>
      </c>
      <c r="CB60" s="4">
        <f t="shared" si="41"/>
        <v>0.1</v>
      </c>
      <c r="CC60" s="4">
        <f t="shared" si="41"/>
        <v>0.1</v>
      </c>
      <c r="CD60" s="4">
        <f t="shared" si="41"/>
        <v>0.1</v>
      </c>
      <c r="CE60" s="4">
        <f t="shared" si="41"/>
        <v>0.1</v>
      </c>
      <c r="CF60" s="4">
        <f t="shared" si="41"/>
        <v>0.1</v>
      </c>
      <c r="CG60" s="4">
        <f t="shared" si="41"/>
        <v>0.1</v>
      </c>
      <c r="CH60" s="4">
        <f t="shared" si="41"/>
        <v>0.1</v>
      </c>
      <c r="CI60" s="4">
        <f t="shared" si="41"/>
        <v>0.1</v>
      </c>
      <c r="CJ60" s="4">
        <f t="shared" si="41"/>
        <v>0.1</v>
      </c>
      <c r="CK60" s="4">
        <f t="shared" si="38"/>
        <v>0.1</v>
      </c>
      <c r="CL60" s="4">
        <f t="shared" si="38"/>
        <v>0.1</v>
      </c>
      <c r="CM60" s="4">
        <f t="shared" si="38"/>
        <v>0.1</v>
      </c>
      <c r="CN60" s="4">
        <f t="shared" si="38"/>
        <v>0.1</v>
      </c>
      <c r="CO60" s="4">
        <f t="shared" si="38"/>
        <v>0.1</v>
      </c>
      <c r="CP60" s="4">
        <f t="shared" si="38"/>
        <v>0.1</v>
      </c>
      <c r="CQ60" s="4">
        <f t="shared" si="38"/>
        <v>0.1</v>
      </c>
      <c r="CR60" s="4">
        <f t="shared" si="38"/>
        <v>0.1</v>
      </c>
      <c r="CS60" s="4">
        <f t="shared" si="38"/>
        <v>0.1</v>
      </c>
      <c r="CT60" s="4">
        <f t="shared" si="38"/>
        <v>0.1</v>
      </c>
      <c r="CU60" s="4">
        <f t="shared" si="38"/>
        <v>0.1</v>
      </c>
      <c r="CV60" s="4">
        <f t="shared" si="38"/>
        <v>0.1</v>
      </c>
      <c r="CW60" s="4">
        <f t="shared" si="38"/>
        <v>0.1</v>
      </c>
      <c r="CX60" s="4">
        <f t="shared" si="38"/>
        <v>0.1</v>
      </c>
      <c r="CY60" s="4">
        <f t="shared" si="38"/>
        <v>0.1</v>
      </c>
      <c r="CZ60" s="4">
        <f t="shared" si="38"/>
        <v>0.1</v>
      </c>
      <c r="DA60" s="4">
        <f t="shared" si="38"/>
        <v>0.1</v>
      </c>
      <c r="DB60" s="4">
        <f t="shared" si="38"/>
        <v>0.1</v>
      </c>
      <c r="DC60" s="4">
        <f t="shared" si="38"/>
        <v>0.1</v>
      </c>
      <c r="DD60" s="4">
        <f t="shared" si="38"/>
        <v>0.1</v>
      </c>
      <c r="DE60" s="4">
        <f t="shared" si="38"/>
        <v>0.1</v>
      </c>
    </row>
    <row r="61" spans="1:109">
      <c r="E61" s="4">
        <f t="shared" ca="1" si="36"/>
        <v>7.5000000000000011E-2</v>
      </c>
      <c r="H61" s="2"/>
      <c r="I61" s="2" t="s">
        <v>181</v>
      </c>
      <c r="J61" s="1">
        <v>1</v>
      </c>
      <c r="K61" s="4">
        <f>IF(K70&gt;0.42,"100"%,IF(K70&gt;0.2,50%,10%))</f>
        <v>1</v>
      </c>
      <c r="L61" s="4">
        <f t="shared" si="40"/>
        <v>1</v>
      </c>
      <c r="M61" s="4">
        <f t="shared" si="40"/>
        <v>1</v>
      </c>
      <c r="N61" s="4">
        <f t="shared" si="40"/>
        <v>0.5</v>
      </c>
      <c r="O61" s="4">
        <f t="shared" si="40"/>
        <v>0.5</v>
      </c>
      <c r="P61" s="4">
        <f t="shared" si="40"/>
        <v>0.5</v>
      </c>
      <c r="Q61" s="4">
        <f t="shared" si="40"/>
        <v>0.5</v>
      </c>
      <c r="R61" s="4">
        <f t="shared" si="40"/>
        <v>0.1</v>
      </c>
      <c r="S61" s="4">
        <f t="shared" si="40"/>
        <v>0.1</v>
      </c>
      <c r="T61" s="4">
        <f t="shared" si="40"/>
        <v>0.1</v>
      </c>
      <c r="U61" s="4">
        <f t="shared" si="40"/>
        <v>0.1</v>
      </c>
      <c r="V61" s="4">
        <f t="shared" si="40"/>
        <v>0.1</v>
      </c>
      <c r="W61" s="4">
        <f t="shared" si="40"/>
        <v>0.1</v>
      </c>
      <c r="X61" s="4">
        <f t="shared" si="40"/>
        <v>0.1</v>
      </c>
      <c r="Y61" s="4">
        <f t="shared" si="40"/>
        <v>0.1</v>
      </c>
      <c r="Z61" s="4">
        <f t="shared" si="40"/>
        <v>0.1</v>
      </c>
      <c r="AA61" s="4">
        <f t="shared" si="41"/>
        <v>0.1</v>
      </c>
      <c r="AB61" s="4">
        <f t="shared" si="41"/>
        <v>0.1</v>
      </c>
      <c r="AC61" s="4">
        <f t="shared" si="41"/>
        <v>0.1</v>
      </c>
      <c r="AD61" s="4">
        <f t="shared" si="41"/>
        <v>0.1</v>
      </c>
      <c r="AE61" s="4">
        <f t="shared" si="41"/>
        <v>0.1</v>
      </c>
      <c r="AF61" s="4">
        <f t="shared" si="41"/>
        <v>0.1</v>
      </c>
      <c r="AG61" s="4">
        <f t="shared" si="41"/>
        <v>0.1</v>
      </c>
      <c r="AH61" s="4">
        <f t="shared" si="41"/>
        <v>0.1</v>
      </c>
      <c r="AI61" s="4">
        <f t="shared" si="41"/>
        <v>0.1</v>
      </c>
      <c r="AJ61" s="4">
        <f t="shared" si="41"/>
        <v>0.1</v>
      </c>
      <c r="AK61" s="4">
        <f t="shared" si="41"/>
        <v>0.1</v>
      </c>
      <c r="AL61" s="4">
        <f t="shared" si="41"/>
        <v>0.1</v>
      </c>
      <c r="AM61" s="4">
        <f t="shared" si="41"/>
        <v>0.1</v>
      </c>
      <c r="AN61" s="4">
        <f t="shared" si="41"/>
        <v>0.1</v>
      </c>
      <c r="AO61" s="4">
        <f t="shared" si="41"/>
        <v>0.1</v>
      </c>
      <c r="AP61" s="4">
        <f t="shared" si="41"/>
        <v>0.1</v>
      </c>
      <c r="AQ61" s="4">
        <f t="shared" si="41"/>
        <v>0.1</v>
      </c>
      <c r="AR61" s="4">
        <f t="shared" si="41"/>
        <v>0.1</v>
      </c>
      <c r="AS61" s="4">
        <f t="shared" si="41"/>
        <v>0.1</v>
      </c>
      <c r="AT61" s="4">
        <f t="shared" si="41"/>
        <v>0.1</v>
      </c>
      <c r="AU61" s="4">
        <f t="shared" si="41"/>
        <v>0.1</v>
      </c>
      <c r="AV61" s="4">
        <f t="shared" si="41"/>
        <v>0.1</v>
      </c>
      <c r="AW61" s="4">
        <f t="shared" si="41"/>
        <v>0.1</v>
      </c>
      <c r="AX61" s="4">
        <f t="shared" si="41"/>
        <v>0.1</v>
      </c>
      <c r="AY61" s="4">
        <f t="shared" si="41"/>
        <v>0.1</v>
      </c>
      <c r="AZ61" s="4">
        <f t="shared" si="41"/>
        <v>0.1</v>
      </c>
      <c r="BA61" s="4">
        <f t="shared" si="41"/>
        <v>0.1</v>
      </c>
      <c r="BB61" s="4">
        <f t="shared" si="41"/>
        <v>0.1</v>
      </c>
      <c r="BC61" s="4">
        <f t="shared" si="41"/>
        <v>0.1</v>
      </c>
      <c r="BD61" s="4">
        <f t="shared" si="41"/>
        <v>0.1</v>
      </c>
      <c r="BE61" s="4">
        <f t="shared" si="41"/>
        <v>0.1</v>
      </c>
      <c r="BF61" s="4">
        <f t="shared" si="41"/>
        <v>0.1</v>
      </c>
      <c r="BG61" s="4">
        <f t="shared" si="41"/>
        <v>0.1</v>
      </c>
      <c r="BH61" s="4">
        <f t="shared" si="41"/>
        <v>0.1</v>
      </c>
      <c r="BI61" s="4">
        <f t="shared" si="41"/>
        <v>0.1</v>
      </c>
      <c r="BJ61" s="4">
        <f t="shared" si="41"/>
        <v>0.1</v>
      </c>
      <c r="BK61" s="4">
        <f t="shared" si="41"/>
        <v>0.1</v>
      </c>
      <c r="BL61" s="4">
        <f t="shared" si="41"/>
        <v>0.1</v>
      </c>
      <c r="BM61" s="4">
        <f t="shared" si="41"/>
        <v>0.1</v>
      </c>
      <c r="BN61" s="4">
        <f t="shared" si="41"/>
        <v>0.1</v>
      </c>
      <c r="BO61" s="4">
        <f t="shared" si="41"/>
        <v>0.1</v>
      </c>
      <c r="BP61" s="4">
        <f t="shared" si="41"/>
        <v>0.1</v>
      </c>
      <c r="BQ61" s="4">
        <f t="shared" si="41"/>
        <v>0.1</v>
      </c>
      <c r="BR61" s="4">
        <f t="shared" si="41"/>
        <v>0.1</v>
      </c>
      <c r="BS61" s="4">
        <f t="shared" si="41"/>
        <v>0.1</v>
      </c>
      <c r="BT61" s="4">
        <f t="shared" si="41"/>
        <v>0.1</v>
      </c>
      <c r="BU61" s="4">
        <f t="shared" si="41"/>
        <v>0.1</v>
      </c>
      <c r="BV61" s="4">
        <f t="shared" si="41"/>
        <v>0.1</v>
      </c>
      <c r="BW61" s="4">
        <f t="shared" si="41"/>
        <v>0.1</v>
      </c>
      <c r="BX61" s="4">
        <f t="shared" si="41"/>
        <v>0.1</v>
      </c>
      <c r="BY61" s="4">
        <f t="shared" si="41"/>
        <v>0.1</v>
      </c>
      <c r="BZ61" s="4">
        <f t="shared" si="41"/>
        <v>0.1</v>
      </c>
      <c r="CA61" s="4">
        <f t="shared" si="41"/>
        <v>0.1</v>
      </c>
      <c r="CB61" s="4">
        <f t="shared" si="41"/>
        <v>0.1</v>
      </c>
      <c r="CC61" s="4">
        <f t="shared" si="41"/>
        <v>0.1</v>
      </c>
      <c r="CD61" s="4">
        <f t="shared" si="41"/>
        <v>0.1</v>
      </c>
      <c r="CE61" s="4">
        <f t="shared" si="41"/>
        <v>0.1</v>
      </c>
      <c r="CF61" s="4">
        <f t="shared" si="41"/>
        <v>0.1</v>
      </c>
      <c r="CG61" s="4">
        <f t="shared" si="41"/>
        <v>0.1</v>
      </c>
      <c r="CH61" s="4">
        <f t="shared" si="41"/>
        <v>0.1</v>
      </c>
      <c r="CI61" s="4">
        <f t="shared" si="41"/>
        <v>0.1</v>
      </c>
      <c r="CJ61" s="4">
        <f t="shared" si="41"/>
        <v>0.1</v>
      </c>
      <c r="CK61" s="4">
        <f t="shared" si="38"/>
        <v>0.1</v>
      </c>
      <c r="CL61" s="4">
        <f t="shared" si="38"/>
        <v>0.1</v>
      </c>
      <c r="CM61" s="4">
        <f t="shared" si="38"/>
        <v>0.1</v>
      </c>
      <c r="CN61" s="4">
        <f t="shared" si="38"/>
        <v>0.1</v>
      </c>
      <c r="CO61" s="4">
        <f t="shared" si="38"/>
        <v>0.1</v>
      </c>
      <c r="CP61" s="4">
        <f t="shared" si="38"/>
        <v>0.1</v>
      </c>
      <c r="CQ61" s="4">
        <f t="shared" si="38"/>
        <v>0.1</v>
      </c>
      <c r="CR61" s="4">
        <f t="shared" si="38"/>
        <v>0.1</v>
      </c>
      <c r="CS61" s="4">
        <f t="shared" si="38"/>
        <v>0.1</v>
      </c>
      <c r="CT61" s="4">
        <f t="shared" si="38"/>
        <v>0.1</v>
      </c>
      <c r="CU61" s="4">
        <f t="shared" si="38"/>
        <v>0.1</v>
      </c>
      <c r="CV61" s="4">
        <f t="shared" si="38"/>
        <v>0.1</v>
      </c>
      <c r="CW61" s="4">
        <f t="shared" si="38"/>
        <v>0.1</v>
      </c>
      <c r="CX61" s="4">
        <f t="shared" si="38"/>
        <v>0.1</v>
      </c>
      <c r="CY61" s="4">
        <f t="shared" si="38"/>
        <v>0.1</v>
      </c>
      <c r="CZ61" s="4">
        <f t="shared" si="38"/>
        <v>0.1</v>
      </c>
      <c r="DA61" s="4">
        <f t="shared" si="38"/>
        <v>0.1</v>
      </c>
      <c r="DB61" s="4">
        <f t="shared" si="38"/>
        <v>0.1</v>
      </c>
      <c r="DC61" s="4">
        <f t="shared" si="38"/>
        <v>0.1</v>
      </c>
      <c r="DD61" s="4">
        <f t="shared" si="38"/>
        <v>0.1</v>
      </c>
      <c r="DE61" s="4">
        <f t="shared" si="38"/>
        <v>0.1</v>
      </c>
    </row>
    <row r="62" spans="1:109">
      <c r="E62" s="4">
        <f t="shared" ca="1" si="36"/>
        <v>0.1</v>
      </c>
      <c r="H62" s="2"/>
      <c r="I62" s="2" t="s">
        <v>38</v>
      </c>
      <c r="J62" s="1">
        <v>1</v>
      </c>
      <c r="K62" s="4">
        <f>IF(K71&gt;0.42,"100"%,IF(K71&gt;0.2,50%,10%))</f>
        <v>1</v>
      </c>
      <c r="L62" s="4">
        <f t="shared" si="40"/>
        <v>1</v>
      </c>
      <c r="M62" s="4">
        <f t="shared" si="40"/>
        <v>1</v>
      </c>
      <c r="N62" s="4">
        <f t="shared" si="40"/>
        <v>1</v>
      </c>
      <c r="O62" s="4">
        <f t="shared" si="40"/>
        <v>1</v>
      </c>
      <c r="P62" s="4">
        <f t="shared" si="40"/>
        <v>0.5</v>
      </c>
      <c r="Q62" s="4">
        <f t="shared" si="40"/>
        <v>0.5</v>
      </c>
      <c r="R62" s="4">
        <f t="shared" si="40"/>
        <v>0.5</v>
      </c>
      <c r="S62" s="4">
        <f t="shared" si="40"/>
        <v>0.5</v>
      </c>
      <c r="T62" s="4">
        <f t="shared" si="40"/>
        <v>0.1</v>
      </c>
      <c r="U62" s="4">
        <f t="shared" si="40"/>
        <v>0.1</v>
      </c>
      <c r="V62" s="4">
        <f t="shared" si="40"/>
        <v>0.1</v>
      </c>
      <c r="W62" s="4">
        <f t="shared" si="40"/>
        <v>0.1</v>
      </c>
      <c r="X62" s="4">
        <f t="shared" si="40"/>
        <v>0.1</v>
      </c>
      <c r="Y62" s="4">
        <f t="shared" si="40"/>
        <v>0.1</v>
      </c>
      <c r="Z62" s="4">
        <f t="shared" si="40"/>
        <v>0.1</v>
      </c>
      <c r="AA62" s="4">
        <f t="shared" si="41"/>
        <v>0.1</v>
      </c>
      <c r="AB62" s="4">
        <f t="shared" si="41"/>
        <v>0.1</v>
      </c>
      <c r="AC62" s="4">
        <f t="shared" si="41"/>
        <v>0.1</v>
      </c>
      <c r="AD62" s="4">
        <f t="shared" si="41"/>
        <v>0.1</v>
      </c>
      <c r="AE62" s="4">
        <f t="shared" si="41"/>
        <v>0.1</v>
      </c>
      <c r="AF62" s="4">
        <f t="shared" si="41"/>
        <v>0.1</v>
      </c>
      <c r="AG62" s="4">
        <f t="shared" si="41"/>
        <v>0.1</v>
      </c>
      <c r="AH62" s="4">
        <f t="shared" si="41"/>
        <v>0.1</v>
      </c>
      <c r="AI62" s="4">
        <f t="shared" si="41"/>
        <v>0.1</v>
      </c>
      <c r="AJ62" s="4">
        <f t="shared" si="41"/>
        <v>0.1</v>
      </c>
      <c r="AK62" s="4">
        <f t="shared" si="41"/>
        <v>0.1</v>
      </c>
      <c r="AL62" s="4">
        <f t="shared" si="41"/>
        <v>0.1</v>
      </c>
      <c r="AM62" s="4">
        <f t="shared" si="41"/>
        <v>0.1</v>
      </c>
      <c r="AN62" s="4">
        <f t="shared" si="41"/>
        <v>0.1</v>
      </c>
      <c r="AO62" s="4">
        <f t="shared" si="41"/>
        <v>0.1</v>
      </c>
      <c r="AP62" s="4">
        <f t="shared" si="41"/>
        <v>0.1</v>
      </c>
      <c r="AQ62" s="4">
        <f t="shared" si="41"/>
        <v>0.1</v>
      </c>
      <c r="AR62" s="4">
        <f t="shared" si="41"/>
        <v>0.1</v>
      </c>
      <c r="AS62" s="4">
        <f t="shared" si="41"/>
        <v>0.1</v>
      </c>
      <c r="AT62" s="4">
        <f t="shared" si="41"/>
        <v>0.1</v>
      </c>
      <c r="AU62" s="4">
        <f t="shared" si="41"/>
        <v>0.1</v>
      </c>
      <c r="AV62" s="4">
        <f t="shared" si="41"/>
        <v>0.1</v>
      </c>
      <c r="AW62" s="4">
        <f t="shared" si="41"/>
        <v>0.1</v>
      </c>
      <c r="AX62" s="4">
        <f t="shared" si="41"/>
        <v>0.1</v>
      </c>
      <c r="AY62" s="4">
        <f t="shared" si="41"/>
        <v>0.1</v>
      </c>
      <c r="AZ62" s="4">
        <f t="shared" si="41"/>
        <v>0.1</v>
      </c>
      <c r="BA62" s="4">
        <f t="shared" si="41"/>
        <v>0.1</v>
      </c>
      <c r="BB62" s="4">
        <f t="shared" si="41"/>
        <v>0.1</v>
      </c>
      <c r="BC62" s="4">
        <f t="shared" si="41"/>
        <v>0.1</v>
      </c>
      <c r="BD62" s="4">
        <f t="shared" si="41"/>
        <v>0.1</v>
      </c>
      <c r="BE62" s="4">
        <f t="shared" si="41"/>
        <v>0.1</v>
      </c>
      <c r="BF62" s="4">
        <f t="shared" si="41"/>
        <v>0.1</v>
      </c>
      <c r="BG62" s="4">
        <f t="shared" si="41"/>
        <v>0.1</v>
      </c>
      <c r="BH62" s="4">
        <f t="shared" si="41"/>
        <v>0.1</v>
      </c>
      <c r="BI62" s="4">
        <f t="shared" si="41"/>
        <v>0.1</v>
      </c>
      <c r="BJ62" s="4">
        <f t="shared" si="41"/>
        <v>0.1</v>
      </c>
      <c r="BK62" s="4">
        <f t="shared" si="41"/>
        <v>0.1</v>
      </c>
      <c r="BL62" s="4">
        <f t="shared" si="41"/>
        <v>0.1</v>
      </c>
      <c r="BM62" s="4">
        <f t="shared" si="41"/>
        <v>0.1</v>
      </c>
      <c r="BN62" s="4">
        <f t="shared" si="41"/>
        <v>0.1</v>
      </c>
      <c r="BO62" s="4">
        <f t="shared" si="41"/>
        <v>0.1</v>
      </c>
      <c r="BP62" s="4">
        <f t="shared" si="41"/>
        <v>0.1</v>
      </c>
      <c r="BQ62" s="4">
        <f t="shared" si="41"/>
        <v>0.1</v>
      </c>
      <c r="BR62" s="4">
        <f t="shared" si="41"/>
        <v>0.1</v>
      </c>
      <c r="BS62" s="4">
        <f t="shared" si="41"/>
        <v>0.1</v>
      </c>
      <c r="BT62" s="4">
        <f t="shared" si="41"/>
        <v>0.1</v>
      </c>
      <c r="BU62" s="4">
        <f t="shared" si="41"/>
        <v>0.1</v>
      </c>
      <c r="BV62" s="4">
        <f t="shared" si="41"/>
        <v>0.1</v>
      </c>
      <c r="BW62" s="4">
        <f t="shared" si="41"/>
        <v>0.1</v>
      </c>
      <c r="BX62" s="4">
        <f t="shared" si="41"/>
        <v>0.1</v>
      </c>
      <c r="BY62" s="4">
        <f t="shared" si="41"/>
        <v>0.1</v>
      </c>
      <c r="BZ62" s="4">
        <f t="shared" si="41"/>
        <v>0.1</v>
      </c>
      <c r="CA62" s="4">
        <f t="shared" si="41"/>
        <v>0.1</v>
      </c>
      <c r="CB62" s="4">
        <f t="shared" si="41"/>
        <v>0.1</v>
      </c>
      <c r="CC62" s="4">
        <f t="shared" si="41"/>
        <v>0.1</v>
      </c>
      <c r="CD62" s="4">
        <f t="shared" si="41"/>
        <v>0.1</v>
      </c>
      <c r="CE62" s="4">
        <f t="shared" si="41"/>
        <v>0.1</v>
      </c>
      <c r="CF62" s="4">
        <f t="shared" si="41"/>
        <v>0.1</v>
      </c>
      <c r="CG62" s="4">
        <f t="shared" si="41"/>
        <v>0.1</v>
      </c>
      <c r="CH62" s="4">
        <f t="shared" si="41"/>
        <v>0.1</v>
      </c>
      <c r="CI62" s="4">
        <f t="shared" si="41"/>
        <v>0.1</v>
      </c>
      <c r="CJ62" s="4">
        <f t="shared" si="41"/>
        <v>0.1</v>
      </c>
      <c r="CK62" s="4">
        <f t="shared" si="38"/>
        <v>0.1</v>
      </c>
      <c r="CL62" s="4">
        <f t="shared" si="38"/>
        <v>0.1</v>
      </c>
      <c r="CM62" s="4">
        <f t="shared" si="38"/>
        <v>0.1</v>
      </c>
      <c r="CN62" s="4">
        <f t="shared" si="38"/>
        <v>0.1</v>
      </c>
      <c r="CO62" s="4">
        <f t="shared" si="38"/>
        <v>0.1</v>
      </c>
      <c r="CP62" s="4">
        <f t="shared" si="38"/>
        <v>0.1</v>
      </c>
      <c r="CQ62" s="4">
        <f t="shared" si="38"/>
        <v>0.1</v>
      </c>
      <c r="CR62" s="4">
        <f t="shared" si="38"/>
        <v>0.1</v>
      </c>
      <c r="CS62" s="4">
        <f t="shared" si="38"/>
        <v>0.1</v>
      </c>
      <c r="CT62" s="4">
        <f t="shared" si="38"/>
        <v>0.1</v>
      </c>
      <c r="CU62" s="4">
        <f t="shared" si="38"/>
        <v>0.1</v>
      </c>
      <c r="CV62" s="4">
        <f t="shared" si="38"/>
        <v>0.1</v>
      </c>
      <c r="CW62" s="4">
        <f t="shared" si="38"/>
        <v>0.1</v>
      </c>
      <c r="CX62" s="4">
        <f t="shared" si="38"/>
        <v>0.1</v>
      </c>
      <c r="CY62" s="4">
        <f t="shared" si="38"/>
        <v>0.1</v>
      </c>
      <c r="CZ62" s="4">
        <f t="shared" si="38"/>
        <v>0.1</v>
      </c>
      <c r="DA62" s="4">
        <f t="shared" si="38"/>
        <v>0.1</v>
      </c>
      <c r="DB62" s="4">
        <f t="shared" si="38"/>
        <v>0.1</v>
      </c>
      <c r="DC62" s="4">
        <f t="shared" si="38"/>
        <v>0.1</v>
      </c>
      <c r="DD62" s="4">
        <f t="shared" si="38"/>
        <v>0.1</v>
      </c>
      <c r="DE62" s="4">
        <f t="shared" si="38"/>
        <v>0.1</v>
      </c>
    </row>
    <row r="63" spans="1:109">
      <c r="H63" s="2"/>
      <c r="I63" t="s">
        <v>40</v>
      </c>
      <c r="J63" s="1">
        <v>1</v>
      </c>
      <c r="K63" s="4">
        <f>IF(K72&gt;0.42,"100"%,IF(K72&gt;0.2,50%,10%))</f>
        <v>1</v>
      </c>
      <c r="L63" s="4">
        <f t="shared" si="40"/>
        <v>1</v>
      </c>
      <c r="M63" s="4">
        <f t="shared" si="40"/>
        <v>0.5</v>
      </c>
      <c r="N63" s="4">
        <f t="shared" si="40"/>
        <v>0.5</v>
      </c>
      <c r="O63" s="4">
        <f t="shared" si="40"/>
        <v>0.5</v>
      </c>
      <c r="P63" s="4">
        <f t="shared" si="40"/>
        <v>0.1</v>
      </c>
      <c r="Q63" s="4">
        <f t="shared" si="40"/>
        <v>0.1</v>
      </c>
      <c r="R63" s="4">
        <f t="shared" si="40"/>
        <v>0.1</v>
      </c>
      <c r="S63" s="4">
        <f t="shared" si="40"/>
        <v>0.1</v>
      </c>
      <c r="T63" s="4">
        <f t="shared" si="40"/>
        <v>0.1</v>
      </c>
      <c r="U63" s="4">
        <f t="shared" si="40"/>
        <v>0.1</v>
      </c>
      <c r="V63" s="4">
        <f t="shared" si="40"/>
        <v>0.1</v>
      </c>
      <c r="W63" s="4">
        <f t="shared" si="40"/>
        <v>0.1</v>
      </c>
      <c r="X63" s="4">
        <f t="shared" si="40"/>
        <v>0.1</v>
      </c>
      <c r="Y63" s="4">
        <f t="shared" si="40"/>
        <v>0.1</v>
      </c>
      <c r="Z63" s="4">
        <f t="shared" si="40"/>
        <v>0.1</v>
      </c>
      <c r="AA63" s="4">
        <f t="shared" si="41"/>
        <v>0.1</v>
      </c>
      <c r="AB63" s="4">
        <f t="shared" si="41"/>
        <v>0.1</v>
      </c>
      <c r="AC63" s="4">
        <f t="shared" si="41"/>
        <v>0.1</v>
      </c>
      <c r="AD63" s="4">
        <f t="shared" si="41"/>
        <v>0.1</v>
      </c>
      <c r="AE63" s="4">
        <f t="shared" si="41"/>
        <v>0.1</v>
      </c>
      <c r="AF63" s="4">
        <f t="shared" si="41"/>
        <v>0.1</v>
      </c>
      <c r="AG63" s="4">
        <f t="shared" si="41"/>
        <v>0.1</v>
      </c>
      <c r="AH63" s="4">
        <f t="shared" si="41"/>
        <v>0.1</v>
      </c>
      <c r="AI63" s="4">
        <f t="shared" si="41"/>
        <v>0.1</v>
      </c>
      <c r="AJ63" s="4">
        <f t="shared" si="41"/>
        <v>0.1</v>
      </c>
      <c r="AK63" s="4">
        <f t="shared" si="41"/>
        <v>0.1</v>
      </c>
      <c r="AL63" s="4">
        <f t="shared" si="41"/>
        <v>0.1</v>
      </c>
      <c r="AM63" s="4">
        <f t="shared" si="41"/>
        <v>0.1</v>
      </c>
      <c r="AN63" s="4">
        <f t="shared" si="41"/>
        <v>0.1</v>
      </c>
      <c r="AO63" s="4">
        <f t="shared" si="41"/>
        <v>0.1</v>
      </c>
      <c r="AP63" s="4">
        <f t="shared" si="41"/>
        <v>0.1</v>
      </c>
      <c r="AQ63" s="4">
        <f t="shared" si="41"/>
        <v>0.1</v>
      </c>
      <c r="AR63" s="4">
        <f t="shared" si="41"/>
        <v>0.1</v>
      </c>
      <c r="AS63" s="4">
        <f t="shared" si="41"/>
        <v>0.1</v>
      </c>
      <c r="AT63" s="4">
        <f t="shared" si="41"/>
        <v>0.1</v>
      </c>
      <c r="AU63" s="4">
        <f t="shared" si="41"/>
        <v>0.1</v>
      </c>
      <c r="AV63" s="4">
        <f t="shared" si="41"/>
        <v>0.1</v>
      </c>
      <c r="AW63" s="4">
        <f t="shared" si="41"/>
        <v>0.1</v>
      </c>
      <c r="AX63" s="4">
        <f t="shared" si="41"/>
        <v>0.1</v>
      </c>
      <c r="AY63" s="4">
        <f t="shared" si="41"/>
        <v>0.1</v>
      </c>
      <c r="AZ63" s="4">
        <f t="shared" si="41"/>
        <v>0.1</v>
      </c>
      <c r="BA63" s="4">
        <f t="shared" si="41"/>
        <v>0.1</v>
      </c>
      <c r="BB63" s="4">
        <f t="shared" si="41"/>
        <v>0.1</v>
      </c>
      <c r="BC63" s="4">
        <f t="shared" si="41"/>
        <v>0.1</v>
      </c>
      <c r="BD63" s="4">
        <f t="shared" si="41"/>
        <v>0.1</v>
      </c>
      <c r="BE63" s="4">
        <f t="shared" si="41"/>
        <v>0.1</v>
      </c>
      <c r="BF63" s="4">
        <f t="shared" si="41"/>
        <v>0.1</v>
      </c>
      <c r="BG63" s="4">
        <f t="shared" si="41"/>
        <v>0.1</v>
      </c>
      <c r="BH63" s="4">
        <f t="shared" si="41"/>
        <v>0.1</v>
      </c>
      <c r="BI63" s="4">
        <f t="shared" si="41"/>
        <v>0.1</v>
      </c>
      <c r="BJ63" s="4">
        <f t="shared" si="41"/>
        <v>0.1</v>
      </c>
      <c r="BK63" s="4">
        <f t="shared" si="41"/>
        <v>0.1</v>
      </c>
      <c r="BL63" s="4">
        <f t="shared" si="41"/>
        <v>0.1</v>
      </c>
      <c r="BM63" s="4">
        <f t="shared" si="41"/>
        <v>0.1</v>
      </c>
      <c r="BN63" s="4">
        <f t="shared" si="41"/>
        <v>0.1</v>
      </c>
      <c r="BO63" s="4">
        <f t="shared" si="41"/>
        <v>0.1</v>
      </c>
      <c r="BP63" s="4">
        <f t="shared" si="41"/>
        <v>0.1</v>
      </c>
      <c r="BQ63" s="4">
        <f t="shared" si="41"/>
        <v>0.1</v>
      </c>
      <c r="BR63" s="4">
        <f t="shared" si="41"/>
        <v>0.1</v>
      </c>
      <c r="BS63" s="4">
        <f t="shared" si="41"/>
        <v>0.1</v>
      </c>
      <c r="BT63" s="4">
        <f t="shared" si="41"/>
        <v>0.1</v>
      </c>
      <c r="BU63" s="4">
        <f t="shared" si="41"/>
        <v>0.1</v>
      </c>
      <c r="BV63" s="4">
        <f t="shared" si="41"/>
        <v>0.1</v>
      </c>
      <c r="BW63" s="4">
        <f t="shared" si="41"/>
        <v>0.1</v>
      </c>
      <c r="BX63" s="4">
        <f t="shared" si="41"/>
        <v>0.1</v>
      </c>
      <c r="BY63" s="4">
        <f t="shared" si="41"/>
        <v>0.1</v>
      </c>
      <c r="BZ63" s="4">
        <f t="shared" si="41"/>
        <v>0.1</v>
      </c>
      <c r="CA63" s="4">
        <f t="shared" si="41"/>
        <v>0.1</v>
      </c>
      <c r="CB63" s="4">
        <f t="shared" si="41"/>
        <v>0.1</v>
      </c>
      <c r="CC63" s="4">
        <f t="shared" si="41"/>
        <v>0.1</v>
      </c>
      <c r="CD63" s="4">
        <f t="shared" si="41"/>
        <v>0.1</v>
      </c>
      <c r="CE63" s="4">
        <f t="shared" si="41"/>
        <v>0.1</v>
      </c>
      <c r="CF63" s="4">
        <f t="shared" si="41"/>
        <v>0.1</v>
      </c>
      <c r="CG63" s="4">
        <f t="shared" si="41"/>
        <v>0.1</v>
      </c>
      <c r="CH63" s="4">
        <f t="shared" si="41"/>
        <v>0.1</v>
      </c>
      <c r="CI63" s="4">
        <f t="shared" si="41"/>
        <v>0.1</v>
      </c>
      <c r="CJ63" s="4">
        <f t="shared" si="41"/>
        <v>0.1</v>
      </c>
      <c r="CK63" s="4">
        <f t="shared" si="38"/>
        <v>0.1</v>
      </c>
      <c r="CL63" s="4">
        <f t="shared" si="38"/>
        <v>0.1</v>
      </c>
      <c r="CM63" s="4">
        <f t="shared" si="38"/>
        <v>0.1</v>
      </c>
      <c r="CN63" s="4">
        <f t="shared" si="38"/>
        <v>0.1</v>
      </c>
      <c r="CO63" s="4">
        <f t="shared" si="38"/>
        <v>0.1</v>
      </c>
      <c r="CP63" s="4">
        <f t="shared" si="38"/>
        <v>0.1</v>
      </c>
      <c r="CQ63" s="4">
        <f t="shared" si="38"/>
        <v>0.1</v>
      </c>
      <c r="CR63" s="4">
        <f t="shared" si="38"/>
        <v>0.1</v>
      </c>
      <c r="CS63" s="4">
        <f t="shared" si="38"/>
        <v>0.1</v>
      </c>
      <c r="CT63" s="4">
        <f t="shared" si="38"/>
        <v>0.1</v>
      </c>
      <c r="CU63" s="4">
        <f t="shared" si="38"/>
        <v>0.1</v>
      </c>
      <c r="CV63" s="4">
        <f t="shared" si="38"/>
        <v>0.1</v>
      </c>
      <c r="CW63" s="4">
        <f t="shared" si="38"/>
        <v>0.1</v>
      </c>
      <c r="CX63" s="4">
        <f t="shared" si="38"/>
        <v>0.1</v>
      </c>
      <c r="CY63" s="4">
        <f t="shared" si="38"/>
        <v>0.1</v>
      </c>
      <c r="CZ63" s="4">
        <f t="shared" si="38"/>
        <v>0.1</v>
      </c>
      <c r="DA63" s="4">
        <f t="shared" si="38"/>
        <v>0.1</v>
      </c>
      <c r="DB63" s="4">
        <f t="shared" si="38"/>
        <v>0.1</v>
      </c>
      <c r="DC63" s="4">
        <f t="shared" si="38"/>
        <v>0.1</v>
      </c>
      <c r="DD63" s="4">
        <f t="shared" si="38"/>
        <v>0.1</v>
      </c>
      <c r="DE63" s="4">
        <f t="shared" si="38"/>
        <v>0.1</v>
      </c>
    </row>
    <row r="64" spans="1:109">
      <c r="E64" t="s">
        <v>23</v>
      </c>
      <c r="F64" t="s">
        <v>45</v>
      </c>
      <c r="G64" t="s">
        <v>44</v>
      </c>
      <c r="H64" s="2" t="s">
        <v>42</v>
      </c>
      <c r="J64" s="1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</row>
    <row r="65" spans="1:109">
      <c r="E65" s="4">
        <f>IF(H65=0,0%,IF(F65&gt;0.5,INDEX(J65:DE65,0,G65+1),INDEX(J65:DE65,0,G65+1)*F65))</f>
        <v>0</v>
      </c>
      <c r="F65" s="6">
        <f>IF($H$65=0,0,SUMIF(V81:X120,"Simple Black",$X$81:$X$120)/$H$65)</f>
        <v>0</v>
      </c>
      <c r="G65" s="6">
        <f>IF($H$65=0,0,SUMIF($V$81:$W$120,"Simple Black",$W$81:$W$120)/$H$65)</f>
        <v>0</v>
      </c>
      <c r="H65">
        <f>COUNTIF(V81:V120,"Simple Black")</f>
        <v>0</v>
      </c>
      <c r="I65" t="s">
        <v>182</v>
      </c>
      <c r="J65" s="1">
        <f>J22</f>
        <v>0.41000000000000003</v>
      </c>
      <c r="K65" s="1">
        <f t="shared" ref="K65:BV65" si="42">K22</f>
        <v>0.20500000000000002</v>
      </c>
      <c r="L65" s="1">
        <f t="shared" si="42"/>
        <v>4.1000000000000009E-2</v>
      </c>
      <c r="M65" s="1">
        <f t="shared" si="42"/>
        <v>4.1000000000000009E-2</v>
      </c>
      <c r="N65" s="1">
        <f t="shared" si="42"/>
        <v>4.1000000000000009E-2</v>
      </c>
      <c r="O65" s="1">
        <f t="shared" si="42"/>
        <v>4.1000000000000009E-2</v>
      </c>
      <c r="P65" s="1">
        <f t="shared" si="42"/>
        <v>4.1000000000000009E-2</v>
      </c>
      <c r="Q65" s="1">
        <f t="shared" si="42"/>
        <v>4.1000000000000009E-2</v>
      </c>
      <c r="R65" s="1">
        <f t="shared" si="42"/>
        <v>4.1000000000000009E-2</v>
      </c>
      <c r="S65" s="1">
        <f t="shared" si="42"/>
        <v>4.1000000000000009E-2</v>
      </c>
      <c r="T65" s="1">
        <f t="shared" si="42"/>
        <v>4.1000000000000009E-2</v>
      </c>
      <c r="U65" s="1">
        <f t="shared" si="42"/>
        <v>4.1000000000000009E-2</v>
      </c>
      <c r="V65" s="1">
        <f t="shared" si="42"/>
        <v>4.1000000000000009E-2</v>
      </c>
      <c r="W65" s="1">
        <f t="shared" si="42"/>
        <v>4.1000000000000009E-2</v>
      </c>
      <c r="X65" s="1">
        <f t="shared" si="42"/>
        <v>4.1000000000000009E-2</v>
      </c>
      <c r="Y65" s="1">
        <f t="shared" si="42"/>
        <v>4.1000000000000009E-2</v>
      </c>
      <c r="Z65" s="1">
        <f t="shared" si="42"/>
        <v>4.1000000000000009E-2</v>
      </c>
      <c r="AA65" s="1">
        <f t="shared" si="42"/>
        <v>4.1000000000000009E-2</v>
      </c>
      <c r="AB65" s="1">
        <f t="shared" si="42"/>
        <v>4.1000000000000009E-2</v>
      </c>
      <c r="AC65" s="1">
        <f t="shared" si="42"/>
        <v>4.1000000000000009E-2</v>
      </c>
      <c r="AD65" s="1">
        <f t="shared" si="42"/>
        <v>4.1000000000000009E-2</v>
      </c>
      <c r="AE65" s="1">
        <f t="shared" si="42"/>
        <v>4.1000000000000009E-2</v>
      </c>
      <c r="AF65" s="1">
        <f t="shared" si="42"/>
        <v>4.1000000000000009E-2</v>
      </c>
      <c r="AG65" s="1">
        <f t="shared" si="42"/>
        <v>4.1000000000000009E-2</v>
      </c>
      <c r="AH65" s="1">
        <f t="shared" si="42"/>
        <v>4.1000000000000009E-2</v>
      </c>
      <c r="AI65" s="1">
        <f t="shared" si="42"/>
        <v>4.1000000000000009E-2</v>
      </c>
      <c r="AJ65" s="1">
        <f t="shared" si="42"/>
        <v>4.1000000000000009E-2</v>
      </c>
      <c r="AK65" s="1">
        <f t="shared" si="42"/>
        <v>4.1000000000000009E-2</v>
      </c>
      <c r="AL65" s="1">
        <f t="shared" si="42"/>
        <v>4.1000000000000009E-2</v>
      </c>
      <c r="AM65" s="1">
        <f t="shared" si="42"/>
        <v>4.1000000000000009E-2</v>
      </c>
      <c r="AN65" s="1">
        <f t="shared" si="42"/>
        <v>4.1000000000000009E-2</v>
      </c>
      <c r="AO65" s="1">
        <f t="shared" si="42"/>
        <v>4.1000000000000009E-2</v>
      </c>
      <c r="AP65" s="1">
        <f t="shared" si="42"/>
        <v>4.1000000000000009E-2</v>
      </c>
      <c r="AQ65" s="1">
        <f t="shared" si="42"/>
        <v>4.1000000000000009E-2</v>
      </c>
      <c r="AR65" s="1">
        <f t="shared" si="42"/>
        <v>4.1000000000000009E-2</v>
      </c>
      <c r="AS65" s="1">
        <f t="shared" si="42"/>
        <v>4.1000000000000009E-2</v>
      </c>
      <c r="AT65" s="1">
        <f t="shared" si="42"/>
        <v>4.1000000000000009E-2</v>
      </c>
      <c r="AU65" s="1">
        <f t="shared" si="42"/>
        <v>4.1000000000000009E-2</v>
      </c>
      <c r="AV65" s="1">
        <f t="shared" si="42"/>
        <v>4.1000000000000009E-2</v>
      </c>
      <c r="AW65" s="1">
        <f t="shared" si="42"/>
        <v>4.1000000000000009E-2</v>
      </c>
      <c r="AX65" s="1">
        <f t="shared" si="42"/>
        <v>4.1000000000000009E-2</v>
      </c>
      <c r="AY65" s="1">
        <f t="shared" si="42"/>
        <v>4.1000000000000009E-2</v>
      </c>
      <c r="AZ65" s="1">
        <f t="shared" si="42"/>
        <v>4.1000000000000009E-2</v>
      </c>
      <c r="BA65" s="1">
        <f t="shared" si="42"/>
        <v>4.1000000000000009E-2</v>
      </c>
      <c r="BB65" s="1">
        <f t="shared" si="42"/>
        <v>4.1000000000000009E-2</v>
      </c>
      <c r="BC65" s="1">
        <f t="shared" si="42"/>
        <v>4.1000000000000009E-2</v>
      </c>
      <c r="BD65" s="1">
        <f t="shared" si="42"/>
        <v>4.1000000000000009E-2</v>
      </c>
      <c r="BE65" s="1">
        <f t="shared" si="42"/>
        <v>4.1000000000000009E-2</v>
      </c>
      <c r="BF65" s="1">
        <f t="shared" si="42"/>
        <v>4.1000000000000009E-2</v>
      </c>
      <c r="BG65" s="1">
        <f t="shared" si="42"/>
        <v>4.1000000000000009E-2</v>
      </c>
      <c r="BH65" s="1">
        <f t="shared" si="42"/>
        <v>4.1000000000000009E-2</v>
      </c>
      <c r="BI65" s="1">
        <f t="shared" si="42"/>
        <v>4.1000000000000009E-2</v>
      </c>
      <c r="BJ65" s="1">
        <f t="shared" si="42"/>
        <v>4.1000000000000009E-2</v>
      </c>
      <c r="BK65" s="1">
        <f t="shared" si="42"/>
        <v>4.1000000000000009E-2</v>
      </c>
      <c r="BL65" s="1">
        <f t="shared" si="42"/>
        <v>4.1000000000000009E-2</v>
      </c>
      <c r="BM65" s="1">
        <f t="shared" si="42"/>
        <v>4.1000000000000009E-2</v>
      </c>
      <c r="BN65" s="1">
        <f t="shared" si="42"/>
        <v>4.1000000000000009E-2</v>
      </c>
      <c r="BO65" s="1">
        <f t="shared" si="42"/>
        <v>4.1000000000000009E-2</v>
      </c>
      <c r="BP65" s="1">
        <f t="shared" si="42"/>
        <v>4.1000000000000009E-2</v>
      </c>
      <c r="BQ65" s="1">
        <f t="shared" si="42"/>
        <v>4.1000000000000009E-2</v>
      </c>
      <c r="BR65" s="1">
        <f t="shared" si="42"/>
        <v>4.1000000000000009E-2</v>
      </c>
      <c r="BS65" s="1">
        <f t="shared" si="42"/>
        <v>4.1000000000000009E-2</v>
      </c>
      <c r="BT65" s="1">
        <f t="shared" si="42"/>
        <v>4.1000000000000009E-2</v>
      </c>
      <c r="BU65" s="1">
        <f t="shared" si="42"/>
        <v>4.1000000000000009E-2</v>
      </c>
      <c r="BV65" s="1">
        <f t="shared" si="42"/>
        <v>4.1000000000000009E-2</v>
      </c>
      <c r="BW65" s="1">
        <f t="shared" ref="BW65:DE65" si="43">BW22</f>
        <v>4.1000000000000009E-2</v>
      </c>
      <c r="BX65" s="1">
        <f t="shared" si="43"/>
        <v>4.1000000000000009E-2</v>
      </c>
      <c r="BY65" s="1">
        <f t="shared" si="43"/>
        <v>4.1000000000000009E-2</v>
      </c>
      <c r="BZ65" s="1">
        <f t="shared" si="43"/>
        <v>4.1000000000000009E-2</v>
      </c>
      <c r="CA65" s="1">
        <f t="shared" si="43"/>
        <v>4.1000000000000009E-2</v>
      </c>
      <c r="CB65" s="1">
        <f t="shared" si="43"/>
        <v>4.1000000000000009E-2</v>
      </c>
      <c r="CC65" s="1">
        <f t="shared" si="43"/>
        <v>4.1000000000000009E-2</v>
      </c>
      <c r="CD65" s="1">
        <f t="shared" si="43"/>
        <v>4.1000000000000009E-2</v>
      </c>
      <c r="CE65" s="1">
        <f t="shared" si="43"/>
        <v>4.1000000000000009E-2</v>
      </c>
      <c r="CF65" s="1">
        <f t="shared" si="43"/>
        <v>4.1000000000000009E-2</v>
      </c>
      <c r="CG65" s="1">
        <f t="shared" si="43"/>
        <v>4.1000000000000009E-2</v>
      </c>
      <c r="CH65" s="1">
        <f t="shared" si="43"/>
        <v>4.1000000000000009E-2</v>
      </c>
      <c r="CI65" s="1">
        <f t="shared" si="43"/>
        <v>4.1000000000000009E-2</v>
      </c>
      <c r="CJ65" s="1">
        <f t="shared" si="43"/>
        <v>4.1000000000000009E-2</v>
      </c>
      <c r="CK65" s="1">
        <f t="shared" si="43"/>
        <v>4.1000000000000009E-2</v>
      </c>
      <c r="CL65" s="1">
        <f t="shared" si="43"/>
        <v>4.1000000000000009E-2</v>
      </c>
      <c r="CM65" s="1">
        <f t="shared" si="43"/>
        <v>4.1000000000000009E-2</v>
      </c>
      <c r="CN65" s="1">
        <f t="shared" si="43"/>
        <v>4.1000000000000009E-2</v>
      </c>
      <c r="CO65" s="1">
        <f t="shared" si="43"/>
        <v>4.1000000000000009E-2</v>
      </c>
      <c r="CP65" s="1">
        <f t="shared" si="43"/>
        <v>4.1000000000000009E-2</v>
      </c>
      <c r="CQ65" s="1">
        <f t="shared" si="43"/>
        <v>4.1000000000000009E-2</v>
      </c>
      <c r="CR65" s="1">
        <f t="shared" si="43"/>
        <v>4.1000000000000009E-2</v>
      </c>
      <c r="CS65" s="1">
        <f t="shared" si="43"/>
        <v>4.1000000000000009E-2</v>
      </c>
      <c r="CT65" s="1">
        <f t="shared" si="43"/>
        <v>4.1000000000000009E-2</v>
      </c>
      <c r="CU65" s="1">
        <f t="shared" si="43"/>
        <v>4.1000000000000009E-2</v>
      </c>
      <c r="CV65" s="1">
        <f t="shared" si="43"/>
        <v>4.1000000000000009E-2</v>
      </c>
      <c r="CW65" s="1">
        <f t="shared" si="43"/>
        <v>4.1000000000000009E-2</v>
      </c>
      <c r="CX65" s="1">
        <f t="shared" si="43"/>
        <v>4.1000000000000009E-2</v>
      </c>
      <c r="CY65" s="1">
        <f t="shared" si="43"/>
        <v>4.1000000000000009E-2</v>
      </c>
      <c r="CZ65" s="1">
        <f t="shared" si="43"/>
        <v>4.1000000000000009E-2</v>
      </c>
      <c r="DA65" s="1">
        <f t="shared" si="43"/>
        <v>4.1000000000000009E-2</v>
      </c>
      <c r="DB65" s="1">
        <f t="shared" si="43"/>
        <v>4.1000000000000009E-2</v>
      </c>
      <c r="DC65" s="1">
        <f t="shared" si="43"/>
        <v>4.1000000000000009E-2</v>
      </c>
      <c r="DD65" s="1">
        <f t="shared" si="43"/>
        <v>4.1000000000000009E-2</v>
      </c>
      <c r="DE65" s="1">
        <f t="shared" si="43"/>
        <v>4.1000000000000009E-2</v>
      </c>
    </row>
    <row r="66" spans="1:109">
      <c r="E66" s="4">
        <f t="shared" ref="E66:E71" si="44">IF(H66=0,0%,IF(F66&gt;0.5,INDEX(J66:DE66,0,G66+1),INDEX(J66:DE66,0,G66+1)*F66))</f>
        <v>0</v>
      </c>
      <c r="F66" s="6">
        <f>IF($H$66=0,0,SUMIF(V81:X120,"Nimble Foot",$X$81:$X$120)/$H$66)</f>
        <v>0</v>
      </c>
      <c r="G66" s="6">
        <f>IF($H$66=0,0,SUMIF($V$81:$W$120,"Nimble Foot",$W$81:$W$120)/$H$66)</f>
        <v>0</v>
      </c>
      <c r="H66">
        <f>COUNTIF(V81:V120,"Nimble Foot")</f>
        <v>0</v>
      </c>
      <c r="I66" s="2" t="s">
        <v>34</v>
      </c>
      <c r="J66" s="1">
        <f>AVERAGE(J23:J27)</f>
        <v>0.41000000000000003</v>
      </c>
      <c r="K66" s="1">
        <f t="shared" ref="K66:BV66" si="45">AVERAGE(K23:K27)</f>
        <v>0.41000000000000003</v>
      </c>
      <c r="L66" s="1">
        <f t="shared" si="45"/>
        <v>0.28700000000000003</v>
      </c>
      <c r="M66" s="1">
        <f t="shared" si="45"/>
        <v>0.17220000000000005</v>
      </c>
      <c r="N66" s="1">
        <f t="shared" si="45"/>
        <v>0.13940000000000002</v>
      </c>
      <c r="O66" s="1">
        <f t="shared" si="45"/>
        <v>0.10660000000000003</v>
      </c>
      <c r="P66" s="1">
        <f t="shared" si="45"/>
        <v>7.3800000000000004E-2</v>
      </c>
      <c r="Q66" s="1">
        <f t="shared" si="45"/>
        <v>4.1000000000000009E-2</v>
      </c>
      <c r="R66" s="1">
        <f t="shared" si="45"/>
        <v>4.1000000000000009E-2</v>
      </c>
      <c r="S66" s="1">
        <f t="shared" si="45"/>
        <v>4.1000000000000009E-2</v>
      </c>
      <c r="T66" s="1">
        <f t="shared" si="45"/>
        <v>4.1000000000000009E-2</v>
      </c>
      <c r="U66" s="1">
        <f t="shared" si="45"/>
        <v>4.1000000000000009E-2</v>
      </c>
      <c r="V66" s="1">
        <f t="shared" si="45"/>
        <v>4.1000000000000009E-2</v>
      </c>
      <c r="W66" s="1">
        <f t="shared" si="45"/>
        <v>4.1000000000000009E-2</v>
      </c>
      <c r="X66" s="1">
        <f t="shared" si="45"/>
        <v>4.1000000000000009E-2</v>
      </c>
      <c r="Y66" s="1">
        <f t="shared" si="45"/>
        <v>4.1000000000000009E-2</v>
      </c>
      <c r="Z66" s="1">
        <f t="shared" si="45"/>
        <v>4.1000000000000009E-2</v>
      </c>
      <c r="AA66" s="1">
        <f t="shared" si="45"/>
        <v>4.1000000000000009E-2</v>
      </c>
      <c r="AB66" s="1">
        <f t="shared" si="45"/>
        <v>4.1000000000000009E-2</v>
      </c>
      <c r="AC66" s="1">
        <f t="shared" si="45"/>
        <v>4.1000000000000009E-2</v>
      </c>
      <c r="AD66" s="1">
        <f t="shared" si="45"/>
        <v>4.1000000000000009E-2</v>
      </c>
      <c r="AE66" s="1">
        <f t="shared" si="45"/>
        <v>4.1000000000000009E-2</v>
      </c>
      <c r="AF66" s="1">
        <f t="shared" si="45"/>
        <v>4.1000000000000009E-2</v>
      </c>
      <c r="AG66" s="1">
        <f t="shared" si="45"/>
        <v>4.1000000000000009E-2</v>
      </c>
      <c r="AH66" s="1">
        <f t="shared" si="45"/>
        <v>4.1000000000000009E-2</v>
      </c>
      <c r="AI66" s="1">
        <f t="shared" si="45"/>
        <v>4.1000000000000009E-2</v>
      </c>
      <c r="AJ66" s="1">
        <f t="shared" si="45"/>
        <v>4.1000000000000009E-2</v>
      </c>
      <c r="AK66" s="1">
        <f t="shared" si="45"/>
        <v>4.1000000000000009E-2</v>
      </c>
      <c r="AL66" s="1">
        <f t="shared" si="45"/>
        <v>4.1000000000000009E-2</v>
      </c>
      <c r="AM66" s="1">
        <f t="shared" si="45"/>
        <v>4.1000000000000009E-2</v>
      </c>
      <c r="AN66" s="1">
        <f t="shared" si="45"/>
        <v>4.1000000000000009E-2</v>
      </c>
      <c r="AO66" s="1">
        <f t="shared" si="45"/>
        <v>4.1000000000000009E-2</v>
      </c>
      <c r="AP66" s="1">
        <f t="shared" si="45"/>
        <v>4.1000000000000009E-2</v>
      </c>
      <c r="AQ66" s="1">
        <f t="shared" si="45"/>
        <v>4.1000000000000009E-2</v>
      </c>
      <c r="AR66" s="1">
        <f t="shared" si="45"/>
        <v>4.1000000000000009E-2</v>
      </c>
      <c r="AS66" s="1">
        <f t="shared" si="45"/>
        <v>4.1000000000000009E-2</v>
      </c>
      <c r="AT66" s="1">
        <f t="shared" si="45"/>
        <v>4.1000000000000009E-2</v>
      </c>
      <c r="AU66" s="1">
        <f t="shared" si="45"/>
        <v>4.1000000000000009E-2</v>
      </c>
      <c r="AV66" s="1">
        <f t="shared" si="45"/>
        <v>4.1000000000000009E-2</v>
      </c>
      <c r="AW66" s="1">
        <f t="shared" si="45"/>
        <v>4.1000000000000009E-2</v>
      </c>
      <c r="AX66" s="1">
        <f t="shared" si="45"/>
        <v>4.1000000000000009E-2</v>
      </c>
      <c r="AY66" s="1">
        <f t="shared" si="45"/>
        <v>4.1000000000000009E-2</v>
      </c>
      <c r="AZ66" s="1">
        <f t="shared" si="45"/>
        <v>4.1000000000000009E-2</v>
      </c>
      <c r="BA66" s="1">
        <f t="shared" si="45"/>
        <v>4.1000000000000009E-2</v>
      </c>
      <c r="BB66" s="1">
        <f t="shared" si="45"/>
        <v>4.1000000000000009E-2</v>
      </c>
      <c r="BC66" s="1">
        <f t="shared" si="45"/>
        <v>4.1000000000000009E-2</v>
      </c>
      <c r="BD66" s="1">
        <f t="shared" si="45"/>
        <v>4.1000000000000009E-2</v>
      </c>
      <c r="BE66" s="1">
        <f t="shared" si="45"/>
        <v>4.1000000000000009E-2</v>
      </c>
      <c r="BF66" s="1">
        <f t="shared" si="45"/>
        <v>4.1000000000000009E-2</v>
      </c>
      <c r="BG66" s="1">
        <f t="shared" si="45"/>
        <v>4.1000000000000009E-2</v>
      </c>
      <c r="BH66" s="1">
        <f t="shared" si="45"/>
        <v>4.1000000000000009E-2</v>
      </c>
      <c r="BI66" s="1">
        <f t="shared" si="45"/>
        <v>4.1000000000000009E-2</v>
      </c>
      <c r="BJ66" s="1">
        <f t="shared" si="45"/>
        <v>4.1000000000000009E-2</v>
      </c>
      <c r="BK66" s="1">
        <f t="shared" si="45"/>
        <v>4.1000000000000009E-2</v>
      </c>
      <c r="BL66" s="1">
        <f t="shared" si="45"/>
        <v>4.1000000000000009E-2</v>
      </c>
      <c r="BM66" s="1">
        <f t="shared" si="45"/>
        <v>4.1000000000000009E-2</v>
      </c>
      <c r="BN66" s="1">
        <f t="shared" si="45"/>
        <v>4.1000000000000009E-2</v>
      </c>
      <c r="BO66" s="1">
        <f t="shared" si="45"/>
        <v>4.1000000000000009E-2</v>
      </c>
      <c r="BP66" s="1">
        <f t="shared" si="45"/>
        <v>4.1000000000000009E-2</v>
      </c>
      <c r="BQ66" s="1">
        <f t="shared" si="45"/>
        <v>4.1000000000000009E-2</v>
      </c>
      <c r="BR66" s="1">
        <f t="shared" si="45"/>
        <v>4.1000000000000009E-2</v>
      </c>
      <c r="BS66" s="1">
        <f t="shared" si="45"/>
        <v>4.1000000000000009E-2</v>
      </c>
      <c r="BT66" s="1">
        <f t="shared" si="45"/>
        <v>4.1000000000000009E-2</v>
      </c>
      <c r="BU66" s="1">
        <f t="shared" si="45"/>
        <v>4.1000000000000009E-2</v>
      </c>
      <c r="BV66" s="1">
        <f t="shared" si="45"/>
        <v>4.1000000000000009E-2</v>
      </c>
      <c r="BW66" s="1">
        <f t="shared" ref="BW66:DE66" si="46">AVERAGE(BW23:BW27)</f>
        <v>4.1000000000000009E-2</v>
      </c>
      <c r="BX66" s="1">
        <f t="shared" si="46"/>
        <v>4.1000000000000009E-2</v>
      </c>
      <c r="BY66" s="1">
        <f t="shared" si="46"/>
        <v>4.1000000000000009E-2</v>
      </c>
      <c r="BZ66" s="1">
        <f t="shared" si="46"/>
        <v>4.1000000000000009E-2</v>
      </c>
      <c r="CA66" s="1">
        <f t="shared" si="46"/>
        <v>4.1000000000000009E-2</v>
      </c>
      <c r="CB66" s="1">
        <f t="shared" si="46"/>
        <v>4.1000000000000009E-2</v>
      </c>
      <c r="CC66" s="1">
        <f t="shared" si="46"/>
        <v>4.1000000000000009E-2</v>
      </c>
      <c r="CD66" s="1">
        <f t="shared" si="46"/>
        <v>4.1000000000000009E-2</v>
      </c>
      <c r="CE66" s="1">
        <f t="shared" si="46"/>
        <v>4.1000000000000009E-2</v>
      </c>
      <c r="CF66" s="1">
        <f t="shared" si="46"/>
        <v>4.1000000000000009E-2</v>
      </c>
      <c r="CG66" s="1">
        <f t="shared" si="46"/>
        <v>4.1000000000000009E-2</v>
      </c>
      <c r="CH66" s="1">
        <f t="shared" si="46"/>
        <v>4.1000000000000009E-2</v>
      </c>
      <c r="CI66" s="1">
        <f t="shared" si="46"/>
        <v>4.1000000000000009E-2</v>
      </c>
      <c r="CJ66" s="1">
        <f t="shared" si="46"/>
        <v>4.1000000000000009E-2</v>
      </c>
      <c r="CK66" s="1">
        <f t="shared" si="46"/>
        <v>4.1000000000000009E-2</v>
      </c>
      <c r="CL66" s="1">
        <f t="shared" si="46"/>
        <v>4.1000000000000009E-2</v>
      </c>
      <c r="CM66" s="1">
        <f t="shared" si="46"/>
        <v>4.1000000000000009E-2</v>
      </c>
      <c r="CN66" s="1">
        <f t="shared" si="46"/>
        <v>4.1000000000000009E-2</v>
      </c>
      <c r="CO66" s="1">
        <f t="shared" si="46"/>
        <v>4.1000000000000009E-2</v>
      </c>
      <c r="CP66" s="1">
        <f t="shared" si="46"/>
        <v>4.1000000000000009E-2</v>
      </c>
      <c r="CQ66" s="1">
        <f t="shared" si="46"/>
        <v>4.1000000000000009E-2</v>
      </c>
      <c r="CR66" s="1">
        <f t="shared" si="46"/>
        <v>4.1000000000000009E-2</v>
      </c>
      <c r="CS66" s="1">
        <f t="shared" si="46"/>
        <v>4.1000000000000009E-2</v>
      </c>
      <c r="CT66" s="1">
        <f t="shared" si="46"/>
        <v>4.1000000000000009E-2</v>
      </c>
      <c r="CU66" s="1">
        <f t="shared" si="46"/>
        <v>4.1000000000000009E-2</v>
      </c>
      <c r="CV66" s="1">
        <f t="shared" si="46"/>
        <v>4.1000000000000009E-2</v>
      </c>
      <c r="CW66" s="1">
        <f t="shared" si="46"/>
        <v>4.1000000000000009E-2</v>
      </c>
      <c r="CX66" s="1">
        <f t="shared" si="46"/>
        <v>4.1000000000000009E-2</v>
      </c>
      <c r="CY66" s="1">
        <f t="shared" si="46"/>
        <v>4.1000000000000009E-2</v>
      </c>
      <c r="CZ66" s="1">
        <f t="shared" si="46"/>
        <v>4.1000000000000009E-2</v>
      </c>
      <c r="DA66" s="1">
        <f t="shared" si="46"/>
        <v>4.1000000000000009E-2</v>
      </c>
      <c r="DB66" s="1">
        <f t="shared" si="46"/>
        <v>4.1000000000000009E-2</v>
      </c>
      <c r="DC66" s="1">
        <f t="shared" si="46"/>
        <v>4.1000000000000009E-2</v>
      </c>
      <c r="DD66" s="1">
        <f t="shared" si="46"/>
        <v>4.1000000000000009E-2</v>
      </c>
      <c r="DE66" s="1">
        <f t="shared" si="46"/>
        <v>4.1000000000000009E-2</v>
      </c>
    </row>
    <row r="67" spans="1:109">
      <c r="E67" s="4">
        <f t="shared" ca="1" si="44"/>
        <v>4.1000000000000009E-2</v>
      </c>
      <c r="F67" s="6">
        <f ca="1">IF($H$67=0,0,SUMIF($V$81:$X$120,"Golden Blaze",$X$81:$X$120)/$H$67)</f>
        <v>1</v>
      </c>
      <c r="G67" s="6">
        <f ca="1">IF($H$67=0,0,SUMIF($V$81:$W$120,"Golden Blaze",$W$81:$W$120)/$H$67)</f>
        <v>17.142857142857142</v>
      </c>
      <c r="H67">
        <f>COUNTIF($V$81:$V$120,"Golden Blaze")</f>
        <v>7</v>
      </c>
      <c r="I67" s="2" t="s">
        <v>35</v>
      </c>
      <c r="J67" s="1">
        <f>AVERAGE(J28:J32)</f>
        <v>0.41000000000000003</v>
      </c>
      <c r="K67" s="1">
        <f t="shared" ref="K67:BV67" si="47">AVERAGE(K28:K32)</f>
        <v>0.41000000000000003</v>
      </c>
      <c r="L67" s="1">
        <f t="shared" si="47"/>
        <v>0.36900000000000005</v>
      </c>
      <c r="M67" s="1">
        <f t="shared" si="47"/>
        <v>0.246</v>
      </c>
      <c r="N67" s="1">
        <f t="shared" si="47"/>
        <v>0.17220000000000005</v>
      </c>
      <c r="O67" s="1">
        <f t="shared" si="47"/>
        <v>0.13940000000000002</v>
      </c>
      <c r="P67" s="1">
        <f t="shared" si="47"/>
        <v>0.10660000000000003</v>
      </c>
      <c r="Q67" s="1">
        <f t="shared" si="47"/>
        <v>7.3800000000000004E-2</v>
      </c>
      <c r="R67" s="1">
        <f t="shared" si="47"/>
        <v>4.1000000000000009E-2</v>
      </c>
      <c r="S67" s="1">
        <f t="shared" si="47"/>
        <v>4.1000000000000009E-2</v>
      </c>
      <c r="T67" s="1">
        <f t="shared" si="47"/>
        <v>4.1000000000000009E-2</v>
      </c>
      <c r="U67" s="1">
        <f t="shared" si="47"/>
        <v>4.1000000000000009E-2</v>
      </c>
      <c r="V67" s="1">
        <f t="shared" si="47"/>
        <v>4.1000000000000009E-2</v>
      </c>
      <c r="W67" s="1">
        <f t="shared" si="47"/>
        <v>4.1000000000000009E-2</v>
      </c>
      <c r="X67" s="1">
        <f t="shared" si="47"/>
        <v>4.1000000000000009E-2</v>
      </c>
      <c r="Y67" s="1">
        <f t="shared" si="47"/>
        <v>4.1000000000000009E-2</v>
      </c>
      <c r="Z67" s="1">
        <f t="shared" si="47"/>
        <v>4.1000000000000009E-2</v>
      </c>
      <c r="AA67" s="1">
        <f t="shared" si="47"/>
        <v>4.1000000000000009E-2</v>
      </c>
      <c r="AB67" s="1">
        <f t="shared" si="47"/>
        <v>4.1000000000000009E-2</v>
      </c>
      <c r="AC67" s="1">
        <f t="shared" si="47"/>
        <v>4.1000000000000009E-2</v>
      </c>
      <c r="AD67" s="1">
        <f t="shared" si="47"/>
        <v>4.1000000000000009E-2</v>
      </c>
      <c r="AE67" s="1">
        <f t="shared" si="47"/>
        <v>4.1000000000000009E-2</v>
      </c>
      <c r="AF67" s="1">
        <f t="shared" si="47"/>
        <v>4.1000000000000009E-2</v>
      </c>
      <c r="AG67" s="1">
        <f t="shared" si="47"/>
        <v>4.1000000000000009E-2</v>
      </c>
      <c r="AH67" s="1">
        <f t="shared" si="47"/>
        <v>4.1000000000000009E-2</v>
      </c>
      <c r="AI67" s="1">
        <f t="shared" si="47"/>
        <v>4.1000000000000009E-2</v>
      </c>
      <c r="AJ67" s="1">
        <f t="shared" si="47"/>
        <v>4.1000000000000009E-2</v>
      </c>
      <c r="AK67" s="1">
        <f t="shared" si="47"/>
        <v>4.1000000000000009E-2</v>
      </c>
      <c r="AL67" s="1">
        <f t="shared" si="47"/>
        <v>4.1000000000000009E-2</v>
      </c>
      <c r="AM67" s="1">
        <f t="shared" si="47"/>
        <v>4.1000000000000009E-2</v>
      </c>
      <c r="AN67" s="1">
        <f t="shared" si="47"/>
        <v>4.1000000000000009E-2</v>
      </c>
      <c r="AO67" s="1">
        <f t="shared" si="47"/>
        <v>4.1000000000000009E-2</v>
      </c>
      <c r="AP67" s="1">
        <f t="shared" si="47"/>
        <v>4.1000000000000009E-2</v>
      </c>
      <c r="AQ67" s="1">
        <f t="shared" si="47"/>
        <v>4.1000000000000009E-2</v>
      </c>
      <c r="AR67" s="1">
        <f t="shared" si="47"/>
        <v>4.1000000000000009E-2</v>
      </c>
      <c r="AS67" s="1">
        <f t="shared" si="47"/>
        <v>4.1000000000000009E-2</v>
      </c>
      <c r="AT67" s="1">
        <f t="shared" si="47"/>
        <v>4.1000000000000009E-2</v>
      </c>
      <c r="AU67" s="1">
        <f t="shared" si="47"/>
        <v>4.1000000000000009E-2</v>
      </c>
      <c r="AV67" s="1">
        <f t="shared" si="47"/>
        <v>4.1000000000000009E-2</v>
      </c>
      <c r="AW67" s="1">
        <f t="shared" si="47"/>
        <v>4.1000000000000009E-2</v>
      </c>
      <c r="AX67" s="1">
        <f t="shared" si="47"/>
        <v>4.1000000000000009E-2</v>
      </c>
      <c r="AY67" s="1">
        <f t="shared" si="47"/>
        <v>4.1000000000000009E-2</v>
      </c>
      <c r="AZ67" s="1">
        <f t="shared" si="47"/>
        <v>4.1000000000000009E-2</v>
      </c>
      <c r="BA67" s="1">
        <f t="shared" si="47"/>
        <v>4.1000000000000009E-2</v>
      </c>
      <c r="BB67" s="1">
        <f t="shared" si="47"/>
        <v>4.1000000000000009E-2</v>
      </c>
      <c r="BC67" s="1">
        <f t="shared" si="47"/>
        <v>4.1000000000000009E-2</v>
      </c>
      <c r="BD67" s="1">
        <f t="shared" si="47"/>
        <v>4.1000000000000009E-2</v>
      </c>
      <c r="BE67" s="1">
        <f t="shared" si="47"/>
        <v>4.1000000000000009E-2</v>
      </c>
      <c r="BF67" s="1">
        <f t="shared" si="47"/>
        <v>4.1000000000000009E-2</v>
      </c>
      <c r="BG67" s="1">
        <f t="shared" si="47"/>
        <v>4.1000000000000009E-2</v>
      </c>
      <c r="BH67" s="1">
        <f t="shared" si="47"/>
        <v>4.1000000000000009E-2</v>
      </c>
      <c r="BI67" s="1">
        <f t="shared" si="47"/>
        <v>4.1000000000000009E-2</v>
      </c>
      <c r="BJ67" s="1">
        <f t="shared" si="47"/>
        <v>4.1000000000000009E-2</v>
      </c>
      <c r="BK67" s="1">
        <f t="shared" si="47"/>
        <v>4.1000000000000009E-2</v>
      </c>
      <c r="BL67" s="1">
        <f t="shared" si="47"/>
        <v>4.1000000000000009E-2</v>
      </c>
      <c r="BM67" s="1">
        <f t="shared" si="47"/>
        <v>4.1000000000000009E-2</v>
      </c>
      <c r="BN67" s="1">
        <f t="shared" si="47"/>
        <v>4.1000000000000009E-2</v>
      </c>
      <c r="BO67" s="1">
        <f t="shared" si="47"/>
        <v>4.1000000000000009E-2</v>
      </c>
      <c r="BP67" s="1">
        <f t="shared" si="47"/>
        <v>4.1000000000000009E-2</v>
      </c>
      <c r="BQ67" s="1">
        <f t="shared" si="47"/>
        <v>4.1000000000000009E-2</v>
      </c>
      <c r="BR67" s="1">
        <f t="shared" si="47"/>
        <v>4.1000000000000009E-2</v>
      </c>
      <c r="BS67" s="1">
        <f t="shared" si="47"/>
        <v>4.1000000000000009E-2</v>
      </c>
      <c r="BT67" s="1">
        <f t="shared" si="47"/>
        <v>4.1000000000000009E-2</v>
      </c>
      <c r="BU67" s="1">
        <f t="shared" si="47"/>
        <v>4.1000000000000009E-2</v>
      </c>
      <c r="BV67" s="1">
        <f t="shared" si="47"/>
        <v>4.1000000000000009E-2</v>
      </c>
      <c r="BW67" s="1">
        <f t="shared" ref="BW67:DE67" si="48">AVERAGE(BW28:BW32)</f>
        <v>4.1000000000000009E-2</v>
      </c>
      <c r="BX67" s="1">
        <f t="shared" si="48"/>
        <v>4.1000000000000009E-2</v>
      </c>
      <c r="BY67" s="1">
        <f t="shared" si="48"/>
        <v>4.1000000000000009E-2</v>
      </c>
      <c r="BZ67" s="1">
        <f t="shared" si="48"/>
        <v>4.1000000000000009E-2</v>
      </c>
      <c r="CA67" s="1">
        <f t="shared" si="48"/>
        <v>4.1000000000000009E-2</v>
      </c>
      <c r="CB67" s="1">
        <f t="shared" si="48"/>
        <v>4.1000000000000009E-2</v>
      </c>
      <c r="CC67" s="1">
        <f t="shared" si="48"/>
        <v>4.1000000000000009E-2</v>
      </c>
      <c r="CD67" s="1">
        <f t="shared" si="48"/>
        <v>4.1000000000000009E-2</v>
      </c>
      <c r="CE67" s="1">
        <f t="shared" si="48"/>
        <v>4.1000000000000009E-2</v>
      </c>
      <c r="CF67" s="1">
        <f t="shared" si="48"/>
        <v>4.1000000000000009E-2</v>
      </c>
      <c r="CG67" s="1">
        <f t="shared" si="48"/>
        <v>4.1000000000000009E-2</v>
      </c>
      <c r="CH67" s="1">
        <f t="shared" si="48"/>
        <v>4.1000000000000009E-2</v>
      </c>
      <c r="CI67" s="1">
        <f t="shared" si="48"/>
        <v>4.1000000000000009E-2</v>
      </c>
      <c r="CJ67" s="1">
        <f t="shared" si="48"/>
        <v>4.1000000000000009E-2</v>
      </c>
      <c r="CK67" s="1">
        <f t="shared" si="48"/>
        <v>4.1000000000000009E-2</v>
      </c>
      <c r="CL67" s="1">
        <f t="shared" si="48"/>
        <v>4.1000000000000009E-2</v>
      </c>
      <c r="CM67" s="1">
        <f t="shared" si="48"/>
        <v>4.1000000000000009E-2</v>
      </c>
      <c r="CN67" s="1">
        <f t="shared" si="48"/>
        <v>4.1000000000000009E-2</v>
      </c>
      <c r="CO67" s="1">
        <f t="shared" si="48"/>
        <v>4.1000000000000009E-2</v>
      </c>
      <c r="CP67" s="1">
        <f t="shared" si="48"/>
        <v>4.1000000000000009E-2</v>
      </c>
      <c r="CQ67" s="1">
        <f t="shared" si="48"/>
        <v>4.1000000000000009E-2</v>
      </c>
      <c r="CR67" s="1">
        <f t="shared" si="48"/>
        <v>4.1000000000000009E-2</v>
      </c>
      <c r="CS67" s="1">
        <f t="shared" si="48"/>
        <v>4.1000000000000009E-2</v>
      </c>
      <c r="CT67" s="1">
        <f t="shared" si="48"/>
        <v>4.1000000000000009E-2</v>
      </c>
      <c r="CU67" s="1">
        <f t="shared" si="48"/>
        <v>4.1000000000000009E-2</v>
      </c>
      <c r="CV67" s="1">
        <f t="shared" si="48"/>
        <v>4.1000000000000009E-2</v>
      </c>
      <c r="CW67" s="1">
        <f t="shared" si="48"/>
        <v>4.1000000000000009E-2</v>
      </c>
      <c r="CX67" s="1">
        <f t="shared" si="48"/>
        <v>4.1000000000000009E-2</v>
      </c>
      <c r="CY67" s="1">
        <f t="shared" si="48"/>
        <v>4.1000000000000009E-2</v>
      </c>
      <c r="CZ67" s="1">
        <f t="shared" si="48"/>
        <v>4.1000000000000009E-2</v>
      </c>
      <c r="DA67" s="1">
        <f t="shared" si="48"/>
        <v>4.1000000000000009E-2</v>
      </c>
      <c r="DB67" s="1">
        <f t="shared" si="48"/>
        <v>4.1000000000000009E-2</v>
      </c>
      <c r="DC67" s="1">
        <f t="shared" si="48"/>
        <v>4.1000000000000009E-2</v>
      </c>
      <c r="DD67" s="1">
        <f t="shared" si="48"/>
        <v>4.1000000000000009E-2</v>
      </c>
      <c r="DE67" s="1">
        <f t="shared" si="48"/>
        <v>4.1000000000000009E-2</v>
      </c>
    </row>
    <row r="68" spans="1:109">
      <c r="E68" s="4">
        <f t="shared" ca="1" si="44"/>
        <v>5.6000000000000008E-2</v>
      </c>
      <c r="F68" s="6">
        <f ca="1">IF($H$68=0,0,SUMIF($V$81:$X$120,"Lucky Face",$X$81:$X$120)/$H$68)</f>
        <v>0.84615384615384615</v>
      </c>
      <c r="G68" s="6">
        <f ca="1">IF($H$68=0,0,SUMIF($V$81:$W$120,"Lucky Face",$W$81:$W$120)/$H$68)</f>
        <v>13.461538461538462</v>
      </c>
      <c r="H68">
        <f>COUNTIF($V$81:$V$120,"Lucky Face")</f>
        <v>13</v>
      </c>
      <c r="I68" s="2" t="s">
        <v>36</v>
      </c>
      <c r="J68" s="1">
        <f>AVERAGE(J33:J37)</f>
        <v>0.56000000000000005</v>
      </c>
      <c r="K68" s="1">
        <f t="shared" ref="K68:BV68" si="49">AVERAGE(K33:K37)</f>
        <v>0.56000000000000005</v>
      </c>
      <c r="L68" s="1">
        <f t="shared" si="49"/>
        <v>0.51400000000000001</v>
      </c>
      <c r="M68" s="1">
        <f t="shared" si="49"/>
        <v>0.34599999999999997</v>
      </c>
      <c r="N68" s="1">
        <f t="shared" si="49"/>
        <v>0.24320000000000003</v>
      </c>
      <c r="O68" s="1">
        <f t="shared" si="49"/>
        <v>0.2024</v>
      </c>
      <c r="P68" s="1">
        <f t="shared" si="49"/>
        <v>0.15760000000000002</v>
      </c>
      <c r="Q68" s="1">
        <f t="shared" si="49"/>
        <v>0.10880000000000001</v>
      </c>
      <c r="R68" s="1">
        <f t="shared" si="49"/>
        <v>5.6000000000000008E-2</v>
      </c>
      <c r="S68" s="1">
        <f t="shared" si="49"/>
        <v>5.6000000000000008E-2</v>
      </c>
      <c r="T68" s="1">
        <f t="shared" si="49"/>
        <v>5.6000000000000008E-2</v>
      </c>
      <c r="U68" s="1">
        <f t="shared" si="49"/>
        <v>5.6000000000000008E-2</v>
      </c>
      <c r="V68" s="1">
        <f t="shared" si="49"/>
        <v>5.6000000000000008E-2</v>
      </c>
      <c r="W68" s="1">
        <f t="shared" si="49"/>
        <v>5.6000000000000008E-2</v>
      </c>
      <c r="X68" s="1">
        <f t="shared" si="49"/>
        <v>5.6000000000000008E-2</v>
      </c>
      <c r="Y68" s="1">
        <f t="shared" si="49"/>
        <v>5.6000000000000008E-2</v>
      </c>
      <c r="Z68" s="1">
        <f t="shared" si="49"/>
        <v>5.6000000000000008E-2</v>
      </c>
      <c r="AA68" s="1">
        <f t="shared" si="49"/>
        <v>5.6000000000000008E-2</v>
      </c>
      <c r="AB68" s="1">
        <f t="shared" si="49"/>
        <v>5.6000000000000008E-2</v>
      </c>
      <c r="AC68" s="1">
        <f t="shared" si="49"/>
        <v>5.6000000000000008E-2</v>
      </c>
      <c r="AD68" s="1">
        <f t="shared" si="49"/>
        <v>5.6000000000000008E-2</v>
      </c>
      <c r="AE68" s="1">
        <f t="shared" si="49"/>
        <v>5.6000000000000008E-2</v>
      </c>
      <c r="AF68" s="1">
        <f t="shared" si="49"/>
        <v>5.6000000000000008E-2</v>
      </c>
      <c r="AG68" s="1">
        <f t="shared" si="49"/>
        <v>5.6000000000000008E-2</v>
      </c>
      <c r="AH68" s="1">
        <f t="shared" si="49"/>
        <v>5.6000000000000008E-2</v>
      </c>
      <c r="AI68" s="1">
        <f t="shared" si="49"/>
        <v>5.6000000000000008E-2</v>
      </c>
      <c r="AJ68" s="1">
        <f t="shared" si="49"/>
        <v>5.6000000000000008E-2</v>
      </c>
      <c r="AK68" s="1">
        <f t="shared" si="49"/>
        <v>5.6000000000000008E-2</v>
      </c>
      <c r="AL68" s="1">
        <f t="shared" si="49"/>
        <v>5.6000000000000008E-2</v>
      </c>
      <c r="AM68" s="1">
        <f t="shared" si="49"/>
        <v>5.6000000000000008E-2</v>
      </c>
      <c r="AN68" s="1">
        <f t="shared" si="49"/>
        <v>5.6000000000000008E-2</v>
      </c>
      <c r="AO68" s="1">
        <f t="shared" si="49"/>
        <v>5.6000000000000008E-2</v>
      </c>
      <c r="AP68" s="1">
        <f t="shared" si="49"/>
        <v>5.6000000000000008E-2</v>
      </c>
      <c r="AQ68" s="1">
        <f t="shared" si="49"/>
        <v>5.6000000000000008E-2</v>
      </c>
      <c r="AR68" s="1">
        <f t="shared" si="49"/>
        <v>5.6000000000000008E-2</v>
      </c>
      <c r="AS68" s="1">
        <f t="shared" si="49"/>
        <v>5.6000000000000008E-2</v>
      </c>
      <c r="AT68" s="1">
        <f t="shared" si="49"/>
        <v>5.6000000000000008E-2</v>
      </c>
      <c r="AU68" s="1">
        <f t="shared" si="49"/>
        <v>5.6000000000000008E-2</v>
      </c>
      <c r="AV68" s="1">
        <f t="shared" si="49"/>
        <v>5.6000000000000008E-2</v>
      </c>
      <c r="AW68" s="1">
        <f t="shared" si="49"/>
        <v>5.6000000000000008E-2</v>
      </c>
      <c r="AX68" s="1">
        <f t="shared" si="49"/>
        <v>5.6000000000000008E-2</v>
      </c>
      <c r="AY68" s="1">
        <f t="shared" si="49"/>
        <v>5.6000000000000008E-2</v>
      </c>
      <c r="AZ68" s="1">
        <f t="shared" si="49"/>
        <v>5.6000000000000008E-2</v>
      </c>
      <c r="BA68" s="1">
        <f t="shared" si="49"/>
        <v>5.6000000000000008E-2</v>
      </c>
      <c r="BB68" s="1">
        <f t="shared" si="49"/>
        <v>5.6000000000000008E-2</v>
      </c>
      <c r="BC68" s="1">
        <f t="shared" si="49"/>
        <v>5.6000000000000008E-2</v>
      </c>
      <c r="BD68" s="1">
        <f t="shared" si="49"/>
        <v>5.6000000000000008E-2</v>
      </c>
      <c r="BE68" s="1">
        <f t="shared" si="49"/>
        <v>5.6000000000000008E-2</v>
      </c>
      <c r="BF68" s="1">
        <f t="shared" si="49"/>
        <v>5.6000000000000008E-2</v>
      </c>
      <c r="BG68" s="1">
        <f t="shared" si="49"/>
        <v>5.6000000000000008E-2</v>
      </c>
      <c r="BH68" s="1">
        <f t="shared" si="49"/>
        <v>5.6000000000000008E-2</v>
      </c>
      <c r="BI68" s="1">
        <f t="shared" si="49"/>
        <v>5.6000000000000008E-2</v>
      </c>
      <c r="BJ68" s="1">
        <f t="shared" si="49"/>
        <v>5.6000000000000008E-2</v>
      </c>
      <c r="BK68" s="1">
        <f t="shared" si="49"/>
        <v>5.6000000000000008E-2</v>
      </c>
      <c r="BL68" s="1">
        <f t="shared" si="49"/>
        <v>5.6000000000000008E-2</v>
      </c>
      <c r="BM68" s="1">
        <f t="shared" si="49"/>
        <v>5.6000000000000008E-2</v>
      </c>
      <c r="BN68" s="1">
        <f t="shared" si="49"/>
        <v>5.6000000000000008E-2</v>
      </c>
      <c r="BO68" s="1">
        <f t="shared" si="49"/>
        <v>5.6000000000000008E-2</v>
      </c>
      <c r="BP68" s="1">
        <f t="shared" si="49"/>
        <v>5.6000000000000008E-2</v>
      </c>
      <c r="BQ68" s="1">
        <f t="shared" si="49"/>
        <v>5.6000000000000008E-2</v>
      </c>
      <c r="BR68" s="1">
        <f t="shared" si="49"/>
        <v>5.6000000000000008E-2</v>
      </c>
      <c r="BS68" s="1">
        <f t="shared" si="49"/>
        <v>5.6000000000000008E-2</v>
      </c>
      <c r="BT68" s="1">
        <f t="shared" si="49"/>
        <v>5.6000000000000008E-2</v>
      </c>
      <c r="BU68" s="1">
        <f t="shared" si="49"/>
        <v>5.6000000000000008E-2</v>
      </c>
      <c r="BV68" s="1">
        <f t="shared" si="49"/>
        <v>5.6000000000000008E-2</v>
      </c>
      <c r="BW68" s="1">
        <f t="shared" ref="BW68:DE68" si="50">AVERAGE(BW33:BW37)</f>
        <v>5.6000000000000008E-2</v>
      </c>
      <c r="BX68" s="1">
        <f t="shared" si="50"/>
        <v>5.6000000000000008E-2</v>
      </c>
      <c r="BY68" s="1">
        <f t="shared" si="50"/>
        <v>5.6000000000000008E-2</v>
      </c>
      <c r="BZ68" s="1">
        <f t="shared" si="50"/>
        <v>5.6000000000000008E-2</v>
      </c>
      <c r="CA68" s="1">
        <f t="shared" si="50"/>
        <v>5.6000000000000008E-2</v>
      </c>
      <c r="CB68" s="1">
        <f t="shared" si="50"/>
        <v>5.6000000000000008E-2</v>
      </c>
      <c r="CC68" s="1">
        <f t="shared" si="50"/>
        <v>5.6000000000000008E-2</v>
      </c>
      <c r="CD68" s="1">
        <f t="shared" si="50"/>
        <v>5.6000000000000008E-2</v>
      </c>
      <c r="CE68" s="1">
        <f t="shared" si="50"/>
        <v>5.6000000000000008E-2</v>
      </c>
      <c r="CF68" s="1">
        <f t="shared" si="50"/>
        <v>5.6000000000000008E-2</v>
      </c>
      <c r="CG68" s="1">
        <f t="shared" si="50"/>
        <v>5.6000000000000008E-2</v>
      </c>
      <c r="CH68" s="1">
        <f t="shared" si="50"/>
        <v>5.6000000000000008E-2</v>
      </c>
      <c r="CI68" s="1">
        <f t="shared" si="50"/>
        <v>5.6000000000000008E-2</v>
      </c>
      <c r="CJ68" s="1">
        <f t="shared" si="50"/>
        <v>5.6000000000000008E-2</v>
      </c>
      <c r="CK68" s="1">
        <f t="shared" si="50"/>
        <v>5.6000000000000008E-2</v>
      </c>
      <c r="CL68" s="1">
        <f t="shared" si="50"/>
        <v>5.6000000000000008E-2</v>
      </c>
      <c r="CM68" s="1">
        <f t="shared" si="50"/>
        <v>5.6000000000000008E-2</v>
      </c>
      <c r="CN68" s="1">
        <f t="shared" si="50"/>
        <v>5.6000000000000008E-2</v>
      </c>
      <c r="CO68" s="1">
        <f t="shared" si="50"/>
        <v>5.6000000000000008E-2</v>
      </c>
      <c r="CP68" s="1">
        <f t="shared" si="50"/>
        <v>5.6000000000000008E-2</v>
      </c>
      <c r="CQ68" s="1">
        <f t="shared" si="50"/>
        <v>5.6000000000000008E-2</v>
      </c>
      <c r="CR68" s="1">
        <f t="shared" si="50"/>
        <v>5.6000000000000008E-2</v>
      </c>
      <c r="CS68" s="1">
        <f t="shared" si="50"/>
        <v>5.6000000000000008E-2</v>
      </c>
      <c r="CT68" s="1">
        <f t="shared" si="50"/>
        <v>5.6000000000000008E-2</v>
      </c>
      <c r="CU68" s="1">
        <f t="shared" si="50"/>
        <v>5.6000000000000008E-2</v>
      </c>
      <c r="CV68" s="1">
        <f t="shared" si="50"/>
        <v>5.6000000000000008E-2</v>
      </c>
      <c r="CW68" s="1">
        <f t="shared" si="50"/>
        <v>5.6000000000000008E-2</v>
      </c>
      <c r="CX68" s="1">
        <f t="shared" si="50"/>
        <v>5.6000000000000008E-2</v>
      </c>
      <c r="CY68" s="1">
        <f t="shared" si="50"/>
        <v>5.6000000000000008E-2</v>
      </c>
      <c r="CZ68" s="1">
        <f t="shared" si="50"/>
        <v>5.6000000000000008E-2</v>
      </c>
      <c r="DA68" s="1">
        <f t="shared" si="50"/>
        <v>5.6000000000000008E-2</v>
      </c>
      <c r="DB68" s="1">
        <f t="shared" si="50"/>
        <v>5.6000000000000008E-2</v>
      </c>
      <c r="DC68" s="1">
        <f t="shared" si="50"/>
        <v>5.6000000000000008E-2</v>
      </c>
      <c r="DD68" s="1">
        <f t="shared" si="50"/>
        <v>5.6000000000000008E-2</v>
      </c>
      <c r="DE68" s="1">
        <f t="shared" si="50"/>
        <v>5.6000000000000008E-2</v>
      </c>
    </row>
    <row r="69" spans="1:109">
      <c r="E69" s="4">
        <f t="shared" si="44"/>
        <v>0</v>
      </c>
      <c r="F69" s="6">
        <f>IF($H$69=0,0,SUMIF($V$81:$X$120,"Wise Eye",$X$81:$X$120)/$H$69)</f>
        <v>0</v>
      </c>
      <c r="G69" s="6">
        <f>IF($H$69=0,0,SUMIF($V$81:$W$120,"Wise Eye",$W$81:$W$120)/$H$69)</f>
        <v>0</v>
      </c>
      <c r="H69">
        <f>COUNTIF($V$81:$V$120,"Wise Eye")</f>
        <v>0</v>
      </c>
      <c r="I69" s="2" t="s">
        <v>37</v>
      </c>
      <c r="J69" s="1">
        <f>AVERAGE(J38:J42)</f>
        <v>0.51</v>
      </c>
      <c r="K69" s="1">
        <f t="shared" ref="K69:BV69" si="51">AVERAGE(K38:K42)</f>
        <v>0.51</v>
      </c>
      <c r="L69" s="1">
        <f t="shared" si="51"/>
        <v>0.51</v>
      </c>
      <c r="M69" s="1">
        <f t="shared" si="51"/>
        <v>0.36450000000000005</v>
      </c>
      <c r="N69" s="1">
        <f t="shared" si="51"/>
        <v>0.255</v>
      </c>
      <c r="O69" s="1">
        <f t="shared" si="51"/>
        <v>0.21820000000000001</v>
      </c>
      <c r="P69" s="1">
        <f t="shared" si="51"/>
        <v>0.1794</v>
      </c>
      <c r="Q69" s="1">
        <f t="shared" si="51"/>
        <v>0.1386</v>
      </c>
      <c r="R69" s="1">
        <f t="shared" si="51"/>
        <v>9.580000000000001E-2</v>
      </c>
      <c r="S69" s="1">
        <f t="shared" si="51"/>
        <v>5.1000000000000004E-2</v>
      </c>
      <c r="T69" s="1">
        <f t="shared" si="51"/>
        <v>5.1000000000000004E-2</v>
      </c>
      <c r="U69" s="1">
        <f t="shared" si="51"/>
        <v>5.1000000000000004E-2</v>
      </c>
      <c r="V69" s="1">
        <f t="shared" si="51"/>
        <v>5.1000000000000004E-2</v>
      </c>
      <c r="W69" s="1">
        <f t="shared" si="51"/>
        <v>5.1000000000000004E-2</v>
      </c>
      <c r="X69" s="1">
        <f t="shared" si="51"/>
        <v>5.1000000000000004E-2</v>
      </c>
      <c r="Y69" s="1">
        <f t="shared" si="51"/>
        <v>5.1000000000000004E-2</v>
      </c>
      <c r="Z69" s="1">
        <f t="shared" si="51"/>
        <v>5.1000000000000004E-2</v>
      </c>
      <c r="AA69" s="1">
        <f t="shared" si="51"/>
        <v>5.1000000000000004E-2</v>
      </c>
      <c r="AB69" s="1">
        <f t="shared" si="51"/>
        <v>5.1000000000000004E-2</v>
      </c>
      <c r="AC69" s="1">
        <f t="shared" si="51"/>
        <v>5.1000000000000004E-2</v>
      </c>
      <c r="AD69" s="1">
        <f t="shared" si="51"/>
        <v>5.1000000000000004E-2</v>
      </c>
      <c r="AE69" s="1">
        <f t="shared" si="51"/>
        <v>5.1000000000000004E-2</v>
      </c>
      <c r="AF69" s="1">
        <f t="shared" si="51"/>
        <v>5.1000000000000004E-2</v>
      </c>
      <c r="AG69" s="1">
        <f t="shared" si="51"/>
        <v>5.1000000000000004E-2</v>
      </c>
      <c r="AH69" s="1">
        <f t="shared" si="51"/>
        <v>5.1000000000000004E-2</v>
      </c>
      <c r="AI69" s="1">
        <f t="shared" si="51"/>
        <v>5.1000000000000004E-2</v>
      </c>
      <c r="AJ69" s="1">
        <f t="shared" si="51"/>
        <v>5.1000000000000004E-2</v>
      </c>
      <c r="AK69" s="1">
        <f t="shared" si="51"/>
        <v>5.1000000000000004E-2</v>
      </c>
      <c r="AL69" s="1">
        <f t="shared" si="51"/>
        <v>5.1000000000000004E-2</v>
      </c>
      <c r="AM69" s="1">
        <f t="shared" si="51"/>
        <v>5.1000000000000004E-2</v>
      </c>
      <c r="AN69" s="1">
        <f t="shared" si="51"/>
        <v>5.1000000000000004E-2</v>
      </c>
      <c r="AO69" s="1">
        <f t="shared" si="51"/>
        <v>5.1000000000000004E-2</v>
      </c>
      <c r="AP69" s="1">
        <f t="shared" si="51"/>
        <v>5.1000000000000004E-2</v>
      </c>
      <c r="AQ69" s="1">
        <f t="shared" si="51"/>
        <v>5.1000000000000004E-2</v>
      </c>
      <c r="AR69" s="1">
        <f t="shared" si="51"/>
        <v>5.1000000000000004E-2</v>
      </c>
      <c r="AS69" s="1">
        <f t="shared" si="51"/>
        <v>5.1000000000000004E-2</v>
      </c>
      <c r="AT69" s="1">
        <f t="shared" si="51"/>
        <v>5.1000000000000004E-2</v>
      </c>
      <c r="AU69" s="1">
        <f t="shared" si="51"/>
        <v>5.1000000000000004E-2</v>
      </c>
      <c r="AV69" s="1">
        <f t="shared" si="51"/>
        <v>5.1000000000000004E-2</v>
      </c>
      <c r="AW69" s="1">
        <f t="shared" si="51"/>
        <v>5.1000000000000004E-2</v>
      </c>
      <c r="AX69" s="1">
        <f t="shared" si="51"/>
        <v>5.1000000000000004E-2</v>
      </c>
      <c r="AY69" s="1">
        <f t="shared" si="51"/>
        <v>5.1000000000000004E-2</v>
      </c>
      <c r="AZ69" s="1">
        <f t="shared" si="51"/>
        <v>5.1000000000000004E-2</v>
      </c>
      <c r="BA69" s="1">
        <f t="shared" si="51"/>
        <v>5.1000000000000004E-2</v>
      </c>
      <c r="BB69" s="1">
        <f t="shared" si="51"/>
        <v>5.1000000000000004E-2</v>
      </c>
      <c r="BC69" s="1">
        <f t="shared" si="51"/>
        <v>5.1000000000000004E-2</v>
      </c>
      <c r="BD69" s="1">
        <f t="shared" si="51"/>
        <v>5.1000000000000004E-2</v>
      </c>
      <c r="BE69" s="1">
        <f t="shared" si="51"/>
        <v>5.1000000000000004E-2</v>
      </c>
      <c r="BF69" s="1">
        <f t="shared" si="51"/>
        <v>5.1000000000000004E-2</v>
      </c>
      <c r="BG69" s="1">
        <f t="shared" si="51"/>
        <v>5.1000000000000004E-2</v>
      </c>
      <c r="BH69" s="1">
        <f t="shared" si="51"/>
        <v>5.1000000000000004E-2</v>
      </c>
      <c r="BI69" s="1">
        <f t="shared" si="51"/>
        <v>5.1000000000000004E-2</v>
      </c>
      <c r="BJ69" s="1">
        <f t="shared" si="51"/>
        <v>5.1000000000000004E-2</v>
      </c>
      <c r="BK69" s="1">
        <f t="shared" si="51"/>
        <v>5.1000000000000004E-2</v>
      </c>
      <c r="BL69" s="1">
        <f t="shared" si="51"/>
        <v>5.1000000000000004E-2</v>
      </c>
      <c r="BM69" s="1">
        <f t="shared" si="51"/>
        <v>5.1000000000000004E-2</v>
      </c>
      <c r="BN69" s="1">
        <f t="shared" si="51"/>
        <v>5.1000000000000004E-2</v>
      </c>
      <c r="BO69" s="1">
        <f t="shared" si="51"/>
        <v>5.1000000000000004E-2</v>
      </c>
      <c r="BP69" s="1">
        <f t="shared" si="51"/>
        <v>5.1000000000000004E-2</v>
      </c>
      <c r="BQ69" s="1">
        <f t="shared" si="51"/>
        <v>5.1000000000000004E-2</v>
      </c>
      <c r="BR69" s="1">
        <f t="shared" si="51"/>
        <v>5.1000000000000004E-2</v>
      </c>
      <c r="BS69" s="1">
        <f t="shared" si="51"/>
        <v>5.1000000000000004E-2</v>
      </c>
      <c r="BT69" s="1">
        <f t="shared" si="51"/>
        <v>5.1000000000000004E-2</v>
      </c>
      <c r="BU69" s="1">
        <f t="shared" si="51"/>
        <v>5.1000000000000004E-2</v>
      </c>
      <c r="BV69" s="1">
        <f t="shared" si="51"/>
        <v>5.1000000000000004E-2</v>
      </c>
      <c r="BW69" s="1">
        <f t="shared" ref="BW69:DE69" si="52">AVERAGE(BW38:BW42)</f>
        <v>5.1000000000000004E-2</v>
      </c>
      <c r="BX69" s="1">
        <f t="shared" si="52"/>
        <v>5.1000000000000004E-2</v>
      </c>
      <c r="BY69" s="1">
        <f t="shared" si="52"/>
        <v>5.1000000000000004E-2</v>
      </c>
      <c r="BZ69" s="1">
        <f t="shared" si="52"/>
        <v>5.1000000000000004E-2</v>
      </c>
      <c r="CA69" s="1">
        <f t="shared" si="52"/>
        <v>5.1000000000000004E-2</v>
      </c>
      <c r="CB69" s="1">
        <f t="shared" si="52"/>
        <v>5.1000000000000004E-2</v>
      </c>
      <c r="CC69" s="1">
        <f t="shared" si="52"/>
        <v>5.1000000000000004E-2</v>
      </c>
      <c r="CD69" s="1">
        <f t="shared" si="52"/>
        <v>5.1000000000000004E-2</v>
      </c>
      <c r="CE69" s="1">
        <f t="shared" si="52"/>
        <v>5.1000000000000004E-2</v>
      </c>
      <c r="CF69" s="1">
        <f t="shared" si="52"/>
        <v>5.1000000000000004E-2</v>
      </c>
      <c r="CG69" s="1">
        <f t="shared" si="52"/>
        <v>5.1000000000000004E-2</v>
      </c>
      <c r="CH69" s="1">
        <f t="shared" si="52"/>
        <v>5.1000000000000004E-2</v>
      </c>
      <c r="CI69" s="1">
        <f t="shared" si="52"/>
        <v>5.1000000000000004E-2</v>
      </c>
      <c r="CJ69" s="1">
        <f t="shared" si="52"/>
        <v>5.1000000000000004E-2</v>
      </c>
      <c r="CK69" s="1">
        <f t="shared" si="52"/>
        <v>5.1000000000000004E-2</v>
      </c>
      <c r="CL69" s="1">
        <f t="shared" si="52"/>
        <v>5.1000000000000004E-2</v>
      </c>
      <c r="CM69" s="1">
        <f t="shared" si="52"/>
        <v>5.1000000000000004E-2</v>
      </c>
      <c r="CN69" s="1">
        <f t="shared" si="52"/>
        <v>5.1000000000000004E-2</v>
      </c>
      <c r="CO69" s="1">
        <f t="shared" si="52"/>
        <v>5.1000000000000004E-2</v>
      </c>
      <c r="CP69" s="1">
        <f t="shared" si="52"/>
        <v>5.1000000000000004E-2</v>
      </c>
      <c r="CQ69" s="1">
        <f t="shared" si="52"/>
        <v>5.1000000000000004E-2</v>
      </c>
      <c r="CR69" s="1">
        <f t="shared" si="52"/>
        <v>5.1000000000000004E-2</v>
      </c>
      <c r="CS69" s="1">
        <f t="shared" si="52"/>
        <v>5.1000000000000004E-2</v>
      </c>
      <c r="CT69" s="1">
        <f t="shared" si="52"/>
        <v>5.1000000000000004E-2</v>
      </c>
      <c r="CU69" s="1">
        <f t="shared" si="52"/>
        <v>5.1000000000000004E-2</v>
      </c>
      <c r="CV69" s="1">
        <f t="shared" si="52"/>
        <v>5.1000000000000004E-2</v>
      </c>
      <c r="CW69" s="1">
        <f t="shared" si="52"/>
        <v>5.1000000000000004E-2</v>
      </c>
      <c r="CX69" s="1">
        <f t="shared" si="52"/>
        <v>5.1000000000000004E-2</v>
      </c>
      <c r="CY69" s="1">
        <f t="shared" si="52"/>
        <v>5.1000000000000004E-2</v>
      </c>
      <c r="CZ69" s="1">
        <f t="shared" si="52"/>
        <v>5.1000000000000004E-2</v>
      </c>
      <c r="DA69" s="1">
        <f t="shared" si="52"/>
        <v>5.1000000000000004E-2</v>
      </c>
      <c r="DB69" s="1">
        <f t="shared" si="52"/>
        <v>5.1000000000000004E-2</v>
      </c>
      <c r="DC69" s="1">
        <f t="shared" si="52"/>
        <v>5.1000000000000004E-2</v>
      </c>
      <c r="DD69" s="1">
        <f t="shared" si="52"/>
        <v>5.1000000000000004E-2</v>
      </c>
      <c r="DE69" s="1">
        <f t="shared" si="52"/>
        <v>5.1000000000000004E-2</v>
      </c>
    </row>
    <row r="70" spans="1:109">
      <c r="E70" s="4">
        <f t="shared" ca="1" si="44"/>
        <v>6.1000000000000013E-2</v>
      </c>
      <c r="F70" s="6">
        <f ca="1">IF($H$70=0,0,SUMIF($V$81:$X$120,"Purple Splash",$X$81:$X$120)/$H$70)</f>
        <v>0.75</v>
      </c>
      <c r="G70" s="6">
        <f ca="1">IF($H$70=0,0,SUMIF($V$81:$W$120,"Purple Splash",$W$81:$W$120)/$H$70)</f>
        <v>14.5</v>
      </c>
      <c r="H70">
        <f>COUNTIF($V$81:$V$120,"Purple Splash")</f>
        <v>4</v>
      </c>
      <c r="I70" s="2" t="s">
        <v>181</v>
      </c>
      <c r="J70" s="1">
        <f>AVERAGE(J43:J47)</f>
        <v>0.6100000000000001</v>
      </c>
      <c r="K70" s="1">
        <f t="shared" ref="K70:BV70" si="53">AVERAGE(K43:K47)</f>
        <v>0.6100000000000001</v>
      </c>
      <c r="L70" s="1">
        <f t="shared" si="53"/>
        <v>0.6100000000000001</v>
      </c>
      <c r="M70" s="1">
        <f t="shared" si="53"/>
        <v>0.503</v>
      </c>
      <c r="N70" s="1">
        <f t="shared" si="53"/>
        <v>0.37600000000000006</v>
      </c>
      <c r="O70" s="1">
        <f t="shared" si="53"/>
        <v>0.30500000000000005</v>
      </c>
      <c r="P70" s="1">
        <f t="shared" si="53"/>
        <v>0.26419999999999999</v>
      </c>
      <c r="Q70" s="1">
        <f t="shared" si="53"/>
        <v>0.21939999999999998</v>
      </c>
      <c r="R70" s="1">
        <f t="shared" si="53"/>
        <v>0.1706</v>
      </c>
      <c r="S70" s="1">
        <f t="shared" si="53"/>
        <v>0.11780000000000002</v>
      </c>
      <c r="T70" s="1">
        <f t="shared" si="53"/>
        <v>6.1000000000000013E-2</v>
      </c>
      <c r="U70" s="1">
        <f t="shared" si="53"/>
        <v>6.1000000000000013E-2</v>
      </c>
      <c r="V70" s="1">
        <f t="shared" si="53"/>
        <v>6.1000000000000013E-2</v>
      </c>
      <c r="W70" s="1">
        <f t="shared" si="53"/>
        <v>6.1000000000000013E-2</v>
      </c>
      <c r="X70" s="1">
        <f t="shared" si="53"/>
        <v>6.1000000000000013E-2</v>
      </c>
      <c r="Y70" s="1">
        <f t="shared" si="53"/>
        <v>6.1000000000000013E-2</v>
      </c>
      <c r="Z70" s="1">
        <f t="shared" si="53"/>
        <v>6.1000000000000013E-2</v>
      </c>
      <c r="AA70" s="1">
        <f t="shared" si="53"/>
        <v>6.1000000000000013E-2</v>
      </c>
      <c r="AB70" s="1">
        <f t="shared" si="53"/>
        <v>6.1000000000000013E-2</v>
      </c>
      <c r="AC70" s="1">
        <f t="shared" si="53"/>
        <v>6.1000000000000013E-2</v>
      </c>
      <c r="AD70" s="1">
        <f t="shared" si="53"/>
        <v>6.1000000000000013E-2</v>
      </c>
      <c r="AE70" s="1">
        <f t="shared" si="53"/>
        <v>6.1000000000000013E-2</v>
      </c>
      <c r="AF70" s="1">
        <f t="shared" si="53"/>
        <v>6.1000000000000013E-2</v>
      </c>
      <c r="AG70" s="1">
        <f t="shared" si="53"/>
        <v>6.1000000000000013E-2</v>
      </c>
      <c r="AH70" s="1">
        <f t="shared" si="53"/>
        <v>6.1000000000000013E-2</v>
      </c>
      <c r="AI70" s="1">
        <f t="shared" si="53"/>
        <v>6.1000000000000013E-2</v>
      </c>
      <c r="AJ70" s="1">
        <f t="shared" si="53"/>
        <v>6.1000000000000013E-2</v>
      </c>
      <c r="AK70" s="1">
        <f t="shared" si="53"/>
        <v>6.1000000000000013E-2</v>
      </c>
      <c r="AL70" s="1">
        <f t="shared" si="53"/>
        <v>6.1000000000000013E-2</v>
      </c>
      <c r="AM70" s="1">
        <f t="shared" si="53"/>
        <v>6.1000000000000013E-2</v>
      </c>
      <c r="AN70" s="1">
        <f t="shared" si="53"/>
        <v>6.1000000000000013E-2</v>
      </c>
      <c r="AO70" s="1">
        <f t="shared" si="53"/>
        <v>6.1000000000000013E-2</v>
      </c>
      <c r="AP70" s="1">
        <f t="shared" si="53"/>
        <v>6.1000000000000013E-2</v>
      </c>
      <c r="AQ70" s="1">
        <f t="shared" si="53"/>
        <v>6.1000000000000013E-2</v>
      </c>
      <c r="AR70" s="1">
        <f t="shared" si="53"/>
        <v>6.1000000000000013E-2</v>
      </c>
      <c r="AS70" s="1">
        <f t="shared" si="53"/>
        <v>6.1000000000000013E-2</v>
      </c>
      <c r="AT70" s="1">
        <f t="shared" si="53"/>
        <v>6.1000000000000013E-2</v>
      </c>
      <c r="AU70" s="1">
        <f t="shared" si="53"/>
        <v>6.1000000000000013E-2</v>
      </c>
      <c r="AV70" s="1">
        <f t="shared" si="53"/>
        <v>6.1000000000000013E-2</v>
      </c>
      <c r="AW70" s="1">
        <f t="shared" si="53"/>
        <v>6.1000000000000013E-2</v>
      </c>
      <c r="AX70" s="1">
        <f t="shared" si="53"/>
        <v>6.1000000000000013E-2</v>
      </c>
      <c r="AY70" s="1">
        <f t="shared" si="53"/>
        <v>6.1000000000000013E-2</v>
      </c>
      <c r="AZ70" s="1">
        <f t="shared" si="53"/>
        <v>6.1000000000000013E-2</v>
      </c>
      <c r="BA70" s="1">
        <f t="shared" si="53"/>
        <v>6.1000000000000013E-2</v>
      </c>
      <c r="BB70" s="1">
        <f t="shared" si="53"/>
        <v>6.1000000000000013E-2</v>
      </c>
      <c r="BC70" s="1">
        <f t="shared" si="53"/>
        <v>6.1000000000000013E-2</v>
      </c>
      <c r="BD70" s="1">
        <f t="shared" si="53"/>
        <v>6.1000000000000013E-2</v>
      </c>
      <c r="BE70" s="1">
        <f t="shared" si="53"/>
        <v>6.1000000000000013E-2</v>
      </c>
      <c r="BF70" s="1">
        <f t="shared" si="53"/>
        <v>6.1000000000000013E-2</v>
      </c>
      <c r="BG70" s="1">
        <f t="shared" si="53"/>
        <v>6.1000000000000013E-2</v>
      </c>
      <c r="BH70" s="1">
        <f t="shared" si="53"/>
        <v>6.1000000000000013E-2</v>
      </c>
      <c r="BI70" s="1">
        <f t="shared" si="53"/>
        <v>6.1000000000000013E-2</v>
      </c>
      <c r="BJ70" s="1">
        <f t="shared" si="53"/>
        <v>6.1000000000000013E-2</v>
      </c>
      <c r="BK70" s="1">
        <f t="shared" si="53"/>
        <v>6.1000000000000013E-2</v>
      </c>
      <c r="BL70" s="1">
        <f t="shared" si="53"/>
        <v>6.1000000000000013E-2</v>
      </c>
      <c r="BM70" s="1">
        <f t="shared" si="53"/>
        <v>6.1000000000000013E-2</v>
      </c>
      <c r="BN70" s="1">
        <f t="shared" si="53"/>
        <v>6.1000000000000013E-2</v>
      </c>
      <c r="BO70" s="1">
        <f t="shared" si="53"/>
        <v>6.1000000000000013E-2</v>
      </c>
      <c r="BP70" s="1">
        <f t="shared" si="53"/>
        <v>6.1000000000000013E-2</v>
      </c>
      <c r="BQ70" s="1">
        <f t="shared" si="53"/>
        <v>6.1000000000000013E-2</v>
      </c>
      <c r="BR70" s="1">
        <f t="shared" si="53"/>
        <v>6.1000000000000013E-2</v>
      </c>
      <c r="BS70" s="1">
        <f t="shared" si="53"/>
        <v>6.1000000000000013E-2</v>
      </c>
      <c r="BT70" s="1">
        <f t="shared" si="53"/>
        <v>6.1000000000000013E-2</v>
      </c>
      <c r="BU70" s="1">
        <f t="shared" si="53"/>
        <v>6.1000000000000013E-2</v>
      </c>
      <c r="BV70" s="1">
        <f t="shared" si="53"/>
        <v>6.1000000000000013E-2</v>
      </c>
      <c r="BW70" s="1">
        <f t="shared" ref="BW70:DE70" si="54">AVERAGE(BW43:BW47)</f>
        <v>6.1000000000000013E-2</v>
      </c>
      <c r="BX70" s="1">
        <f t="shared" si="54"/>
        <v>6.1000000000000013E-2</v>
      </c>
      <c r="BY70" s="1">
        <f t="shared" si="54"/>
        <v>6.1000000000000013E-2</v>
      </c>
      <c r="BZ70" s="1">
        <f t="shared" si="54"/>
        <v>6.1000000000000013E-2</v>
      </c>
      <c r="CA70" s="1">
        <f t="shared" si="54"/>
        <v>6.1000000000000013E-2</v>
      </c>
      <c r="CB70" s="1">
        <f t="shared" si="54"/>
        <v>6.1000000000000013E-2</v>
      </c>
      <c r="CC70" s="1">
        <f t="shared" si="54"/>
        <v>6.1000000000000013E-2</v>
      </c>
      <c r="CD70" s="1">
        <f t="shared" si="54"/>
        <v>6.1000000000000013E-2</v>
      </c>
      <c r="CE70" s="1">
        <f t="shared" si="54"/>
        <v>6.1000000000000013E-2</v>
      </c>
      <c r="CF70" s="1">
        <f t="shared" si="54"/>
        <v>6.1000000000000013E-2</v>
      </c>
      <c r="CG70" s="1">
        <f t="shared" si="54"/>
        <v>6.1000000000000013E-2</v>
      </c>
      <c r="CH70" s="1">
        <f t="shared" si="54"/>
        <v>6.1000000000000013E-2</v>
      </c>
      <c r="CI70" s="1">
        <f t="shared" si="54"/>
        <v>6.1000000000000013E-2</v>
      </c>
      <c r="CJ70" s="1">
        <f t="shared" si="54"/>
        <v>6.1000000000000013E-2</v>
      </c>
      <c r="CK70" s="1">
        <f t="shared" si="54"/>
        <v>6.1000000000000013E-2</v>
      </c>
      <c r="CL70" s="1">
        <f t="shared" si="54"/>
        <v>6.1000000000000013E-2</v>
      </c>
      <c r="CM70" s="1">
        <f t="shared" si="54"/>
        <v>6.1000000000000013E-2</v>
      </c>
      <c r="CN70" s="1">
        <f t="shared" si="54"/>
        <v>6.1000000000000013E-2</v>
      </c>
      <c r="CO70" s="1">
        <f t="shared" si="54"/>
        <v>6.1000000000000013E-2</v>
      </c>
      <c r="CP70" s="1">
        <f t="shared" si="54"/>
        <v>6.1000000000000013E-2</v>
      </c>
      <c r="CQ70" s="1">
        <f t="shared" si="54"/>
        <v>6.1000000000000013E-2</v>
      </c>
      <c r="CR70" s="1">
        <f t="shared" si="54"/>
        <v>6.1000000000000013E-2</v>
      </c>
      <c r="CS70" s="1">
        <f t="shared" si="54"/>
        <v>6.1000000000000013E-2</v>
      </c>
      <c r="CT70" s="1">
        <f t="shared" si="54"/>
        <v>6.1000000000000013E-2</v>
      </c>
      <c r="CU70" s="1">
        <f t="shared" si="54"/>
        <v>6.1000000000000013E-2</v>
      </c>
      <c r="CV70" s="1">
        <f t="shared" si="54"/>
        <v>6.1000000000000013E-2</v>
      </c>
      <c r="CW70" s="1">
        <f t="shared" si="54"/>
        <v>6.1000000000000013E-2</v>
      </c>
      <c r="CX70" s="1">
        <f t="shared" si="54"/>
        <v>6.1000000000000013E-2</v>
      </c>
      <c r="CY70" s="1">
        <f t="shared" si="54"/>
        <v>6.1000000000000013E-2</v>
      </c>
      <c r="CZ70" s="1">
        <f t="shared" si="54"/>
        <v>6.1000000000000013E-2</v>
      </c>
      <c r="DA70" s="1">
        <f t="shared" si="54"/>
        <v>6.1000000000000013E-2</v>
      </c>
      <c r="DB70" s="1">
        <f t="shared" si="54"/>
        <v>6.1000000000000013E-2</v>
      </c>
      <c r="DC70" s="1">
        <f t="shared" si="54"/>
        <v>6.1000000000000013E-2</v>
      </c>
      <c r="DD70" s="1">
        <f t="shared" si="54"/>
        <v>6.1000000000000013E-2</v>
      </c>
      <c r="DE70" s="1">
        <f t="shared" si="54"/>
        <v>6.1000000000000013E-2</v>
      </c>
    </row>
    <row r="71" spans="1:109">
      <c r="E71" s="4">
        <f t="shared" ca="1" si="44"/>
        <v>0.1268</v>
      </c>
      <c r="F71" s="6">
        <f ca="1">IF($H$71=0,0,SUMIF($V$81:$X$120,"White Shadow",$X$81:$X$120)/$H$71)</f>
        <v>1</v>
      </c>
      <c r="G71" s="6">
        <f ca="1">IF($H$71=0,0,SUMIF($V$81:$W$120,"White Shadow",$W$81:$W$120)/$H$71)</f>
        <v>13</v>
      </c>
      <c r="H71">
        <f>COUNTIF($V$81:$V$120,"White Shadow")</f>
        <v>1</v>
      </c>
      <c r="I71" s="2" t="s">
        <v>38</v>
      </c>
      <c r="J71" s="1">
        <f>AVERAGE(J48:J52)</f>
        <v>0.65999999999999992</v>
      </c>
      <c r="K71" s="1">
        <f t="shared" ref="K71:BV71" si="55">AVERAGE(K48:K52)</f>
        <v>0.65999999999999992</v>
      </c>
      <c r="L71" s="1">
        <f t="shared" si="55"/>
        <v>0.65999999999999992</v>
      </c>
      <c r="M71" s="1">
        <f t="shared" si="55"/>
        <v>0.60400000000000009</v>
      </c>
      <c r="N71" s="1">
        <f t="shared" si="55"/>
        <v>0.54299999999999993</v>
      </c>
      <c r="O71" s="1">
        <f t="shared" si="55"/>
        <v>0.47699999999999998</v>
      </c>
      <c r="P71" s="1">
        <f t="shared" si="55"/>
        <v>0.40600000000000003</v>
      </c>
      <c r="Q71" s="1">
        <f t="shared" si="55"/>
        <v>0.28520000000000001</v>
      </c>
      <c r="R71" s="1">
        <f t="shared" si="55"/>
        <v>0.2364</v>
      </c>
      <c r="S71" s="1">
        <f t="shared" si="55"/>
        <v>0.2364</v>
      </c>
      <c r="T71" s="1">
        <f t="shared" si="55"/>
        <v>0.18360000000000001</v>
      </c>
      <c r="U71" s="1">
        <f t="shared" si="55"/>
        <v>0.18360000000000001</v>
      </c>
      <c r="V71" s="1">
        <f t="shared" si="55"/>
        <v>0.1268</v>
      </c>
      <c r="W71" s="1">
        <f t="shared" si="55"/>
        <v>0.1268</v>
      </c>
      <c r="X71" s="1">
        <f t="shared" si="55"/>
        <v>0.1268</v>
      </c>
      <c r="Y71" s="1">
        <f t="shared" si="55"/>
        <v>6.6000000000000003E-2</v>
      </c>
      <c r="Z71" s="1">
        <f t="shared" si="55"/>
        <v>6.6000000000000003E-2</v>
      </c>
      <c r="AA71" s="1">
        <f t="shared" si="55"/>
        <v>6.6000000000000003E-2</v>
      </c>
      <c r="AB71" s="1">
        <f t="shared" si="55"/>
        <v>6.6000000000000003E-2</v>
      </c>
      <c r="AC71" s="1">
        <f t="shared" si="55"/>
        <v>6.6000000000000003E-2</v>
      </c>
      <c r="AD71" s="1">
        <f t="shared" si="55"/>
        <v>6.6000000000000003E-2</v>
      </c>
      <c r="AE71" s="1">
        <f t="shared" si="55"/>
        <v>6.6000000000000003E-2</v>
      </c>
      <c r="AF71" s="1">
        <f t="shared" si="55"/>
        <v>6.6000000000000003E-2</v>
      </c>
      <c r="AG71" s="1">
        <f t="shared" si="55"/>
        <v>6.6000000000000003E-2</v>
      </c>
      <c r="AH71" s="1">
        <f t="shared" si="55"/>
        <v>6.6000000000000003E-2</v>
      </c>
      <c r="AI71" s="1">
        <f t="shared" si="55"/>
        <v>6.6000000000000003E-2</v>
      </c>
      <c r="AJ71" s="1">
        <f t="shared" si="55"/>
        <v>6.6000000000000003E-2</v>
      </c>
      <c r="AK71" s="1">
        <f t="shared" si="55"/>
        <v>6.6000000000000003E-2</v>
      </c>
      <c r="AL71" s="1">
        <f t="shared" si="55"/>
        <v>6.6000000000000003E-2</v>
      </c>
      <c r="AM71" s="1">
        <f t="shared" si="55"/>
        <v>6.6000000000000003E-2</v>
      </c>
      <c r="AN71" s="1">
        <f t="shared" si="55"/>
        <v>6.6000000000000003E-2</v>
      </c>
      <c r="AO71" s="1">
        <f t="shared" si="55"/>
        <v>6.6000000000000003E-2</v>
      </c>
      <c r="AP71" s="1">
        <f t="shared" si="55"/>
        <v>6.6000000000000003E-2</v>
      </c>
      <c r="AQ71" s="1">
        <f t="shared" si="55"/>
        <v>6.6000000000000003E-2</v>
      </c>
      <c r="AR71" s="1">
        <f t="shared" si="55"/>
        <v>6.6000000000000003E-2</v>
      </c>
      <c r="AS71" s="1">
        <f t="shared" si="55"/>
        <v>6.6000000000000003E-2</v>
      </c>
      <c r="AT71" s="1">
        <f t="shared" si="55"/>
        <v>6.6000000000000003E-2</v>
      </c>
      <c r="AU71" s="1">
        <f t="shared" si="55"/>
        <v>6.6000000000000003E-2</v>
      </c>
      <c r="AV71" s="1">
        <f t="shared" si="55"/>
        <v>6.6000000000000003E-2</v>
      </c>
      <c r="AW71" s="1">
        <f t="shared" si="55"/>
        <v>6.6000000000000003E-2</v>
      </c>
      <c r="AX71" s="1">
        <f t="shared" si="55"/>
        <v>6.6000000000000003E-2</v>
      </c>
      <c r="AY71" s="1">
        <f t="shared" si="55"/>
        <v>6.6000000000000003E-2</v>
      </c>
      <c r="AZ71" s="1">
        <f t="shared" si="55"/>
        <v>6.6000000000000003E-2</v>
      </c>
      <c r="BA71" s="1">
        <f t="shared" si="55"/>
        <v>6.6000000000000003E-2</v>
      </c>
      <c r="BB71" s="1">
        <f t="shared" si="55"/>
        <v>6.6000000000000003E-2</v>
      </c>
      <c r="BC71" s="1">
        <f t="shared" si="55"/>
        <v>6.6000000000000003E-2</v>
      </c>
      <c r="BD71" s="1">
        <f t="shared" si="55"/>
        <v>6.6000000000000003E-2</v>
      </c>
      <c r="BE71" s="1">
        <f t="shared" si="55"/>
        <v>6.6000000000000003E-2</v>
      </c>
      <c r="BF71" s="1">
        <f t="shared" si="55"/>
        <v>6.6000000000000003E-2</v>
      </c>
      <c r="BG71" s="1">
        <f t="shared" si="55"/>
        <v>6.6000000000000003E-2</v>
      </c>
      <c r="BH71" s="1">
        <f t="shared" si="55"/>
        <v>6.6000000000000003E-2</v>
      </c>
      <c r="BI71" s="1">
        <f t="shared" si="55"/>
        <v>6.6000000000000003E-2</v>
      </c>
      <c r="BJ71" s="1">
        <f t="shared" si="55"/>
        <v>6.6000000000000003E-2</v>
      </c>
      <c r="BK71" s="1">
        <f t="shared" si="55"/>
        <v>6.6000000000000003E-2</v>
      </c>
      <c r="BL71" s="1">
        <f t="shared" si="55"/>
        <v>6.6000000000000003E-2</v>
      </c>
      <c r="BM71" s="1">
        <f t="shared" si="55"/>
        <v>6.6000000000000003E-2</v>
      </c>
      <c r="BN71" s="1">
        <f t="shared" si="55"/>
        <v>6.6000000000000003E-2</v>
      </c>
      <c r="BO71" s="1">
        <f t="shared" si="55"/>
        <v>6.6000000000000003E-2</v>
      </c>
      <c r="BP71" s="1">
        <f t="shared" si="55"/>
        <v>6.6000000000000003E-2</v>
      </c>
      <c r="BQ71" s="1">
        <f t="shared" si="55"/>
        <v>6.6000000000000003E-2</v>
      </c>
      <c r="BR71" s="1">
        <f t="shared" si="55"/>
        <v>6.6000000000000003E-2</v>
      </c>
      <c r="BS71" s="1">
        <f t="shared" si="55"/>
        <v>6.6000000000000003E-2</v>
      </c>
      <c r="BT71" s="1">
        <f t="shared" si="55"/>
        <v>6.6000000000000003E-2</v>
      </c>
      <c r="BU71" s="1">
        <f t="shared" si="55"/>
        <v>6.6000000000000003E-2</v>
      </c>
      <c r="BV71" s="1">
        <f t="shared" si="55"/>
        <v>6.6000000000000003E-2</v>
      </c>
      <c r="BW71" s="1">
        <f t="shared" ref="BW71:DE71" si="56">AVERAGE(BW48:BW52)</f>
        <v>6.6000000000000003E-2</v>
      </c>
      <c r="BX71" s="1">
        <f t="shared" si="56"/>
        <v>6.6000000000000003E-2</v>
      </c>
      <c r="BY71" s="1">
        <f t="shared" si="56"/>
        <v>6.6000000000000003E-2</v>
      </c>
      <c r="BZ71" s="1">
        <f t="shared" si="56"/>
        <v>6.6000000000000003E-2</v>
      </c>
      <c r="CA71" s="1">
        <f t="shared" si="56"/>
        <v>6.6000000000000003E-2</v>
      </c>
      <c r="CB71" s="1">
        <f t="shared" si="56"/>
        <v>6.6000000000000003E-2</v>
      </c>
      <c r="CC71" s="1">
        <f t="shared" si="56"/>
        <v>6.6000000000000003E-2</v>
      </c>
      <c r="CD71" s="1">
        <f t="shared" si="56"/>
        <v>6.6000000000000003E-2</v>
      </c>
      <c r="CE71" s="1">
        <f t="shared" si="56"/>
        <v>6.6000000000000003E-2</v>
      </c>
      <c r="CF71" s="1">
        <f t="shared" si="56"/>
        <v>6.6000000000000003E-2</v>
      </c>
      <c r="CG71" s="1">
        <f t="shared" si="56"/>
        <v>6.6000000000000003E-2</v>
      </c>
      <c r="CH71" s="1">
        <f t="shared" si="56"/>
        <v>6.6000000000000003E-2</v>
      </c>
      <c r="CI71" s="1">
        <f t="shared" si="56"/>
        <v>6.6000000000000003E-2</v>
      </c>
      <c r="CJ71" s="1">
        <f t="shared" si="56"/>
        <v>6.6000000000000003E-2</v>
      </c>
      <c r="CK71" s="1">
        <f t="shared" si="56"/>
        <v>6.6000000000000003E-2</v>
      </c>
      <c r="CL71" s="1">
        <f t="shared" si="56"/>
        <v>6.6000000000000003E-2</v>
      </c>
      <c r="CM71" s="1">
        <f t="shared" si="56"/>
        <v>6.6000000000000003E-2</v>
      </c>
      <c r="CN71" s="1">
        <f t="shared" si="56"/>
        <v>6.6000000000000003E-2</v>
      </c>
      <c r="CO71" s="1">
        <f t="shared" si="56"/>
        <v>6.6000000000000003E-2</v>
      </c>
      <c r="CP71" s="1">
        <f t="shared" si="56"/>
        <v>6.6000000000000003E-2</v>
      </c>
      <c r="CQ71" s="1">
        <f t="shared" si="56"/>
        <v>6.6000000000000003E-2</v>
      </c>
      <c r="CR71" s="1">
        <f t="shared" si="56"/>
        <v>6.6000000000000003E-2</v>
      </c>
      <c r="CS71" s="1">
        <f t="shared" si="56"/>
        <v>6.6000000000000003E-2</v>
      </c>
      <c r="CT71" s="1">
        <f t="shared" si="56"/>
        <v>6.6000000000000003E-2</v>
      </c>
      <c r="CU71" s="1">
        <f t="shared" si="56"/>
        <v>6.6000000000000003E-2</v>
      </c>
      <c r="CV71" s="1">
        <f t="shared" si="56"/>
        <v>6.6000000000000003E-2</v>
      </c>
      <c r="CW71" s="1">
        <f t="shared" si="56"/>
        <v>6.6000000000000003E-2</v>
      </c>
      <c r="CX71" s="1">
        <f t="shared" si="56"/>
        <v>6.6000000000000003E-2</v>
      </c>
      <c r="CY71" s="1">
        <f t="shared" si="56"/>
        <v>6.6000000000000003E-2</v>
      </c>
      <c r="CZ71" s="1">
        <f t="shared" si="56"/>
        <v>6.6000000000000003E-2</v>
      </c>
      <c r="DA71" s="1">
        <f t="shared" si="56"/>
        <v>6.6000000000000003E-2</v>
      </c>
      <c r="DB71" s="1">
        <f t="shared" si="56"/>
        <v>6.6000000000000003E-2</v>
      </c>
      <c r="DC71" s="1">
        <f t="shared" si="56"/>
        <v>6.6000000000000003E-2</v>
      </c>
      <c r="DD71" s="1">
        <f t="shared" si="56"/>
        <v>6.6000000000000003E-2</v>
      </c>
      <c r="DE71" s="1">
        <f t="shared" si="56"/>
        <v>6.6000000000000003E-2</v>
      </c>
    </row>
    <row r="72" spans="1:109">
      <c r="I72" t="s">
        <v>39</v>
      </c>
      <c r="J72" s="1">
        <f>AVERAGE(J22:J52)</f>
        <v>0.52290322580645177</v>
      </c>
      <c r="K72" s="1">
        <f t="shared" ref="K72:BV72" si="57">AVERAGE(K22:K52)</f>
        <v>0.51629032258064522</v>
      </c>
      <c r="L72" s="1">
        <f t="shared" si="57"/>
        <v>0.47712903225806458</v>
      </c>
      <c r="M72" s="1">
        <f t="shared" si="57"/>
        <v>0.36191935483870968</v>
      </c>
      <c r="N72" s="1">
        <f t="shared" si="57"/>
        <v>0.28016129032258064</v>
      </c>
      <c r="O72" s="1">
        <f t="shared" si="57"/>
        <v>0.23496774193548389</v>
      </c>
      <c r="P72" s="1">
        <f t="shared" si="57"/>
        <v>0.19287096774193552</v>
      </c>
      <c r="Q72" s="1">
        <f t="shared" si="57"/>
        <v>0.14112903225806456</v>
      </c>
      <c r="R72" s="1">
        <f t="shared" si="57"/>
        <v>0.10467741935483872</v>
      </c>
      <c r="S72" s="1">
        <f t="shared" si="57"/>
        <v>8.8935483870967752E-2</v>
      </c>
      <c r="T72" s="1">
        <f t="shared" si="57"/>
        <v>7.1258064516129052E-2</v>
      </c>
      <c r="U72" s="1">
        <f t="shared" si="57"/>
        <v>7.1258064516129052E-2</v>
      </c>
      <c r="V72" s="1">
        <f t="shared" si="57"/>
        <v>6.2096774193548393E-2</v>
      </c>
      <c r="W72" s="1">
        <f t="shared" si="57"/>
        <v>6.2096774193548393E-2</v>
      </c>
      <c r="X72" s="1">
        <f t="shared" si="57"/>
        <v>6.2096774193548393E-2</v>
      </c>
      <c r="Y72" s="1">
        <f t="shared" si="57"/>
        <v>5.2290322580645178E-2</v>
      </c>
      <c r="Z72" s="1">
        <f t="shared" si="57"/>
        <v>5.2290322580645178E-2</v>
      </c>
      <c r="AA72" s="1">
        <f t="shared" si="57"/>
        <v>5.2290322580645178E-2</v>
      </c>
      <c r="AB72" s="1">
        <f t="shared" si="57"/>
        <v>5.2290322580645178E-2</v>
      </c>
      <c r="AC72" s="1">
        <f t="shared" si="57"/>
        <v>5.2290322580645178E-2</v>
      </c>
      <c r="AD72" s="1">
        <f t="shared" si="57"/>
        <v>5.2290322580645178E-2</v>
      </c>
      <c r="AE72" s="1">
        <f t="shared" si="57"/>
        <v>5.2290322580645178E-2</v>
      </c>
      <c r="AF72" s="1">
        <f t="shared" si="57"/>
        <v>5.2290322580645178E-2</v>
      </c>
      <c r="AG72" s="1">
        <f t="shared" si="57"/>
        <v>5.2290322580645178E-2</v>
      </c>
      <c r="AH72" s="1">
        <f t="shared" si="57"/>
        <v>5.2290322580645178E-2</v>
      </c>
      <c r="AI72" s="1">
        <f t="shared" si="57"/>
        <v>5.2290322580645178E-2</v>
      </c>
      <c r="AJ72" s="1">
        <f t="shared" si="57"/>
        <v>5.2290322580645178E-2</v>
      </c>
      <c r="AK72" s="1">
        <f t="shared" si="57"/>
        <v>5.2290322580645178E-2</v>
      </c>
      <c r="AL72" s="1">
        <f t="shared" si="57"/>
        <v>5.2290322580645178E-2</v>
      </c>
      <c r="AM72" s="1">
        <f t="shared" si="57"/>
        <v>5.2290322580645178E-2</v>
      </c>
      <c r="AN72" s="1">
        <f t="shared" si="57"/>
        <v>5.2290322580645178E-2</v>
      </c>
      <c r="AO72" s="1">
        <f t="shared" si="57"/>
        <v>5.2290322580645178E-2</v>
      </c>
      <c r="AP72" s="1">
        <f t="shared" si="57"/>
        <v>5.2290322580645178E-2</v>
      </c>
      <c r="AQ72" s="1">
        <f t="shared" si="57"/>
        <v>5.2290322580645178E-2</v>
      </c>
      <c r="AR72" s="1">
        <f t="shared" si="57"/>
        <v>5.2290322580645178E-2</v>
      </c>
      <c r="AS72" s="1">
        <f t="shared" si="57"/>
        <v>5.2290322580645178E-2</v>
      </c>
      <c r="AT72" s="1">
        <f t="shared" si="57"/>
        <v>5.2290322580645178E-2</v>
      </c>
      <c r="AU72" s="1">
        <f t="shared" si="57"/>
        <v>5.2290322580645178E-2</v>
      </c>
      <c r="AV72" s="1">
        <f t="shared" si="57"/>
        <v>5.2290322580645178E-2</v>
      </c>
      <c r="AW72" s="1">
        <f t="shared" si="57"/>
        <v>5.2290322580645178E-2</v>
      </c>
      <c r="AX72" s="1">
        <f t="shared" si="57"/>
        <v>5.2290322580645178E-2</v>
      </c>
      <c r="AY72" s="1">
        <f t="shared" si="57"/>
        <v>5.2290322580645178E-2</v>
      </c>
      <c r="AZ72" s="1">
        <f t="shared" si="57"/>
        <v>5.2290322580645178E-2</v>
      </c>
      <c r="BA72" s="1">
        <f t="shared" si="57"/>
        <v>5.2290322580645178E-2</v>
      </c>
      <c r="BB72" s="1">
        <f t="shared" si="57"/>
        <v>5.2290322580645178E-2</v>
      </c>
      <c r="BC72" s="1">
        <f t="shared" si="57"/>
        <v>5.2290322580645178E-2</v>
      </c>
      <c r="BD72" s="1">
        <f t="shared" si="57"/>
        <v>5.2290322580645178E-2</v>
      </c>
      <c r="BE72" s="1">
        <f t="shared" si="57"/>
        <v>5.2290322580645178E-2</v>
      </c>
      <c r="BF72" s="1">
        <f t="shared" si="57"/>
        <v>5.2290322580645178E-2</v>
      </c>
      <c r="BG72" s="1">
        <f t="shared" si="57"/>
        <v>5.2290322580645178E-2</v>
      </c>
      <c r="BH72" s="1">
        <f t="shared" si="57"/>
        <v>5.2290322580645178E-2</v>
      </c>
      <c r="BI72" s="1">
        <f t="shared" si="57"/>
        <v>5.2290322580645178E-2</v>
      </c>
      <c r="BJ72" s="1">
        <f t="shared" si="57"/>
        <v>5.2290322580645178E-2</v>
      </c>
      <c r="BK72" s="1">
        <f t="shared" si="57"/>
        <v>5.2290322580645178E-2</v>
      </c>
      <c r="BL72" s="1">
        <f t="shared" si="57"/>
        <v>5.2290322580645178E-2</v>
      </c>
      <c r="BM72" s="1">
        <f t="shared" si="57"/>
        <v>5.2290322580645178E-2</v>
      </c>
      <c r="BN72" s="1">
        <f t="shared" si="57"/>
        <v>5.2290322580645178E-2</v>
      </c>
      <c r="BO72" s="1">
        <f t="shared" si="57"/>
        <v>5.2290322580645178E-2</v>
      </c>
      <c r="BP72" s="1">
        <f t="shared" si="57"/>
        <v>5.2290322580645178E-2</v>
      </c>
      <c r="BQ72" s="1">
        <f t="shared" si="57"/>
        <v>5.2290322580645178E-2</v>
      </c>
      <c r="BR72" s="1">
        <f t="shared" si="57"/>
        <v>5.2290322580645178E-2</v>
      </c>
      <c r="BS72" s="1">
        <f t="shared" si="57"/>
        <v>5.2290322580645178E-2</v>
      </c>
      <c r="BT72" s="1">
        <f t="shared" si="57"/>
        <v>5.2290322580645178E-2</v>
      </c>
      <c r="BU72" s="1">
        <f t="shared" si="57"/>
        <v>5.2290322580645178E-2</v>
      </c>
      <c r="BV72" s="1">
        <f t="shared" si="57"/>
        <v>5.2290322580645178E-2</v>
      </c>
      <c r="BW72" s="1">
        <f t="shared" ref="BW72:DE72" si="58">AVERAGE(BW22:BW52)</f>
        <v>5.2290322580645178E-2</v>
      </c>
      <c r="BX72" s="1">
        <f t="shared" si="58"/>
        <v>5.2290322580645178E-2</v>
      </c>
      <c r="BY72" s="1">
        <f t="shared" si="58"/>
        <v>5.2290322580645178E-2</v>
      </c>
      <c r="BZ72" s="1">
        <f t="shared" si="58"/>
        <v>5.2290322580645178E-2</v>
      </c>
      <c r="CA72" s="1">
        <f t="shared" si="58"/>
        <v>5.2290322580645178E-2</v>
      </c>
      <c r="CB72" s="1">
        <f t="shared" si="58"/>
        <v>5.2290322580645178E-2</v>
      </c>
      <c r="CC72" s="1">
        <f t="shared" si="58"/>
        <v>5.2290322580645178E-2</v>
      </c>
      <c r="CD72" s="1">
        <f t="shared" si="58"/>
        <v>5.2290322580645178E-2</v>
      </c>
      <c r="CE72" s="1">
        <f t="shared" si="58"/>
        <v>5.2290322580645178E-2</v>
      </c>
      <c r="CF72" s="1">
        <f t="shared" si="58"/>
        <v>5.2290322580645178E-2</v>
      </c>
      <c r="CG72" s="1">
        <f t="shared" si="58"/>
        <v>5.2290322580645178E-2</v>
      </c>
      <c r="CH72" s="1">
        <f t="shared" si="58"/>
        <v>5.2290322580645178E-2</v>
      </c>
      <c r="CI72" s="1">
        <f t="shared" si="58"/>
        <v>5.2290322580645178E-2</v>
      </c>
      <c r="CJ72" s="1">
        <f t="shared" si="58"/>
        <v>5.2290322580645178E-2</v>
      </c>
      <c r="CK72" s="1">
        <f t="shared" si="58"/>
        <v>5.2290322580645178E-2</v>
      </c>
      <c r="CL72" s="1">
        <f t="shared" si="58"/>
        <v>5.2290322580645178E-2</v>
      </c>
      <c r="CM72" s="1">
        <f t="shared" si="58"/>
        <v>5.2290322580645178E-2</v>
      </c>
      <c r="CN72" s="1">
        <f t="shared" si="58"/>
        <v>5.2290322580645178E-2</v>
      </c>
      <c r="CO72" s="1">
        <f t="shared" si="58"/>
        <v>5.2290322580645178E-2</v>
      </c>
      <c r="CP72" s="1">
        <f t="shared" si="58"/>
        <v>5.2290322580645178E-2</v>
      </c>
      <c r="CQ72" s="1">
        <f t="shared" si="58"/>
        <v>5.2290322580645178E-2</v>
      </c>
      <c r="CR72" s="1">
        <f t="shared" si="58"/>
        <v>5.2290322580645178E-2</v>
      </c>
      <c r="CS72" s="1">
        <f t="shared" si="58"/>
        <v>5.2290322580645178E-2</v>
      </c>
      <c r="CT72" s="1">
        <f t="shared" si="58"/>
        <v>5.2290322580645178E-2</v>
      </c>
      <c r="CU72" s="1">
        <f t="shared" si="58"/>
        <v>5.2290322580645178E-2</v>
      </c>
      <c r="CV72" s="1">
        <f t="shared" si="58"/>
        <v>5.2290322580645178E-2</v>
      </c>
      <c r="CW72" s="1">
        <f t="shared" si="58"/>
        <v>5.2290322580645178E-2</v>
      </c>
      <c r="CX72" s="1">
        <f t="shared" si="58"/>
        <v>5.2290322580645178E-2</v>
      </c>
      <c r="CY72" s="1">
        <f t="shared" si="58"/>
        <v>5.2290322580645178E-2</v>
      </c>
      <c r="CZ72" s="1">
        <f t="shared" si="58"/>
        <v>5.2290322580645178E-2</v>
      </c>
      <c r="DA72" s="1">
        <f t="shared" si="58"/>
        <v>5.2290322580645178E-2</v>
      </c>
      <c r="DB72" s="1">
        <f t="shared" si="58"/>
        <v>5.2290322580645178E-2</v>
      </c>
      <c r="DC72" s="1">
        <f t="shared" si="58"/>
        <v>5.2290322580645178E-2</v>
      </c>
      <c r="DD72" s="1">
        <f t="shared" si="58"/>
        <v>5.2290322580645178E-2</v>
      </c>
      <c r="DE72" s="1">
        <f t="shared" si="58"/>
        <v>5.2290322580645178E-2</v>
      </c>
    </row>
    <row r="73" spans="1:109">
      <c r="H73" s="2"/>
    </row>
    <row r="74" spans="1:109">
      <c r="I74" t="s">
        <v>29</v>
      </c>
      <c r="J74">
        <f t="shared" ref="J74:AO74" si="59">(J21-1)*$U$5</f>
        <v>0</v>
      </c>
      <c r="K74">
        <f t="shared" si="59"/>
        <v>270</v>
      </c>
      <c r="L74">
        <f t="shared" si="59"/>
        <v>540</v>
      </c>
      <c r="M74">
        <f t="shared" si="59"/>
        <v>810</v>
      </c>
      <c r="N74">
        <f t="shared" si="59"/>
        <v>1080</v>
      </c>
      <c r="O74">
        <f t="shared" si="59"/>
        <v>1350</v>
      </c>
      <c r="P74">
        <f t="shared" si="59"/>
        <v>1620</v>
      </c>
      <c r="Q74">
        <f t="shared" si="59"/>
        <v>1890</v>
      </c>
      <c r="R74">
        <f t="shared" si="59"/>
        <v>2160</v>
      </c>
      <c r="S74">
        <f t="shared" si="59"/>
        <v>2430</v>
      </c>
      <c r="T74">
        <f t="shared" si="59"/>
        <v>2700</v>
      </c>
      <c r="U74">
        <f t="shared" si="59"/>
        <v>2970</v>
      </c>
      <c r="V74">
        <f t="shared" si="59"/>
        <v>3240</v>
      </c>
      <c r="W74">
        <f t="shared" si="59"/>
        <v>3510</v>
      </c>
      <c r="X74">
        <f t="shared" si="59"/>
        <v>3780</v>
      </c>
      <c r="Y74">
        <f t="shared" si="59"/>
        <v>4050</v>
      </c>
      <c r="Z74">
        <f t="shared" si="59"/>
        <v>4320</v>
      </c>
      <c r="AA74">
        <f t="shared" si="59"/>
        <v>4590</v>
      </c>
      <c r="AB74">
        <f t="shared" si="59"/>
        <v>4860</v>
      </c>
      <c r="AC74">
        <f t="shared" si="59"/>
        <v>5130</v>
      </c>
      <c r="AD74">
        <f t="shared" si="59"/>
        <v>5400</v>
      </c>
      <c r="AE74">
        <f t="shared" si="59"/>
        <v>5670</v>
      </c>
      <c r="AF74">
        <f t="shared" si="59"/>
        <v>5940</v>
      </c>
      <c r="AG74">
        <f t="shared" si="59"/>
        <v>6210</v>
      </c>
      <c r="AH74">
        <f t="shared" si="59"/>
        <v>6480</v>
      </c>
      <c r="AI74">
        <f t="shared" si="59"/>
        <v>6750</v>
      </c>
      <c r="AJ74">
        <f t="shared" si="59"/>
        <v>7020</v>
      </c>
      <c r="AK74">
        <f t="shared" si="59"/>
        <v>7290</v>
      </c>
      <c r="AL74">
        <f t="shared" si="59"/>
        <v>7560</v>
      </c>
      <c r="AM74">
        <f t="shared" si="59"/>
        <v>7830</v>
      </c>
      <c r="AN74">
        <f t="shared" si="59"/>
        <v>8100</v>
      </c>
      <c r="AO74">
        <f t="shared" si="59"/>
        <v>8370</v>
      </c>
      <c r="AP74">
        <f t="shared" ref="AP74:BU74" si="60">(AP21-1)*$U$5</f>
        <v>8640</v>
      </c>
      <c r="AQ74">
        <f t="shared" si="60"/>
        <v>8910</v>
      </c>
      <c r="AR74">
        <f t="shared" si="60"/>
        <v>9180</v>
      </c>
      <c r="AS74">
        <f t="shared" si="60"/>
        <v>9450</v>
      </c>
      <c r="AT74">
        <f t="shared" si="60"/>
        <v>9720</v>
      </c>
      <c r="AU74">
        <f t="shared" si="60"/>
        <v>9990</v>
      </c>
      <c r="AV74">
        <f t="shared" si="60"/>
        <v>10260</v>
      </c>
      <c r="AW74">
        <f t="shared" si="60"/>
        <v>10530</v>
      </c>
      <c r="AX74">
        <f t="shared" si="60"/>
        <v>10800</v>
      </c>
      <c r="AY74">
        <f t="shared" si="60"/>
        <v>11070</v>
      </c>
      <c r="AZ74">
        <f t="shared" si="60"/>
        <v>11340</v>
      </c>
      <c r="BA74">
        <f t="shared" si="60"/>
        <v>11610</v>
      </c>
      <c r="BB74">
        <f t="shared" si="60"/>
        <v>11880</v>
      </c>
      <c r="BC74">
        <f t="shared" si="60"/>
        <v>12150</v>
      </c>
      <c r="BD74">
        <f t="shared" si="60"/>
        <v>12420</v>
      </c>
      <c r="BE74">
        <f t="shared" si="60"/>
        <v>12690</v>
      </c>
      <c r="BF74">
        <f t="shared" si="60"/>
        <v>12960</v>
      </c>
      <c r="BG74">
        <f t="shared" si="60"/>
        <v>13230</v>
      </c>
      <c r="BH74">
        <f t="shared" si="60"/>
        <v>13500</v>
      </c>
      <c r="BI74">
        <f t="shared" si="60"/>
        <v>13770</v>
      </c>
      <c r="BJ74">
        <f t="shared" si="60"/>
        <v>14040</v>
      </c>
      <c r="BK74">
        <f t="shared" si="60"/>
        <v>14310</v>
      </c>
      <c r="BL74">
        <f t="shared" si="60"/>
        <v>14580</v>
      </c>
      <c r="BM74">
        <f t="shared" si="60"/>
        <v>14850</v>
      </c>
      <c r="BN74">
        <f t="shared" si="60"/>
        <v>15120</v>
      </c>
      <c r="BO74">
        <f t="shared" si="60"/>
        <v>15390</v>
      </c>
      <c r="BP74">
        <f t="shared" si="60"/>
        <v>15660</v>
      </c>
      <c r="BQ74">
        <f t="shared" si="60"/>
        <v>15930</v>
      </c>
      <c r="BR74">
        <f t="shared" si="60"/>
        <v>16200</v>
      </c>
      <c r="BS74">
        <f t="shared" si="60"/>
        <v>16470</v>
      </c>
      <c r="BT74">
        <f t="shared" si="60"/>
        <v>16740</v>
      </c>
      <c r="BU74">
        <f t="shared" si="60"/>
        <v>17010</v>
      </c>
      <c r="BV74">
        <f t="shared" ref="BV74:DE74" si="61">(BV21-1)*$U$5</f>
        <v>17280</v>
      </c>
      <c r="BW74">
        <f t="shared" si="61"/>
        <v>17550</v>
      </c>
      <c r="BX74">
        <f t="shared" si="61"/>
        <v>17820</v>
      </c>
      <c r="BY74">
        <f t="shared" si="61"/>
        <v>18090</v>
      </c>
      <c r="BZ74">
        <f t="shared" si="61"/>
        <v>18360</v>
      </c>
      <c r="CA74">
        <f t="shared" si="61"/>
        <v>18630</v>
      </c>
      <c r="CB74">
        <f t="shared" si="61"/>
        <v>18900</v>
      </c>
      <c r="CC74">
        <f t="shared" si="61"/>
        <v>19170</v>
      </c>
      <c r="CD74">
        <f t="shared" si="61"/>
        <v>19440</v>
      </c>
      <c r="CE74">
        <f t="shared" si="61"/>
        <v>19710</v>
      </c>
      <c r="CF74">
        <f t="shared" si="61"/>
        <v>19980</v>
      </c>
      <c r="CG74">
        <f t="shared" si="61"/>
        <v>20250</v>
      </c>
      <c r="CH74">
        <f t="shared" si="61"/>
        <v>20520</v>
      </c>
      <c r="CI74">
        <f t="shared" si="61"/>
        <v>20790</v>
      </c>
      <c r="CJ74">
        <f t="shared" si="61"/>
        <v>21060</v>
      </c>
      <c r="CK74">
        <f t="shared" si="61"/>
        <v>21330</v>
      </c>
      <c r="CL74">
        <f t="shared" si="61"/>
        <v>21600</v>
      </c>
      <c r="CM74">
        <f t="shared" si="61"/>
        <v>21870</v>
      </c>
      <c r="CN74">
        <f t="shared" si="61"/>
        <v>22140</v>
      </c>
      <c r="CO74">
        <f t="shared" si="61"/>
        <v>22410</v>
      </c>
      <c r="CP74">
        <f t="shared" si="61"/>
        <v>22680</v>
      </c>
      <c r="CQ74">
        <f t="shared" si="61"/>
        <v>22950</v>
      </c>
      <c r="CR74">
        <f t="shared" si="61"/>
        <v>23220</v>
      </c>
      <c r="CS74">
        <f t="shared" si="61"/>
        <v>23490</v>
      </c>
      <c r="CT74">
        <f t="shared" si="61"/>
        <v>23760</v>
      </c>
      <c r="CU74">
        <f t="shared" si="61"/>
        <v>24030</v>
      </c>
      <c r="CV74">
        <f t="shared" si="61"/>
        <v>24300</v>
      </c>
      <c r="CW74">
        <f t="shared" si="61"/>
        <v>24570</v>
      </c>
      <c r="CX74">
        <f t="shared" si="61"/>
        <v>24840</v>
      </c>
      <c r="CY74">
        <f t="shared" si="61"/>
        <v>25110</v>
      </c>
      <c r="CZ74">
        <f t="shared" si="61"/>
        <v>25380</v>
      </c>
      <c r="DA74">
        <f t="shared" si="61"/>
        <v>25650</v>
      </c>
      <c r="DB74">
        <f t="shared" si="61"/>
        <v>25920</v>
      </c>
      <c r="DC74">
        <f t="shared" si="61"/>
        <v>26190</v>
      </c>
      <c r="DD74">
        <f t="shared" si="61"/>
        <v>26460</v>
      </c>
      <c r="DE74">
        <f t="shared" si="61"/>
        <v>26730</v>
      </c>
    </row>
    <row r="79" spans="1:109">
      <c r="U79">
        <f>COUNTIF(V81:V120,"*")</f>
        <v>25</v>
      </c>
    </row>
    <row r="80" spans="1:109">
      <c r="A80" t="s">
        <v>21</v>
      </c>
      <c r="K80" t="s">
        <v>94</v>
      </c>
      <c r="L80" t="s">
        <v>93</v>
      </c>
      <c r="M80" t="s">
        <v>95</v>
      </c>
      <c r="N80" t="s">
        <v>96</v>
      </c>
      <c r="O80" t="s">
        <v>97</v>
      </c>
      <c r="U80" s="5" t="s">
        <v>41</v>
      </c>
      <c r="V80" s="5" t="s">
        <v>43</v>
      </c>
      <c r="W80" s="5" t="s">
        <v>44</v>
      </c>
      <c r="X80" s="7" t="s">
        <v>45</v>
      </c>
      <c r="Y80" s="24" t="s">
        <v>123</v>
      </c>
    </row>
    <row r="81" spans="2:25">
      <c r="B81" t="s">
        <v>18</v>
      </c>
      <c r="C81" t="s">
        <v>19</v>
      </c>
      <c r="D81" t="s">
        <v>20</v>
      </c>
      <c r="I81">
        <v>1</v>
      </c>
      <c r="J81">
        <v>4</v>
      </c>
      <c r="K81">
        <f>I81</f>
        <v>1</v>
      </c>
      <c r="L81">
        <f t="shared" ref="L81:L107" si="62">J81*I81</f>
        <v>4</v>
      </c>
      <c r="M81" s="6">
        <f t="shared" ref="M81:M107" si="63">$U$9/L81</f>
        <v>7</v>
      </c>
      <c r="N81" s="6">
        <f t="shared" ref="N81:N107" si="64">$U$9/K81</f>
        <v>28</v>
      </c>
      <c r="O81" s="6">
        <f>AVERAGE(M81:N81)</f>
        <v>17.5</v>
      </c>
      <c r="U81" t="s">
        <v>46</v>
      </c>
      <c r="V81" t="str">
        <f>Optimiser!Q5</f>
        <v>White Shadow</v>
      </c>
      <c r="W81">
        <f>Optimiser!R5</f>
        <v>13</v>
      </c>
      <c r="X81">
        <f>Optimiser!S5</f>
        <v>1</v>
      </c>
      <c r="Y81" s="46">
        <f>Optimiser!T5</f>
        <v>9.4444444444444442E-2</v>
      </c>
    </row>
    <row r="82" spans="2:25">
      <c r="B82">
        <v>1</v>
      </c>
      <c r="C82">
        <v>5</v>
      </c>
      <c r="I82">
        <v>1</v>
      </c>
      <c r="J82">
        <v>5</v>
      </c>
      <c r="K82">
        <f t="shared" ref="K82:K107" si="65">I82</f>
        <v>1</v>
      </c>
      <c r="L82">
        <f t="shared" si="62"/>
        <v>5</v>
      </c>
      <c r="M82" s="6">
        <f t="shared" si="63"/>
        <v>5.6</v>
      </c>
      <c r="N82" s="6">
        <f t="shared" si="64"/>
        <v>28</v>
      </c>
      <c r="O82" s="6">
        <f t="shared" ref="O82:O107" si="66">AVERAGE(M82:N82)</f>
        <v>16.8</v>
      </c>
      <c r="U82" t="s">
        <v>47</v>
      </c>
      <c r="V82" t="str">
        <f>Optimiser!Q6</f>
        <v>Golden Blaze</v>
      </c>
      <c r="W82">
        <f>Optimiser!R6</f>
        <v>7</v>
      </c>
      <c r="X82">
        <f>Optimiser!S6</f>
        <v>1</v>
      </c>
      <c r="Y82" s="46">
        <f>Optimiser!T6</f>
        <v>0</v>
      </c>
    </row>
    <row r="83" spans="2:25">
      <c r="B83">
        <v>2</v>
      </c>
      <c r="C83">
        <v>6</v>
      </c>
      <c r="D83">
        <v>3000</v>
      </c>
      <c r="I83">
        <v>1</v>
      </c>
      <c r="J83">
        <v>6</v>
      </c>
      <c r="K83">
        <f t="shared" si="65"/>
        <v>1</v>
      </c>
      <c r="L83">
        <f t="shared" si="62"/>
        <v>6</v>
      </c>
      <c r="M83" s="6">
        <f t="shared" si="63"/>
        <v>4.666666666666667</v>
      </c>
      <c r="N83" s="6">
        <f t="shared" si="64"/>
        <v>28</v>
      </c>
      <c r="O83" s="6">
        <f t="shared" si="66"/>
        <v>16.333333333333332</v>
      </c>
      <c r="U83" t="s">
        <v>48</v>
      </c>
      <c r="V83" t="str">
        <f>Optimiser!Q7</f>
        <v>Lucky face</v>
      </c>
      <c r="W83">
        <f>Optimiser!R7</f>
        <v>8</v>
      </c>
      <c r="X83">
        <f>Optimiser!S7</f>
        <v>1</v>
      </c>
      <c r="Y83" s="46">
        <f>Optimiser!T7</f>
        <v>0</v>
      </c>
    </row>
    <row r="84" spans="2:25">
      <c r="B84">
        <v>3</v>
      </c>
      <c r="C84">
        <v>7</v>
      </c>
      <c r="D84">
        <v>6000</v>
      </c>
      <c r="I84">
        <v>1</v>
      </c>
      <c r="J84">
        <v>7</v>
      </c>
      <c r="K84">
        <f t="shared" si="65"/>
        <v>1</v>
      </c>
      <c r="L84">
        <f t="shared" si="62"/>
        <v>7</v>
      </c>
      <c r="M84" s="6">
        <f t="shared" si="63"/>
        <v>4</v>
      </c>
      <c r="N84" s="6">
        <f t="shared" si="64"/>
        <v>28</v>
      </c>
      <c r="O84" s="6">
        <f t="shared" si="66"/>
        <v>16</v>
      </c>
      <c r="U84" t="s">
        <v>49</v>
      </c>
      <c r="V84" t="str">
        <f>Optimiser!Q8</f>
        <v>Lucky face</v>
      </c>
      <c r="W84">
        <f>Optimiser!R8</f>
        <v>31</v>
      </c>
      <c r="X84">
        <f>Optimiser!S8</f>
        <v>1</v>
      </c>
      <c r="Y84" s="46">
        <f>Optimiser!T8</f>
        <v>0</v>
      </c>
    </row>
    <row r="85" spans="2:25">
      <c r="B85">
        <v>4</v>
      </c>
      <c r="C85">
        <v>8</v>
      </c>
      <c r="D85">
        <v>9000</v>
      </c>
      <c r="I85">
        <v>1</v>
      </c>
      <c r="J85">
        <v>8</v>
      </c>
      <c r="K85">
        <f t="shared" si="65"/>
        <v>1</v>
      </c>
      <c r="L85">
        <f t="shared" si="62"/>
        <v>8</v>
      </c>
      <c r="M85" s="6">
        <f t="shared" si="63"/>
        <v>3.5</v>
      </c>
      <c r="N85" s="6">
        <f t="shared" si="64"/>
        <v>28</v>
      </c>
      <c r="O85" s="6">
        <f t="shared" si="66"/>
        <v>15.75</v>
      </c>
      <c r="U85" t="s">
        <v>50</v>
      </c>
      <c r="V85" t="str">
        <f>Optimiser!Q9</f>
        <v>Lucky face</v>
      </c>
      <c r="W85">
        <f>Optimiser!R9</f>
        <v>10</v>
      </c>
      <c r="X85">
        <f>Optimiser!S9</f>
        <v>1</v>
      </c>
      <c r="Y85" s="46">
        <f>Optimiser!T9</f>
        <v>0</v>
      </c>
    </row>
    <row r="86" spans="2:25">
      <c r="B86">
        <v>5</v>
      </c>
      <c r="C86">
        <v>9</v>
      </c>
      <c r="D86">
        <v>12000</v>
      </c>
      <c r="I86">
        <v>1</v>
      </c>
      <c r="J86">
        <v>9</v>
      </c>
      <c r="K86">
        <f t="shared" si="65"/>
        <v>1</v>
      </c>
      <c r="L86">
        <f t="shared" si="62"/>
        <v>9</v>
      </c>
      <c r="M86" s="6">
        <f t="shared" si="63"/>
        <v>3.1111111111111112</v>
      </c>
      <c r="N86" s="6">
        <f t="shared" si="64"/>
        <v>28</v>
      </c>
      <c r="O86" s="6">
        <f t="shared" si="66"/>
        <v>15.555555555555555</v>
      </c>
      <c r="U86" t="s">
        <v>51</v>
      </c>
      <c r="V86" t="str">
        <f>Optimiser!Q10</f>
        <v>Golden Blaze</v>
      </c>
      <c r="W86">
        <f>Optimiser!R10</f>
        <v>8</v>
      </c>
      <c r="X86">
        <f>Optimiser!S10</f>
        <v>1</v>
      </c>
      <c r="Y86" s="46">
        <f>Optimiser!T10</f>
        <v>0</v>
      </c>
    </row>
    <row r="87" spans="2:25">
      <c r="B87">
        <v>6</v>
      </c>
      <c r="C87">
        <v>10</v>
      </c>
      <c r="D87">
        <v>15000</v>
      </c>
      <c r="I87">
        <v>1</v>
      </c>
      <c r="J87">
        <v>10</v>
      </c>
      <c r="K87">
        <f t="shared" si="65"/>
        <v>1</v>
      </c>
      <c r="L87">
        <f t="shared" si="62"/>
        <v>10</v>
      </c>
      <c r="M87" s="6">
        <f t="shared" si="63"/>
        <v>2.8</v>
      </c>
      <c r="N87" s="6">
        <f t="shared" si="64"/>
        <v>28</v>
      </c>
      <c r="O87" s="6">
        <f t="shared" si="66"/>
        <v>15.4</v>
      </c>
      <c r="U87" t="s">
        <v>52</v>
      </c>
      <c r="V87" t="str">
        <f>Optimiser!Q11</f>
        <v>Golden Blaze</v>
      </c>
      <c r="W87">
        <f>Optimiser!R11</f>
        <v>9</v>
      </c>
      <c r="X87">
        <f>Optimiser!S11</f>
        <v>1</v>
      </c>
      <c r="Y87" s="46">
        <f>Optimiser!T11</f>
        <v>0</v>
      </c>
    </row>
    <row r="88" spans="2:25">
      <c r="B88">
        <v>7</v>
      </c>
      <c r="C88">
        <v>11</v>
      </c>
      <c r="D88">
        <v>20000</v>
      </c>
      <c r="I88">
        <v>1</v>
      </c>
      <c r="J88">
        <v>11</v>
      </c>
      <c r="K88">
        <f t="shared" si="65"/>
        <v>1</v>
      </c>
      <c r="L88">
        <f t="shared" si="62"/>
        <v>11</v>
      </c>
      <c r="M88" s="6">
        <f t="shared" si="63"/>
        <v>2.5454545454545454</v>
      </c>
      <c r="N88" s="6">
        <f t="shared" si="64"/>
        <v>28</v>
      </c>
      <c r="O88" s="6">
        <f t="shared" si="66"/>
        <v>15.272727272727273</v>
      </c>
      <c r="U88" t="s">
        <v>53</v>
      </c>
      <c r="V88" t="str">
        <f>Optimiser!Q12</f>
        <v>Lucky face</v>
      </c>
      <c r="W88">
        <f>Optimiser!R12</f>
        <v>9</v>
      </c>
      <c r="X88">
        <f>Optimiser!S12</f>
        <v>1</v>
      </c>
      <c r="Y88" s="46">
        <f>Optimiser!T12</f>
        <v>0</v>
      </c>
    </row>
    <row r="89" spans="2:25">
      <c r="B89">
        <v>8</v>
      </c>
      <c r="C89">
        <v>12</v>
      </c>
      <c r="D89">
        <v>30000</v>
      </c>
      <c r="I89">
        <v>1</v>
      </c>
      <c r="J89">
        <v>12</v>
      </c>
      <c r="K89">
        <f t="shared" si="65"/>
        <v>1</v>
      </c>
      <c r="L89">
        <f t="shared" si="62"/>
        <v>12</v>
      </c>
      <c r="M89" s="6">
        <f t="shared" si="63"/>
        <v>2.3333333333333335</v>
      </c>
      <c r="N89" s="6">
        <f t="shared" si="64"/>
        <v>28</v>
      </c>
      <c r="O89" s="6">
        <f t="shared" si="66"/>
        <v>15.166666666666666</v>
      </c>
      <c r="U89" t="s">
        <v>54</v>
      </c>
      <c r="V89" t="str">
        <f>Optimiser!Q13</f>
        <v>Lucky face</v>
      </c>
      <c r="W89">
        <f>Optimiser!R13</f>
        <v>14</v>
      </c>
      <c r="X89">
        <f>Optimiser!S13</f>
        <v>1</v>
      </c>
      <c r="Y89" s="46">
        <f>Optimiser!T13</f>
        <v>0</v>
      </c>
    </row>
    <row r="90" spans="2:25">
      <c r="B90">
        <v>9</v>
      </c>
      <c r="C90">
        <v>13</v>
      </c>
      <c r="D90">
        <v>40000</v>
      </c>
      <c r="I90">
        <v>3</v>
      </c>
      <c r="J90">
        <v>4</v>
      </c>
      <c r="K90">
        <f t="shared" si="65"/>
        <v>3</v>
      </c>
      <c r="L90">
        <f t="shared" si="62"/>
        <v>12</v>
      </c>
      <c r="M90" s="6">
        <f t="shared" si="63"/>
        <v>2.3333333333333335</v>
      </c>
      <c r="N90" s="6">
        <f t="shared" si="64"/>
        <v>9.3333333333333339</v>
      </c>
      <c r="O90" s="6">
        <f t="shared" si="66"/>
        <v>5.8333333333333339</v>
      </c>
      <c r="U90" t="s">
        <v>55</v>
      </c>
      <c r="V90" t="str">
        <f>Optimiser!Q14</f>
        <v>Lucky face</v>
      </c>
      <c r="W90">
        <f>Optimiser!R14</f>
        <v>21</v>
      </c>
      <c r="X90">
        <f>Optimiser!S14</f>
        <v>0</v>
      </c>
      <c r="Y90" s="46">
        <f>Optimiser!T14</f>
        <v>0</v>
      </c>
    </row>
    <row r="91" spans="2:25">
      <c r="B91">
        <v>10</v>
      </c>
      <c r="C91">
        <v>14</v>
      </c>
      <c r="D91">
        <v>50000</v>
      </c>
      <c r="I91">
        <v>3</v>
      </c>
      <c r="J91">
        <v>5</v>
      </c>
      <c r="K91">
        <f t="shared" si="65"/>
        <v>3</v>
      </c>
      <c r="L91">
        <f t="shared" si="62"/>
        <v>15</v>
      </c>
      <c r="M91" s="6">
        <f t="shared" si="63"/>
        <v>1.8666666666666667</v>
      </c>
      <c r="N91" s="6">
        <f t="shared" si="64"/>
        <v>9.3333333333333339</v>
      </c>
      <c r="O91" s="6">
        <f t="shared" si="66"/>
        <v>5.6000000000000005</v>
      </c>
      <c r="U91" t="s">
        <v>56</v>
      </c>
      <c r="V91" t="str">
        <f>Optimiser!Q15</f>
        <v>Purple Splash</v>
      </c>
      <c r="W91">
        <f>Optimiser!R15</f>
        <v>19</v>
      </c>
      <c r="X91">
        <f>Optimiser!S15</f>
        <v>0</v>
      </c>
      <c r="Y91" s="46">
        <f>Optimiser!T15</f>
        <v>0</v>
      </c>
    </row>
    <row r="92" spans="2:25">
      <c r="B92">
        <v>11</v>
      </c>
      <c r="C92">
        <v>15</v>
      </c>
      <c r="D92">
        <v>60000</v>
      </c>
      <c r="I92">
        <v>3</v>
      </c>
      <c r="J92">
        <v>6</v>
      </c>
      <c r="K92">
        <f t="shared" si="65"/>
        <v>3</v>
      </c>
      <c r="L92">
        <f t="shared" si="62"/>
        <v>18</v>
      </c>
      <c r="M92" s="6">
        <f t="shared" si="63"/>
        <v>1.5555555555555556</v>
      </c>
      <c r="N92" s="6">
        <f t="shared" si="64"/>
        <v>9.3333333333333339</v>
      </c>
      <c r="O92" s="6">
        <f t="shared" si="66"/>
        <v>5.4444444444444446</v>
      </c>
      <c r="U92" t="s">
        <v>57</v>
      </c>
      <c r="V92" t="str">
        <f>Optimiser!Q16</f>
        <v>Lucky face</v>
      </c>
      <c r="W92">
        <f>Optimiser!R16</f>
        <v>11</v>
      </c>
      <c r="X92">
        <f>Optimiser!S16</f>
        <v>1</v>
      </c>
      <c r="Y92" s="46">
        <f>Optimiser!T16</f>
        <v>0</v>
      </c>
    </row>
    <row r="93" spans="2:25">
      <c r="B93">
        <v>12</v>
      </c>
      <c r="C93">
        <v>16</v>
      </c>
      <c r="D93">
        <v>70000</v>
      </c>
      <c r="I93">
        <v>3</v>
      </c>
      <c r="J93">
        <v>7</v>
      </c>
      <c r="K93">
        <f t="shared" si="65"/>
        <v>3</v>
      </c>
      <c r="L93">
        <f t="shared" si="62"/>
        <v>21</v>
      </c>
      <c r="M93" s="6">
        <f t="shared" si="63"/>
        <v>1.3333333333333333</v>
      </c>
      <c r="N93" s="6">
        <f t="shared" si="64"/>
        <v>9.3333333333333339</v>
      </c>
      <c r="O93" s="6">
        <f t="shared" si="66"/>
        <v>5.3333333333333339</v>
      </c>
      <c r="U93" t="s">
        <v>58</v>
      </c>
      <c r="V93" t="str">
        <f>Optimiser!Q17</f>
        <v>Lucky face</v>
      </c>
      <c r="W93">
        <f>Optimiser!R17</f>
        <v>21</v>
      </c>
      <c r="X93">
        <f>Optimiser!S17</f>
        <v>1</v>
      </c>
      <c r="Y93" s="46">
        <f>Optimiser!T17</f>
        <v>0</v>
      </c>
    </row>
    <row r="94" spans="2:25">
      <c r="B94">
        <v>13</v>
      </c>
      <c r="C94">
        <v>17</v>
      </c>
      <c r="D94">
        <v>80000</v>
      </c>
      <c r="I94">
        <v>3</v>
      </c>
      <c r="J94">
        <v>8</v>
      </c>
      <c r="K94">
        <f t="shared" si="65"/>
        <v>3</v>
      </c>
      <c r="L94">
        <f t="shared" si="62"/>
        <v>24</v>
      </c>
      <c r="M94" s="6">
        <f t="shared" si="63"/>
        <v>1.1666666666666667</v>
      </c>
      <c r="N94" s="6">
        <f t="shared" si="64"/>
        <v>9.3333333333333339</v>
      </c>
      <c r="O94" s="6">
        <f t="shared" si="66"/>
        <v>5.25</v>
      </c>
      <c r="U94" t="s">
        <v>59</v>
      </c>
      <c r="V94" t="str">
        <f>Optimiser!Q18</f>
        <v>Golden Blaze</v>
      </c>
      <c r="W94">
        <f>Optimiser!R18</f>
        <v>24</v>
      </c>
      <c r="X94">
        <f>Optimiser!S18</f>
        <v>1</v>
      </c>
      <c r="Y94" s="46">
        <f>Optimiser!T18</f>
        <v>0</v>
      </c>
    </row>
    <row r="95" spans="2:25">
      <c r="B95">
        <v>14</v>
      </c>
      <c r="C95">
        <v>18</v>
      </c>
      <c r="D95">
        <v>90000</v>
      </c>
      <c r="I95">
        <v>3</v>
      </c>
      <c r="J95">
        <v>9</v>
      </c>
      <c r="K95">
        <f t="shared" si="65"/>
        <v>3</v>
      </c>
      <c r="L95">
        <f t="shared" si="62"/>
        <v>27</v>
      </c>
      <c r="M95" s="6">
        <f t="shared" si="63"/>
        <v>1.037037037037037</v>
      </c>
      <c r="N95" s="6">
        <f t="shared" si="64"/>
        <v>9.3333333333333339</v>
      </c>
      <c r="O95" s="6">
        <f t="shared" si="66"/>
        <v>5.1851851851851851</v>
      </c>
      <c r="U95" t="s">
        <v>69</v>
      </c>
      <c r="V95" t="str">
        <f>Optimiser!Q19</f>
        <v>Purple Splash</v>
      </c>
      <c r="W95">
        <f>Optimiser!R19</f>
        <v>18</v>
      </c>
      <c r="X95">
        <f>Optimiser!S19</f>
        <v>1</v>
      </c>
      <c r="Y95" s="46">
        <f>Optimiser!T19</f>
        <v>0</v>
      </c>
    </row>
    <row r="96" spans="2:25">
      <c r="B96">
        <v>15</v>
      </c>
      <c r="C96">
        <v>19</v>
      </c>
      <c r="D96">
        <v>100000</v>
      </c>
      <c r="I96">
        <v>3</v>
      </c>
      <c r="J96">
        <v>10</v>
      </c>
      <c r="K96">
        <f t="shared" si="65"/>
        <v>3</v>
      </c>
      <c r="L96">
        <f t="shared" si="62"/>
        <v>30</v>
      </c>
      <c r="M96" s="6">
        <f t="shared" si="63"/>
        <v>0.93333333333333335</v>
      </c>
      <c r="N96" s="6">
        <f t="shared" si="64"/>
        <v>9.3333333333333339</v>
      </c>
      <c r="O96" s="6">
        <f t="shared" si="66"/>
        <v>5.1333333333333337</v>
      </c>
      <c r="U96" t="s">
        <v>70</v>
      </c>
      <c r="V96" t="str">
        <f>Optimiser!Q20</f>
        <v>Golden Blaze</v>
      </c>
      <c r="W96">
        <f>Optimiser!R20</f>
        <v>29</v>
      </c>
      <c r="X96">
        <f>Optimiser!S20</f>
        <v>1</v>
      </c>
      <c r="Y96" s="46">
        <f>Optimiser!T20</f>
        <v>0</v>
      </c>
    </row>
    <row r="97" spans="2:25">
      <c r="B97">
        <v>16</v>
      </c>
      <c r="C97">
        <v>20</v>
      </c>
      <c r="D97">
        <v>110000</v>
      </c>
      <c r="I97">
        <v>3</v>
      </c>
      <c r="J97">
        <v>11</v>
      </c>
      <c r="K97">
        <f t="shared" si="65"/>
        <v>3</v>
      </c>
      <c r="L97">
        <f t="shared" si="62"/>
        <v>33</v>
      </c>
      <c r="M97" s="6">
        <f t="shared" si="63"/>
        <v>0.84848484848484851</v>
      </c>
      <c r="N97" s="6">
        <f t="shared" si="64"/>
        <v>9.3333333333333339</v>
      </c>
      <c r="O97" s="6">
        <f t="shared" si="66"/>
        <v>5.0909090909090908</v>
      </c>
      <c r="U97" t="s">
        <v>71</v>
      </c>
      <c r="V97" t="str">
        <f>Optimiser!Q21</f>
        <v>Golden Blaze</v>
      </c>
      <c r="W97">
        <f>Optimiser!R21</f>
        <v>22</v>
      </c>
      <c r="X97">
        <f>Optimiser!S21</f>
        <v>1</v>
      </c>
      <c r="Y97" s="46">
        <f>Optimiser!T21</f>
        <v>0</v>
      </c>
    </row>
    <row r="98" spans="2:25">
      <c r="B98">
        <v>17</v>
      </c>
      <c r="C98">
        <v>21</v>
      </c>
      <c r="D98">
        <v>120000</v>
      </c>
      <c r="I98">
        <v>3</v>
      </c>
      <c r="J98">
        <v>12</v>
      </c>
      <c r="K98">
        <f t="shared" si="65"/>
        <v>3</v>
      </c>
      <c r="L98">
        <f t="shared" si="62"/>
        <v>36</v>
      </c>
      <c r="M98" s="6">
        <f t="shared" si="63"/>
        <v>0.77777777777777779</v>
      </c>
      <c r="N98" s="6">
        <f t="shared" si="64"/>
        <v>9.3333333333333339</v>
      </c>
      <c r="O98" s="6">
        <f t="shared" si="66"/>
        <v>5.0555555555555562</v>
      </c>
      <c r="U98" t="s">
        <v>72</v>
      </c>
      <c r="V98" t="str">
        <f>Optimiser!Q22</f>
        <v>Purple Splash</v>
      </c>
      <c r="W98">
        <f>Optimiser!R22</f>
        <v>9</v>
      </c>
      <c r="X98">
        <f>Optimiser!S22</f>
        <v>1</v>
      </c>
      <c r="Y98" s="46">
        <f>Optimiser!T22</f>
        <v>0</v>
      </c>
    </row>
    <row r="99" spans="2:25">
      <c r="B99">
        <v>18</v>
      </c>
      <c r="C99">
        <v>22</v>
      </c>
      <c r="D99">
        <v>130000</v>
      </c>
      <c r="I99">
        <v>6</v>
      </c>
      <c r="J99">
        <v>4</v>
      </c>
      <c r="K99">
        <f t="shared" si="65"/>
        <v>6</v>
      </c>
      <c r="L99">
        <f t="shared" si="62"/>
        <v>24</v>
      </c>
      <c r="M99" s="6">
        <f t="shared" si="63"/>
        <v>1.1666666666666667</v>
      </c>
      <c r="N99" s="6">
        <f t="shared" si="64"/>
        <v>4.666666666666667</v>
      </c>
      <c r="O99" s="6">
        <f t="shared" si="66"/>
        <v>2.916666666666667</v>
      </c>
      <c r="U99" t="s">
        <v>73</v>
      </c>
      <c r="V99" t="str">
        <f>Optimiser!Q23</f>
        <v>Lucky face</v>
      </c>
      <c r="W99">
        <f>Optimiser!R23</f>
        <v>14</v>
      </c>
      <c r="X99">
        <f>Optimiser!S23</f>
        <v>1</v>
      </c>
      <c r="Y99" s="46">
        <f>Optimiser!T23</f>
        <v>0</v>
      </c>
    </row>
    <row r="100" spans="2:25">
      <c r="B100">
        <v>19</v>
      </c>
      <c r="C100">
        <v>23</v>
      </c>
      <c r="D100">
        <v>140000</v>
      </c>
      <c r="I100">
        <v>6</v>
      </c>
      <c r="J100">
        <v>5</v>
      </c>
      <c r="K100">
        <f t="shared" si="65"/>
        <v>6</v>
      </c>
      <c r="L100">
        <f t="shared" si="62"/>
        <v>30</v>
      </c>
      <c r="M100" s="6">
        <f t="shared" si="63"/>
        <v>0.93333333333333335</v>
      </c>
      <c r="N100" s="6">
        <f t="shared" si="64"/>
        <v>4.666666666666667</v>
      </c>
      <c r="O100" s="6">
        <f t="shared" si="66"/>
        <v>2.8000000000000003</v>
      </c>
      <c r="U100" t="s">
        <v>74</v>
      </c>
      <c r="V100" t="str">
        <f>Optimiser!Q24</f>
        <v>Golden Blaze</v>
      </c>
      <c r="W100">
        <f>Optimiser!R24</f>
        <v>21</v>
      </c>
      <c r="X100">
        <f>Optimiser!S24</f>
        <v>1</v>
      </c>
      <c r="Y100" s="46">
        <f>Optimiser!T24</f>
        <v>0</v>
      </c>
    </row>
    <row r="101" spans="2:25">
      <c r="B101">
        <v>20</v>
      </c>
      <c r="C101">
        <v>24</v>
      </c>
      <c r="D101">
        <v>160000</v>
      </c>
      <c r="I101">
        <v>6</v>
      </c>
      <c r="J101">
        <v>6</v>
      </c>
      <c r="K101">
        <f t="shared" si="65"/>
        <v>6</v>
      </c>
      <c r="L101">
        <f t="shared" si="62"/>
        <v>36</v>
      </c>
      <c r="M101" s="6">
        <f t="shared" si="63"/>
        <v>0.77777777777777779</v>
      </c>
      <c r="N101" s="6">
        <f t="shared" si="64"/>
        <v>4.666666666666667</v>
      </c>
      <c r="O101" s="6">
        <f t="shared" si="66"/>
        <v>2.7222222222222223</v>
      </c>
      <c r="U101" t="s">
        <v>75</v>
      </c>
      <c r="V101" t="str">
        <f>Optimiser!Q25</f>
        <v>Lucky face</v>
      </c>
      <c r="W101">
        <f>Optimiser!R25</f>
        <v>13</v>
      </c>
      <c r="X101">
        <f>Optimiser!S25</f>
        <v>0</v>
      </c>
      <c r="Y101" s="46">
        <f>Optimiser!T25</f>
        <v>0</v>
      </c>
    </row>
    <row r="102" spans="2:25">
      <c r="B102">
        <v>21</v>
      </c>
      <c r="C102">
        <v>25</v>
      </c>
      <c r="D102">
        <v>180000</v>
      </c>
      <c r="I102">
        <v>6</v>
      </c>
      <c r="J102">
        <v>7</v>
      </c>
      <c r="K102">
        <f t="shared" si="65"/>
        <v>6</v>
      </c>
      <c r="L102">
        <f t="shared" si="62"/>
        <v>42</v>
      </c>
      <c r="M102" s="6">
        <f t="shared" si="63"/>
        <v>0.66666666666666663</v>
      </c>
      <c r="N102" s="6">
        <f t="shared" si="64"/>
        <v>4.666666666666667</v>
      </c>
      <c r="O102" s="6">
        <f t="shared" si="66"/>
        <v>2.666666666666667</v>
      </c>
      <c r="U102" t="s">
        <v>76</v>
      </c>
      <c r="V102" t="str">
        <f>Optimiser!Q26</f>
        <v>Lucky face</v>
      </c>
      <c r="W102">
        <f>Optimiser!R26</f>
        <v>9</v>
      </c>
      <c r="X102">
        <f>Optimiser!S26</f>
        <v>1</v>
      </c>
      <c r="Y102" s="46">
        <f>Optimiser!T26</f>
        <v>0</v>
      </c>
    </row>
    <row r="103" spans="2:25">
      <c r="B103">
        <v>22</v>
      </c>
      <c r="C103">
        <v>26</v>
      </c>
      <c r="D103">
        <v>200000</v>
      </c>
      <c r="I103">
        <v>6</v>
      </c>
      <c r="J103">
        <v>8</v>
      </c>
      <c r="K103">
        <f t="shared" si="65"/>
        <v>6</v>
      </c>
      <c r="L103">
        <f t="shared" si="62"/>
        <v>48</v>
      </c>
      <c r="M103" s="6">
        <f t="shared" si="63"/>
        <v>0.58333333333333337</v>
      </c>
      <c r="N103" s="6">
        <f t="shared" si="64"/>
        <v>4.666666666666667</v>
      </c>
      <c r="O103" s="6">
        <f t="shared" si="66"/>
        <v>2.625</v>
      </c>
      <c r="U103" t="s">
        <v>77</v>
      </c>
      <c r="V103" t="str">
        <f>Optimiser!Q27</f>
        <v>Purple Splash</v>
      </c>
      <c r="W103">
        <f>Optimiser!R27</f>
        <v>12</v>
      </c>
      <c r="X103">
        <f>Optimiser!S27</f>
        <v>1</v>
      </c>
      <c r="Y103" s="46">
        <f>Optimiser!T27</f>
        <v>0</v>
      </c>
    </row>
    <row r="104" spans="2:25">
      <c r="B104">
        <v>23</v>
      </c>
      <c r="C104">
        <v>27</v>
      </c>
      <c r="D104">
        <v>220000</v>
      </c>
      <c r="I104">
        <v>6</v>
      </c>
      <c r="J104">
        <v>9</v>
      </c>
      <c r="K104">
        <f t="shared" si="65"/>
        <v>6</v>
      </c>
      <c r="L104">
        <f t="shared" si="62"/>
        <v>54</v>
      </c>
      <c r="M104" s="6">
        <f t="shared" si="63"/>
        <v>0.51851851851851849</v>
      </c>
      <c r="N104" s="6">
        <f t="shared" si="64"/>
        <v>4.666666666666667</v>
      </c>
      <c r="O104" s="6">
        <f t="shared" si="66"/>
        <v>2.5925925925925926</v>
      </c>
      <c r="U104" t="s">
        <v>78</v>
      </c>
      <c r="V104" t="str">
        <f>Optimiser!Q28</f>
        <v>Lucky face</v>
      </c>
      <c r="W104">
        <f>Optimiser!R28</f>
        <v>7</v>
      </c>
      <c r="X104">
        <f>Optimiser!S28</f>
        <v>1</v>
      </c>
      <c r="Y104" s="46">
        <f>Optimiser!T28</f>
        <v>0</v>
      </c>
    </row>
    <row r="105" spans="2:25">
      <c r="B105">
        <v>24</v>
      </c>
      <c r="C105">
        <v>28</v>
      </c>
      <c r="D105">
        <v>240000</v>
      </c>
      <c r="I105">
        <v>6</v>
      </c>
      <c r="J105">
        <v>10</v>
      </c>
      <c r="K105">
        <f t="shared" si="65"/>
        <v>6</v>
      </c>
      <c r="L105">
        <f t="shared" si="62"/>
        <v>60</v>
      </c>
      <c r="M105" s="6">
        <f t="shared" si="63"/>
        <v>0.46666666666666667</v>
      </c>
      <c r="N105" s="6">
        <f t="shared" si="64"/>
        <v>4.666666666666667</v>
      </c>
      <c r="O105" s="6">
        <f t="shared" si="66"/>
        <v>2.5666666666666669</v>
      </c>
      <c r="U105" t="s">
        <v>79</v>
      </c>
      <c r="V105" t="str">
        <f>Optimiser!Q29</f>
        <v>Lucky face</v>
      </c>
      <c r="W105">
        <f>Optimiser!R29</f>
        <v>7</v>
      </c>
      <c r="X105">
        <f>Optimiser!S29</f>
        <v>1</v>
      </c>
      <c r="Y105" s="46">
        <f>Optimiser!T29</f>
        <v>5.4729166666666664</v>
      </c>
    </row>
    <row r="106" spans="2:25">
      <c r="B106">
        <v>25</v>
      </c>
      <c r="C106">
        <v>29</v>
      </c>
      <c r="D106">
        <v>260000</v>
      </c>
      <c r="I106">
        <v>6</v>
      </c>
      <c r="J106">
        <v>11</v>
      </c>
      <c r="K106">
        <f t="shared" si="65"/>
        <v>6</v>
      </c>
      <c r="L106">
        <f t="shared" si="62"/>
        <v>66</v>
      </c>
      <c r="M106" s="6">
        <f t="shared" si="63"/>
        <v>0.42424242424242425</v>
      </c>
      <c r="N106" s="6">
        <f t="shared" si="64"/>
        <v>4.666666666666667</v>
      </c>
      <c r="O106" s="6">
        <f t="shared" si="66"/>
        <v>2.5454545454545454</v>
      </c>
      <c r="U106" t="s">
        <v>80</v>
      </c>
      <c r="V106">
        <f>Optimiser!Q30</f>
        <v>0</v>
      </c>
      <c r="W106">
        <f>Optimiser!R30</f>
        <v>0</v>
      </c>
      <c r="X106">
        <f>Optimiser!S30</f>
        <v>0</v>
      </c>
      <c r="Y106" s="46">
        <f>Optimiser!T30</f>
        <v>0</v>
      </c>
    </row>
    <row r="107" spans="2:25">
      <c r="B107">
        <v>26</v>
      </c>
      <c r="C107">
        <v>30</v>
      </c>
      <c r="D107">
        <v>280000</v>
      </c>
      <c r="I107">
        <v>6</v>
      </c>
      <c r="J107">
        <v>12</v>
      </c>
      <c r="K107">
        <f t="shared" si="65"/>
        <v>6</v>
      </c>
      <c r="L107">
        <f t="shared" si="62"/>
        <v>72</v>
      </c>
      <c r="M107" s="6">
        <f t="shared" si="63"/>
        <v>0.3888888888888889</v>
      </c>
      <c r="N107" s="6">
        <f t="shared" si="64"/>
        <v>4.666666666666667</v>
      </c>
      <c r="O107" s="6">
        <f t="shared" si="66"/>
        <v>2.5277777777777781</v>
      </c>
      <c r="U107" t="s">
        <v>81</v>
      </c>
      <c r="V107">
        <f>Optimiser!Q31</f>
        <v>0</v>
      </c>
      <c r="W107">
        <f>Optimiser!R31</f>
        <v>0</v>
      </c>
      <c r="X107">
        <f>Optimiser!S31</f>
        <v>0</v>
      </c>
      <c r="Y107" s="46">
        <f>Optimiser!T31</f>
        <v>0</v>
      </c>
    </row>
    <row r="108" spans="2:25">
      <c r="B108">
        <v>27</v>
      </c>
      <c r="C108">
        <v>31</v>
      </c>
      <c r="D108">
        <v>300000</v>
      </c>
      <c r="U108" t="s">
        <v>82</v>
      </c>
      <c r="V108">
        <f>Optimiser!Q32</f>
        <v>0</v>
      </c>
      <c r="W108">
        <f>Optimiser!R32</f>
        <v>0</v>
      </c>
      <c r="X108">
        <f>Optimiser!S32</f>
        <v>0</v>
      </c>
      <c r="Y108" s="46">
        <f>Optimiser!T32</f>
        <v>0</v>
      </c>
    </row>
    <row r="109" spans="2:25">
      <c r="B109">
        <v>28</v>
      </c>
      <c r="C109">
        <v>32</v>
      </c>
      <c r="D109">
        <v>320000</v>
      </c>
      <c r="N109" t="s">
        <v>98</v>
      </c>
      <c r="O109" s="6">
        <f>AVERAGE(O81:O107)</f>
        <v>7.987682379349045</v>
      </c>
      <c r="U109" t="s">
        <v>83</v>
      </c>
      <c r="V109">
        <f>Optimiser!Q33</f>
        <v>0</v>
      </c>
      <c r="W109">
        <f>Optimiser!R33</f>
        <v>0</v>
      </c>
      <c r="X109">
        <f>Optimiser!S33</f>
        <v>0</v>
      </c>
      <c r="Y109" s="46">
        <f>Optimiser!T33</f>
        <v>0</v>
      </c>
    </row>
    <row r="110" spans="2:25">
      <c r="B110">
        <v>29</v>
      </c>
      <c r="C110">
        <v>33</v>
      </c>
      <c r="D110">
        <v>340000</v>
      </c>
      <c r="U110" t="s">
        <v>84</v>
      </c>
      <c r="V110">
        <f>Optimiser!Q34</f>
        <v>0</v>
      </c>
      <c r="W110">
        <f>Optimiser!R34</f>
        <v>0</v>
      </c>
      <c r="X110">
        <f>Optimiser!S34</f>
        <v>0</v>
      </c>
      <c r="Y110" s="46">
        <f>Optimiser!T34</f>
        <v>0</v>
      </c>
    </row>
    <row r="111" spans="2:25">
      <c r="B111">
        <v>30</v>
      </c>
      <c r="C111">
        <v>34</v>
      </c>
      <c r="D111">
        <v>360000</v>
      </c>
      <c r="U111" t="s">
        <v>85</v>
      </c>
      <c r="V111">
        <f>Optimiser!Q35</f>
        <v>0</v>
      </c>
      <c r="W111">
        <f>Optimiser!R35</f>
        <v>0</v>
      </c>
      <c r="X111">
        <f>Optimiser!S35</f>
        <v>0</v>
      </c>
      <c r="Y111" s="46">
        <f>Optimiser!T35</f>
        <v>0</v>
      </c>
    </row>
    <row r="112" spans="2:25">
      <c r="U112" t="s">
        <v>152</v>
      </c>
      <c r="V112">
        <f>Optimiser!Q36</f>
        <v>0</v>
      </c>
      <c r="W112">
        <f>Optimiser!R36</f>
        <v>0</v>
      </c>
      <c r="X112">
        <f>Optimiser!S36</f>
        <v>0</v>
      </c>
      <c r="Y112" s="46">
        <f>Optimiser!T36</f>
        <v>0</v>
      </c>
    </row>
    <row r="113" spans="21:25">
      <c r="U113" t="s">
        <v>153</v>
      </c>
      <c r="V113">
        <f>Optimiser!Q37</f>
        <v>0</v>
      </c>
      <c r="W113">
        <f>Optimiser!R37</f>
        <v>0</v>
      </c>
      <c r="X113">
        <f>Optimiser!S37</f>
        <v>0</v>
      </c>
      <c r="Y113" s="46">
        <f>Optimiser!T37</f>
        <v>0</v>
      </c>
    </row>
    <row r="114" spans="21:25">
      <c r="U114" t="s">
        <v>154</v>
      </c>
      <c r="V114">
        <f>Optimiser!Q38</f>
        <v>0</v>
      </c>
      <c r="W114">
        <f>Optimiser!R38</f>
        <v>0</v>
      </c>
      <c r="X114">
        <f>Optimiser!S38</f>
        <v>0</v>
      </c>
      <c r="Y114" s="46">
        <f>Optimiser!T38</f>
        <v>0</v>
      </c>
    </row>
    <row r="115" spans="21:25">
      <c r="U115" t="s">
        <v>155</v>
      </c>
      <c r="V115">
        <f>Optimiser!Q39</f>
        <v>0</v>
      </c>
      <c r="W115">
        <f>Optimiser!R39</f>
        <v>0</v>
      </c>
      <c r="X115">
        <f>Optimiser!S39</f>
        <v>0</v>
      </c>
      <c r="Y115" s="46">
        <f>Optimiser!T39</f>
        <v>0</v>
      </c>
    </row>
    <row r="116" spans="21:25">
      <c r="U116" t="s">
        <v>156</v>
      </c>
      <c r="V116">
        <f>Optimiser!Q40</f>
        <v>0</v>
      </c>
      <c r="W116">
        <f>Optimiser!R40</f>
        <v>0</v>
      </c>
      <c r="X116">
        <f>Optimiser!S40</f>
        <v>0</v>
      </c>
      <c r="Y116" s="46">
        <f>Optimiser!T40</f>
        <v>0</v>
      </c>
    </row>
    <row r="117" spans="21:25">
      <c r="U117" t="s">
        <v>157</v>
      </c>
      <c r="V117">
        <f>Optimiser!Q41</f>
        <v>0</v>
      </c>
      <c r="W117">
        <f>Optimiser!R41</f>
        <v>0</v>
      </c>
      <c r="X117">
        <f>Optimiser!S41</f>
        <v>0</v>
      </c>
      <c r="Y117" s="46">
        <f>Optimiser!T41</f>
        <v>0</v>
      </c>
    </row>
    <row r="118" spans="21:25">
      <c r="U118" t="s">
        <v>158</v>
      </c>
      <c r="V118">
        <f>Optimiser!Q42</f>
        <v>0</v>
      </c>
      <c r="W118">
        <f>Optimiser!R42</f>
        <v>0</v>
      </c>
      <c r="X118">
        <f>Optimiser!S42</f>
        <v>0</v>
      </c>
      <c r="Y118" s="46">
        <f>Optimiser!T42</f>
        <v>0</v>
      </c>
    </row>
    <row r="119" spans="21:25">
      <c r="U119" t="s">
        <v>159</v>
      </c>
      <c r="V119">
        <f>Optimiser!Q43</f>
        <v>0</v>
      </c>
      <c r="W119">
        <f>Optimiser!R43</f>
        <v>0</v>
      </c>
      <c r="X119">
        <f>Optimiser!S43</f>
        <v>0</v>
      </c>
      <c r="Y119" s="46">
        <f>Optimiser!T43</f>
        <v>0</v>
      </c>
    </row>
    <row r="120" spans="21:25">
      <c r="U120" t="s">
        <v>160</v>
      </c>
      <c r="V120">
        <f>Optimiser!Q44</f>
        <v>0</v>
      </c>
      <c r="W120">
        <f>Optimiser!R44</f>
        <v>0</v>
      </c>
      <c r="X120">
        <f>Optimiser!S44</f>
        <v>0</v>
      </c>
      <c r="Y120" s="46">
        <f>Optimiser!T44</f>
        <v>0</v>
      </c>
    </row>
    <row r="122" spans="21:25">
      <c r="V122" t="s">
        <v>33</v>
      </c>
      <c r="W122" s="6">
        <f>AVERAGE(W81:INDEX(W81:W120,U79,1))</f>
        <v>14.64</v>
      </c>
      <c r="X122" s="6">
        <f>AVERAGE(X81:INDEX(X81:X120,U79,1))</f>
        <v>0.88</v>
      </c>
      <c r="Y122" s="8">
        <f>(INDEX(Y81:Y120,U79,1)-Y81)/9*24</f>
        <v>14.342592592592592</v>
      </c>
    </row>
  </sheetData>
  <conditionalFormatting sqref="J22:DE54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3:L14">
    <cfRule type="colorScale" priority="6">
      <colorScale>
        <cfvo type="min" val="0"/>
        <cfvo type="max" val="0"/>
        <color theme="0"/>
        <color rgb="FFFFEF9C"/>
      </colorScale>
    </cfRule>
  </conditionalFormatting>
  <conditionalFormatting sqref="L3:L14">
    <cfRule type="colorScale" priority="3">
      <colorScale>
        <cfvo type="min" val="0"/>
        <cfvo type="max" val="0"/>
        <color theme="0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E122"/>
  <sheetViews>
    <sheetView zoomScale="85" zoomScaleNormal="85" workbookViewId="0">
      <selection activeCell="J8" sqref="J8"/>
    </sheetView>
  </sheetViews>
  <sheetFormatPr defaultRowHeight="14.25"/>
  <cols>
    <col min="2" max="2" width="15.75" bestFit="1" customWidth="1"/>
    <col min="5" max="5" width="9" customWidth="1"/>
    <col min="7" max="7" width="10" bestFit="1" customWidth="1"/>
    <col min="9" max="9" width="10" bestFit="1" customWidth="1"/>
    <col min="10" max="19" width="8.875" customWidth="1"/>
    <col min="22" max="22" width="10.375" bestFit="1" customWidth="1"/>
    <col min="24" max="24" width="10.625" bestFit="1" customWidth="1"/>
    <col min="28" max="28" width="9.625" bestFit="1" customWidth="1"/>
  </cols>
  <sheetData>
    <row r="1" spans="2:30">
      <c r="F1" t="s">
        <v>100</v>
      </c>
      <c r="G1" t="s">
        <v>65</v>
      </c>
      <c r="H1" s="6">
        <f>U7/U6</f>
        <v>3.8636363636363638</v>
      </c>
      <c r="I1" t="s">
        <v>64</v>
      </c>
    </row>
    <row r="2" spans="2:30" ht="15">
      <c r="B2" t="s">
        <v>86</v>
      </c>
      <c r="C2" s="9">
        <f>Optimiser!D6</f>
        <v>13</v>
      </c>
      <c r="G2" t="s">
        <v>99</v>
      </c>
      <c r="H2" t="s">
        <v>25</v>
      </c>
      <c r="I2" t="s">
        <v>26</v>
      </c>
      <c r="J2" t="s">
        <v>27</v>
      </c>
      <c r="K2" t="s">
        <v>62</v>
      </c>
      <c r="L2" t="s">
        <v>63</v>
      </c>
    </row>
    <row r="3" spans="2:30">
      <c r="B3" t="s">
        <v>7</v>
      </c>
      <c r="C3">
        <f>INDEX($D$22:$D$52,$C$2,0)</f>
        <v>100</v>
      </c>
      <c r="G3">
        <v>1</v>
      </c>
      <c r="H3" s="6">
        <f t="shared" ref="H3:H14" ca="1" si="0">$G3*($U$10/$U$9*$C$10*($C$9*(1+$C$4)+($C$8/6+$C$8/3*$C$6)*0.5*(1+$C$5)))+$K3</f>
        <v>19683.415658808888</v>
      </c>
      <c r="I3" s="6">
        <f t="shared" ref="I3:I14" ca="1" si="1">$G3*(0.5*$U$10/$U$9*$C$10*($C$9*(1+$C$4)+($C$8/6+$C$8/3*$C$6)*0.25*(1+$C$5)))+$K3</f>
        <v>11269.954120347349</v>
      </c>
      <c r="J3" s="6">
        <f t="shared" ref="J3:J14" ca="1" si="2">$G3*(0.1*$U$10/$U$9*$C$10*($C$9*(1+$C$4)+($C$8/6+$C$8/3*$C$6)*0.05*(1+$C$5)))+$K3</f>
        <v>4885.3387357319643</v>
      </c>
      <c r="K3" s="6">
        <f t="shared" ref="K3:K14" ca="1" si="3">$U$6*G3+$AC$3*G3/$AA$13+(G3/$C$14*$D$14+G3/$C$15*$D$15+G3/$C$16*$D$16+G3/$C$17*$D$17+G3/$C$18*$D$18+G3/$C$13*$D$13)*2-$P$12*$G3</f>
        <v>3337.2618126550419</v>
      </c>
      <c r="L3" s="6">
        <f t="shared" ref="L3:L14" si="4">IF($U$6*G3&gt;$U$7,$U$7,$U$6*G3)+$AC$3*G3/$AA$13</f>
        <v>2853.2710135571338</v>
      </c>
      <c r="U3" t="s">
        <v>24</v>
      </c>
      <c r="AB3" t="s">
        <v>29</v>
      </c>
      <c r="AC3">
        <f>Y13*U5</f>
        <v>3513.6000000000004</v>
      </c>
      <c r="AD3" t="s">
        <v>60</v>
      </c>
    </row>
    <row r="4" spans="2:30" ht="15">
      <c r="B4" t="s">
        <v>8</v>
      </c>
      <c r="C4" s="4">
        <f>INDEX($E$22:$E$52,$C$2,0)</f>
        <v>0</v>
      </c>
      <c r="G4">
        <v>2</v>
      </c>
      <c r="H4" s="6">
        <f t="shared" ca="1" si="0"/>
        <v>39366.831317617776</v>
      </c>
      <c r="I4" s="6">
        <f t="shared" ca="1" si="1"/>
        <v>22539.908240694698</v>
      </c>
      <c r="J4" s="6">
        <f t="shared" ca="1" si="2"/>
        <v>9770.6774714639287</v>
      </c>
      <c r="K4" s="6">
        <f t="shared" ca="1" si="3"/>
        <v>6674.5236253100838</v>
      </c>
      <c r="L4" s="6">
        <f t="shared" si="4"/>
        <v>5706.5420271142675</v>
      </c>
      <c r="T4" t="s">
        <v>23</v>
      </c>
      <c r="U4" s="10">
        <f>Optimiser!E7</f>
        <v>0.18</v>
      </c>
      <c r="AB4" t="s">
        <v>23</v>
      </c>
      <c r="AC4" s="1">
        <f ca="1">(E66*H66+E67*H67+E68*H68+E69*H69+E71*H71+E70*H70+E65*H65)/Core!U79</f>
        <v>5.5432000000000009E-2</v>
      </c>
    </row>
    <row r="5" spans="2:30" ht="15">
      <c r="B5" t="s">
        <v>9</v>
      </c>
      <c r="C5" s="4">
        <f>INDEX($F$22:$F$52,$C$2,0)</f>
        <v>0.2</v>
      </c>
      <c r="G5">
        <v>3</v>
      </c>
      <c r="H5" s="6">
        <f t="shared" ca="1" si="0"/>
        <v>59050.246976426664</v>
      </c>
      <c r="I5" s="6">
        <f t="shared" ca="1" si="1"/>
        <v>33809.862361042047</v>
      </c>
      <c r="J5" s="6">
        <f t="shared" ca="1" si="2"/>
        <v>14656.016207195895</v>
      </c>
      <c r="K5" s="6">
        <f t="shared" ca="1" si="3"/>
        <v>10011.785437965125</v>
      </c>
      <c r="L5" s="6">
        <f t="shared" si="4"/>
        <v>8559.8130406714008</v>
      </c>
      <c r="P5" t="s">
        <v>18</v>
      </c>
      <c r="Q5" t="s">
        <v>19</v>
      </c>
      <c r="R5" t="s">
        <v>191</v>
      </c>
      <c r="T5" t="s">
        <v>29</v>
      </c>
      <c r="U5" s="11">
        <f>Optimiser!E8</f>
        <v>240</v>
      </c>
      <c r="AB5" t="s">
        <v>61</v>
      </c>
      <c r="AC5" s="4">
        <f ca="1">(E57*H66+E58*H67+E59*H68+E60*H69+E62*H71+E56*H65+E61*H70)/Core!U79</f>
        <v>8.8000000000000009E-2</v>
      </c>
    </row>
    <row r="6" spans="2:30" ht="15">
      <c r="B6" t="s">
        <v>68</v>
      </c>
      <c r="C6" s="4">
        <f>INDEX($G$22:$G$52,$C$2,0)</f>
        <v>0</v>
      </c>
      <c r="F6" s="1"/>
      <c r="G6">
        <v>4</v>
      </c>
      <c r="H6" s="6">
        <f t="shared" ca="1" si="0"/>
        <v>78733.662635235552</v>
      </c>
      <c r="I6" s="6">
        <f t="shared" ca="1" si="1"/>
        <v>45079.816481389396</v>
      </c>
      <c r="J6" s="6">
        <f t="shared" ca="1" si="2"/>
        <v>19541.354942927857</v>
      </c>
      <c r="K6" s="6">
        <f t="shared" ca="1" si="3"/>
        <v>13349.047250620168</v>
      </c>
      <c r="L6" s="6">
        <f t="shared" si="4"/>
        <v>11113.084054228535</v>
      </c>
      <c r="O6" t="s">
        <v>15</v>
      </c>
      <c r="P6" s="11">
        <f>Optimiser!D15</f>
        <v>13</v>
      </c>
      <c r="Q6">
        <f>P6+4</f>
        <v>17</v>
      </c>
      <c r="R6">
        <f>IF(Optimiser!C15="none skulls",0,IF(Optimiser!C15="slightly lethal",1,IF(Optimiser!C15="on average lethal",2,IF(Optimiser!C15="enormously lethal",3,4))))</f>
        <v>2</v>
      </c>
      <c r="T6" t="s">
        <v>30</v>
      </c>
      <c r="U6" s="11">
        <f>Optimiser!F9</f>
        <v>2200</v>
      </c>
    </row>
    <row r="7" spans="2:30" ht="15">
      <c r="C7" s="4"/>
      <c r="F7" s="1"/>
      <c r="G7">
        <v>5</v>
      </c>
      <c r="H7" s="6">
        <f t="shared" ca="1" si="0"/>
        <v>98417.078294044448</v>
      </c>
      <c r="I7" s="6">
        <f t="shared" ca="1" si="1"/>
        <v>56349.770601736745</v>
      </c>
      <c r="J7" s="6">
        <f t="shared" ca="1" si="2"/>
        <v>24426.693678659823</v>
      </c>
      <c r="K7" s="6">
        <f t="shared" ca="1" si="3"/>
        <v>16686.30906327521</v>
      </c>
      <c r="L7" s="6">
        <f t="shared" si="4"/>
        <v>11766.355067785669</v>
      </c>
      <c r="O7" t="s">
        <v>16</v>
      </c>
      <c r="P7" s="11">
        <f>Optimiser!D16</f>
        <v>10</v>
      </c>
      <c r="Q7">
        <f t="shared" ref="Q7:Q8" si="5">P7+4</f>
        <v>14</v>
      </c>
      <c r="R7">
        <f>IF(Optimiser!C16="none skulls",0,IF(Optimiser!C16="slightly lethal",1,IF(Optimiser!C16="on average lethal",2,IF(Optimiser!C16="enormously lethal",3,4))))</f>
        <v>2</v>
      </c>
      <c r="T7" t="s">
        <v>31</v>
      </c>
      <c r="U7" s="11">
        <f>Optimiser!E10</f>
        <v>8500</v>
      </c>
      <c r="AC7" s="6"/>
    </row>
    <row r="8" spans="2:30" ht="15">
      <c r="B8" t="s">
        <v>87</v>
      </c>
      <c r="C8" s="9">
        <f>Optimiser!C18</f>
        <v>5000</v>
      </c>
      <c r="F8" s="1"/>
      <c r="G8">
        <v>6</v>
      </c>
      <c r="H8" s="6">
        <f t="shared" ca="1" si="0"/>
        <v>118100.49395285333</v>
      </c>
      <c r="I8" s="6">
        <f t="shared" ca="1" si="1"/>
        <v>67619.724722084095</v>
      </c>
      <c r="J8" s="6">
        <f t="shared" ca="1" si="2"/>
        <v>29312.03241439179</v>
      </c>
      <c r="K8" s="6">
        <f t="shared" ca="1" si="3"/>
        <v>20023.570875930251</v>
      </c>
      <c r="L8" s="6">
        <f t="shared" si="4"/>
        <v>12419.626081342802</v>
      </c>
      <c r="O8" t="s">
        <v>17</v>
      </c>
      <c r="P8" s="11">
        <f>Optimiser!D17</f>
        <v>7</v>
      </c>
      <c r="Q8">
        <f t="shared" si="5"/>
        <v>11</v>
      </c>
      <c r="R8">
        <f>IF(Optimiser!C17="none skulls",0,IF(Optimiser!C17="slightly lethal",1,IF(Optimiser!C17="on average lethal",2,IF(Optimiser!C17="enormously lethal",3,4))))</f>
        <v>2</v>
      </c>
      <c r="T8" t="s">
        <v>32</v>
      </c>
      <c r="U8" s="11">
        <f>Optimiser!E11</f>
        <v>21</v>
      </c>
    </row>
    <row r="9" spans="2:30" ht="15">
      <c r="B9" t="s">
        <v>88</v>
      </c>
      <c r="C9" s="9">
        <f>Optimiser!C19</f>
        <v>8000</v>
      </c>
      <c r="G9">
        <v>7</v>
      </c>
      <c r="H9" s="6">
        <f t="shared" ca="1" si="0"/>
        <v>137783.90961166221</v>
      </c>
      <c r="I9" s="6">
        <f t="shared" ca="1" si="1"/>
        <v>78889.678842431444</v>
      </c>
      <c r="J9" s="6">
        <f t="shared" ca="1" si="2"/>
        <v>34197.371150123756</v>
      </c>
      <c r="K9" s="6">
        <f t="shared" ca="1" si="3"/>
        <v>23360.832688585291</v>
      </c>
      <c r="L9" s="6">
        <f t="shared" si="4"/>
        <v>13072.897094899936</v>
      </c>
      <c r="O9" t="s">
        <v>22</v>
      </c>
      <c r="Q9" s="25">
        <f>(Q6*R6+Q7*R7+Q8*R8)/R9</f>
        <v>14</v>
      </c>
      <c r="R9">
        <f>SUM(R6:R8)</f>
        <v>6</v>
      </c>
      <c r="T9" t="s">
        <v>66</v>
      </c>
      <c r="U9" s="11">
        <f>Optimiser!E12</f>
        <v>28</v>
      </c>
    </row>
    <row r="10" spans="2:30" ht="15">
      <c r="B10" t="s">
        <v>89</v>
      </c>
      <c r="C10" s="6">
        <f>U9/(Optimiser!D5+4)*2</f>
        <v>2.1538461538461537</v>
      </c>
      <c r="G10">
        <v>8</v>
      </c>
      <c r="H10" s="6">
        <f t="shared" ca="1" si="0"/>
        <v>157467.3252704711</v>
      </c>
      <c r="I10" s="6">
        <f t="shared" ca="1" si="1"/>
        <v>90159.632962778793</v>
      </c>
      <c r="J10" s="6">
        <f t="shared" ca="1" si="2"/>
        <v>39082.709885855715</v>
      </c>
      <c r="K10" s="6">
        <f t="shared" ca="1" si="3"/>
        <v>26698.094501240335</v>
      </c>
      <c r="L10" s="6">
        <f t="shared" si="4"/>
        <v>13726.16810845707</v>
      </c>
      <c r="P10" s="3"/>
      <c r="T10" t="s">
        <v>67</v>
      </c>
      <c r="U10" s="11">
        <f>Optimiser!E13</f>
        <v>25</v>
      </c>
    </row>
    <row r="11" spans="2:30" ht="15">
      <c r="G11">
        <v>9</v>
      </c>
      <c r="H11" s="6">
        <f t="shared" ca="1" si="0"/>
        <v>177150.74092928</v>
      </c>
      <c r="I11" s="6">
        <f t="shared" ca="1" si="1"/>
        <v>101429.58708312614</v>
      </c>
      <c r="J11" s="6">
        <f t="shared" ca="1" si="2"/>
        <v>43968.048621587681</v>
      </c>
      <c r="K11" s="6">
        <f t="shared" ca="1" si="3"/>
        <v>30035.356313895376</v>
      </c>
      <c r="L11" s="6">
        <f t="shared" si="4"/>
        <v>14379.439122014202</v>
      </c>
      <c r="P11" s="3"/>
    </row>
    <row r="12" spans="2:30" ht="15">
      <c r="B12" t="s">
        <v>90</v>
      </c>
      <c r="C12" t="s">
        <v>91</v>
      </c>
      <c r="D12" t="s">
        <v>92</v>
      </c>
      <c r="G12">
        <v>10</v>
      </c>
      <c r="H12" s="6">
        <f t="shared" ca="1" si="0"/>
        <v>196834.1565880889</v>
      </c>
      <c r="I12" s="6">
        <f t="shared" ca="1" si="1"/>
        <v>112699.54120347349</v>
      </c>
      <c r="J12" s="6">
        <f t="shared" ca="1" si="2"/>
        <v>48853.387357319647</v>
      </c>
      <c r="K12" s="6">
        <f t="shared" ca="1" si="3"/>
        <v>33372.61812655042</v>
      </c>
      <c r="L12" s="6">
        <f t="shared" si="4"/>
        <v>15032.710135571337</v>
      </c>
      <c r="O12" t="s">
        <v>124</v>
      </c>
      <c r="P12" s="18">
        <f ca="1">Optimiser!C20/(Optimiser!C21+3)*500/Core!Y122*AC4</f>
        <v>72.143907036797941</v>
      </c>
    </row>
    <row r="13" spans="2:30" ht="15">
      <c r="B13" t="s">
        <v>101</v>
      </c>
      <c r="C13">
        <f>Core!C13</f>
        <v>1.5</v>
      </c>
      <c r="D13">
        <f>Core!D13</f>
        <v>125</v>
      </c>
      <c r="G13">
        <v>11</v>
      </c>
      <c r="H13" s="6">
        <f t="shared" ca="1" si="0"/>
        <v>216517.57224689779</v>
      </c>
      <c r="I13" s="6">
        <f t="shared" ca="1" si="1"/>
        <v>123969.49532382085</v>
      </c>
      <c r="J13" s="6">
        <f t="shared" ca="1" si="2"/>
        <v>53738.72609305162</v>
      </c>
      <c r="K13" s="6">
        <f t="shared" ca="1" si="3"/>
        <v>36709.879939205464</v>
      </c>
      <c r="L13" s="6">
        <f t="shared" si="4"/>
        <v>15685.981149128471</v>
      </c>
      <c r="P13" s="3"/>
      <c r="X13" t="s">
        <v>33</v>
      </c>
      <c r="Y13" s="8">
        <f>Core!W122</f>
        <v>14.64</v>
      </c>
      <c r="Z13" s="8">
        <f>Core!X122</f>
        <v>0.88</v>
      </c>
      <c r="AA13" s="8">
        <f>Core!Y122</f>
        <v>5.3784722222222223</v>
      </c>
    </row>
    <row r="14" spans="2:30">
      <c r="B14" t="s">
        <v>102</v>
      </c>
      <c r="C14">
        <f>Core!C14</f>
        <v>3.5</v>
      </c>
      <c r="D14">
        <f>Core!D14</f>
        <v>350</v>
      </c>
      <c r="G14">
        <v>12</v>
      </c>
      <c r="H14" s="6">
        <f t="shared" ca="1" si="0"/>
        <v>236200.98790570666</v>
      </c>
      <c r="I14" s="6">
        <f t="shared" ca="1" si="1"/>
        <v>135239.44944416819</v>
      </c>
      <c r="J14" s="6">
        <f t="shared" ca="1" si="2"/>
        <v>58624.064828783579</v>
      </c>
      <c r="K14" s="6">
        <f t="shared" ca="1" si="3"/>
        <v>40047.141751860501</v>
      </c>
      <c r="L14" s="6">
        <f t="shared" si="4"/>
        <v>16339.252162685603</v>
      </c>
    </row>
    <row r="15" spans="2:30">
      <c r="B15" t="s">
        <v>103</v>
      </c>
      <c r="C15">
        <f>Core!C15</f>
        <v>7</v>
      </c>
      <c r="D15">
        <f>Core!D15</f>
        <v>650</v>
      </c>
    </row>
    <row r="16" spans="2:30">
      <c r="B16" t="s">
        <v>104</v>
      </c>
      <c r="C16">
        <f>Core!C16</f>
        <v>666</v>
      </c>
      <c r="D16">
        <f>Core!D16</f>
        <v>1250</v>
      </c>
    </row>
    <row r="17" spans="1:109">
      <c r="B17" t="s">
        <v>105</v>
      </c>
      <c r="C17">
        <f>Core!C17</f>
        <v>666</v>
      </c>
      <c r="D17">
        <f>Core!D17</f>
        <v>0</v>
      </c>
    </row>
    <row r="18" spans="1:109">
      <c r="B18" t="s">
        <v>106</v>
      </c>
      <c r="C18">
        <f>Core!C18</f>
        <v>666</v>
      </c>
      <c r="D18">
        <f>Core!D18</f>
        <v>0</v>
      </c>
    </row>
    <row r="20" spans="1:109">
      <c r="J20" t="s">
        <v>28</v>
      </c>
    </row>
    <row r="21" spans="1:109">
      <c r="B21" t="s">
        <v>13</v>
      </c>
      <c r="C21" t="s">
        <v>12</v>
      </c>
      <c r="D21" t="s">
        <v>7</v>
      </c>
      <c r="E21" t="s">
        <v>8</v>
      </c>
      <c r="F21" t="s">
        <v>9</v>
      </c>
      <c r="G21" t="s">
        <v>10</v>
      </c>
      <c r="H21" t="s">
        <v>11</v>
      </c>
      <c r="I21" t="s">
        <v>14</v>
      </c>
      <c r="J21">
        <v>1</v>
      </c>
      <c r="K21">
        <v>2</v>
      </c>
      <c r="L21">
        <v>3</v>
      </c>
      <c r="M21">
        <v>4</v>
      </c>
      <c r="N21">
        <v>5</v>
      </c>
      <c r="O21">
        <v>6</v>
      </c>
      <c r="P21">
        <v>7</v>
      </c>
      <c r="Q21">
        <v>8</v>
      </c>
      <c r="R21">
        <v>9</v>
      </c>
      <c r="S21">
        <v>10</v>
      </c>
      <c r="T21">
        <v>11</v>
      </c>
      <c r="U21">
        <v>12</v>
      </c>
      <c r="V21">
        <v>13</v>
      </c>
      <c r="W21">
        <v>14</v>
      </c>
      <c r="X21">
        <v>15</v>
      </c>
      <c r="Y21">
        <v>16</v>
      </c>
      <c r="Z21">
        <v>17</v>
      </c>
      <c r="AA21">
        <v>18</v>
      </c>
      <c r="AB21">
        <v>19</v>
      </c>
      <c r="AC21">
        <v>20</v>
      </c>
      <c r="AD21">
        <v>21</v>
      </c>
      <c r="AE21">
        <v>22</v>
      </c>
      <c r="AF21">
        <v>23</v>
      </c>
      <c r="AG21">
        <v>24</v>
      </c>
      <c r="AH21">
        <v>25</v>
      </c>
      <c r="AI21">
        <v>26</v>
      </c>
      <c r="AJ21">
        <v>27</v>
      </c>
      <c r="AK21">
        <v>28</v>
      </c>
      <c r="AL21">
        <v>29</v>
      </c>
      <c r="AM21">
        <v>30</v>
      </c>
      <c r="AN21">
        <v>31</v>
      </c>
      <c r="AO21">
        <v>32</v>
      </c>
      <c r="AP21">
        <v>33</v>
      </c>
      <c r="AQ21">
        <v>34</v>
      </c>
      <c r="AR21">
        <v>35</v>
      </c>
      <c r="AS21">
        <v>36</v>
      </c>
      <c r="AT21">
        <v>37</v>
      </c>
      <c r="AU21">
        <v>38</v>
      </c>
      <c r="AV21">
        <v>39</v>
      </c>
      <c r="AW21">
        <v>40</v>
      </c>
      <c r="AX21">
        <v>41</v>
      </c>
      <c r="AY21">
        <v>42</v>
      </c>
      <c r="AZ21">
        <v>43</v>
      </c>
      <c r="BA21">
        <v>44</v>
      </c>
      <c r="BB21">
        <v>45</v>
      </c>
      <c r="BC21">
        <v>46</v>
      </c>
      <c r="BD21">
        <v>47</v>
      </c>
      <c r="BE21">
        <v>48</v>
      </c>
      <c r="BF21">
        <v>49</v>
      </c>
      <c r="BG21">
        <v>50</v>
      </c>
      <c r="BH21">
        <v>51</v>
      </c>
      <c r="BI21">
        <v>52</v>
      </c>
      <c r="BJ21">
        <v>53</v>
      </c>
      <c r="BK21">
        <v>54</v>
      </c>
      <c r="BL21">
        <v>55</v>
      </c>
      <c r="BM21">
        <v>56</v>
      </c>
      <c r="BN21">
        <v>57</v>
      </c>
      <c r="BO21">
        <v>58</v>
      </c>
      <c r="BP21">
        <v>59</v>
      </c>
      <c r="BQ21">
        <v>60</v>
      </c>
      <c r="BR21">
        <v>61</v>
      </c>
      <c r="BS21">
        <v>62</v>
      </c>
      <c r="BT21">
        <v>63</v>
      </c>
      <c r="BU21">
        <v>64</v>
      </c>
      <c r="BV21">
        <v>65</v>
      </c>
      <c r="BW21">
        <v>66</v>
      </c>
      <c r="BX21">
        <v>67</v>
      </c>
      <c r="BY21">
        <v>68</v>
      </c>
      <c r="BZ21">
        <v>69</v>
      </c>
      <c r="CA21">
        <v>70</v>
      </c>
      <c r="CB21">
        <v>71</v>
      </c>
      <c r="CC21">
        <v>72</v>
      </c>
      <c r="CD21">
        <v>73</v>
      </c>
      <c r="CE21">
        <v>74</v>
      </c>
      <c r="CF21">
        <v>75</v>
      </c>
      <c r="CG21">
        <v>76</v>
      </c>
      <c r="CH21">
        <v>77</v>
      </c>
      <c r="CI21">
        <v>78</v>
      </c>
      <c r="CJ21">
        <v>79</v>
      </c>
      <c r="CK21">
        <v>80</v>
      </c>
      <c r="CL21">
        <v>81</v>
      </c>
      <c r="CM21">
        <v>82</v>
      </c>
      <c r="CN21">
        <v>83</v>
      </c>
      <c r="CO21">
        <v>84</v>
      </c>
      <c r="CP21">
        <v>85</v>
      </c>
      <c r="CQ21">
        <v>86</v>
      </c>
      <c r="CR21">
        <v>87</v>
      </c>
      <c r="CS21">
        <v>88</v>
      </c>
      <c r="CT21">
        <v>89</v>
      </c>
      <c r="CU21">
        <v>90</v>
      </c>
      <c r="CV21">
        <v>91</v>
      </c>
      <c r="CW21">
        <v>92</v>
      </c>
      <c r="CX21">
        <v>93</v>
      </c>
      <c r="CY21">
        <v>94</v>
      </c>
      <c r="CZ21">
        <v>95</v>
      </c>
      <c r="DA21">
        <v>96</v>
      </c>
      <c r="DB21">
        <v>97</v>
      </c>
      <c r="DC21">
        <v>98</v>
      </c>
      <c r="DD21">
        <v>99</v>
      </c>
      <c r="DE21">
        <v>100</v>
      </c>
    </row>
    <row r="22" spans="1:109">
      <c r="A22" t="s">
        <v>46</v>
      </c>
      <c r="B22" t="s">
        <v>0</v>
      </c>
      <c r="C22">
        <v>1</v>
      </c>
      <c r="D22">
        <v>40</v>
      </c>
      <c r="J22" s="4">
        <f t="shared" ref="J22:S31" si="6">IF($D22-$Q$9*(J$21-1)&gt;$D22*0.7,0.5*(1+$F22-$U$4),IF($D22-$Q$9*(J$21-1)&gt;$D22*0.3,0.25*(1+$F22-$U$4),0.05*(1+$F22-$U$4)))</f>
        <v>0.41000000000000003</v>
      </c>
      <c r="K22" s="4">
        <f t="shared" si="6"/>
        <v>0.20500000000000002</v>
      </c>
      <c r="L22" s="4">
        <f t="shared" si="6"/>
        <v>4.1000000000000009E-2</v>
      </c>
      <c r="M22" s="4">
        <f t="shared" si="6"/>
        <v>4.1000000000000009E-2</v>
      </c>
      <c r="N22" s="4">
        <f t="shared" si="6"/>
        <v>4.1000000000000009E-2</v>
      </c>
      <c r="O22" s="4">
        <f t="shared" si="6"/>
        <v>4.1000000000000009E-2</v>
      </c>
      <c r="P22" s="4">
        <f t="shared" si="6"/>
        <v>4.1000000000000009E-2</v>
      </c>
      <c r="Q22" s="4">
        <f t="shared" si="6"/>
        <v>4.1000000000000009E-2</v>
      </c>
      <c r="R22" s="4">
        <f t="shared" si="6"/>
        <v>4.1000000000000009E-2</v>
      </c>
      <c r="S22" s="4">
        <f t="shared" si="6"/>
        <v>4.1000000000000009E-2</v>
      </c>
      <c r="T22" s="4">
        <f t="shared" ref="T22:AC31" si="7">IF($D22-$Q$9*(T$21-1)&gt;$D22*0.7,0.5*(1+$F22-$U$4),IF($D22-$Q$9*(T$21-1)&gt;$D22*0.3,0.25*(1+$F22-$U$4),0.05*(1+$F22-$U$4)))</f>
        <v>4.1000000000000009E-2</v>
      </c>
      <c r="U22" s="4">
        <f t="shared" si="7"/>
        <v>4.1000000000000009E-2</v>
      </c>
      <c r="V22" s="4">
        <f t="shared" si="7"/>
        <v>4.1000000000000009E-2</v>
      </c>
      <c r="W22" s="4">
        <f t="shared" si="7"/>
        <v>4.1000000000000009E-2</v>
      </c>
      <c r="X22" s="4">
        <f t="shared" si="7"/>
        <v>4.1000000000000009E-2</v>
      </c>
      <c r="Y22" s="4">
        <f t="shared" si="7"/>
        <v>4.1000000000000009E-2</v>
      </c>
      <c r="Z22" s="4">
        <f t="shared" si="7"/>
        <v>4.1000000000000009E-2</v>
      </c>
      <c r="AA22" s="4">
        <f t="shared" si="7"/>
        <v>4.1000000000000009E-2</v>
      </c>
      <c r="AB22" s="4">
        <f t="shared" si="7"/>
        <v>4.1000000000000009E-2</v>
      </c>
      <c r="AC22" s="4">
        <f t="shared" si="7"/>
        <v>4.1000000000000009E-2</v>
      </c>
      <c r="AD22" s="4">
        <f t="shared" ref="AD22:AM31" si="8">IF($D22-$Q$9*(AD$21-1)&gt;$D22*0.7,0.5*(1+$F22-$U$4),IF($D22-$Q$9*(AD$21-1)&gt;$D22*0.3,0.25*(1+$F22-$U$4),0.05*(1+$F22-$U$4)))</f>
        <v>4.1000000000000009E-2</v>
      </c>
      <c r="AE22" s="4">
        <f t="shared" si="8"/>
        <v>4.1000000000000009E-2</v>
      </c>
      <c r="AF22" s="4">
        <f t="shared" si="8"/>
        <v>4.1000000000000009E-2</v>
      </c>
      <c r="AG22" s="4">
        <f t="shared" si="8"/>
        <v>4.1000000000000009E-2</v>
      </c>
      <c r="AH22" s="4">
        <f t="shared" si="8"/>
        <v>4.1000000000000009E-2</v>
      </c>
      <c r="AI22" s="4">
        <f t="shared" si="8"/>
        <v>4.1000000000000009E-2</v>
      </c>
      <c r="AJ22" s="4">
        <f t="shared" si="8"/>
        <v>4.1000000000000009E-2</v>
      </c>
      <c r="AK22" s="4">
        <f t="shared" si="8"/>
        <v>4.1000000000000009E-2</v>
      </c>
      <c r="AL22" s="4">
        <f t="shared" si="8"/>
        <v>4.1000000000000009E-2</v>
      </c>
      <c r="AM22" s="4">
        <f t="shared" si="8"/>
        <v>4.1000000000000009E-2</v>
      </c>
      <c r="AN22" s="4">
        <f t="shared" ref="AN22:AW31" si="9">IF($D22-$Q$9*(AN$21-1)&gt;$D22*0.7,0.5*(1+$F22-$U$4),IF($D22-$Q$9*(AN$21-1)&gt;$D22*0.3,0.25*(1+$F22-$U$4),0.05*(1+$F22-$U$4)))</f>
        <v>4.1000000000000009E-2</v>
      </c>
      <c r="AO22" s="4">
        <f t="shared" si="9"/>
        <v>4.1000000000000009E-2</v>
      </c>
      <c r="AP22" s="4">
        <f t="shared" si="9"/>
        <v>4.1000000000000009E-2</v>
      </c>
      <c r="AQ22" s="4">
        <f t="shared" si="9"/>
        <v>4.1000000000000009E-2</v>
      </c>
      <c r="AR22" s="4">
        <f t="shared" si="9"/>
        <v>4.1000000000000009E-2</v>
      </c>
      <c r="AS22" s="4">
        <f t="shared" si="9"/>
        <v>4.1000000000000009E-2</v>
      </c>
      <c r="AT22" s="4">
        <f t="shared" si="9"/>
        <v>4.1000000000000009E-2</v>
      </c>
      <c r="AU22" s="4">
        <f t="shared" si="9"/>
        <v>4.1000000000000009E-2</v>
      </c>
      <c r="AV22" s="4">
        <f t="shared" si="9"/>
        <v>4.1000000000000009E-2</v>
      </c>
      <c r="AW22" s="4">
        <f t="shared" si="9"/>
        <v>4.1000000000000009E-2</v>
      </c>
      <c r="AX22" s="4">
        <f t="shared" ref="AX22:BG31" si="10">IF($D22-$Q$9*(AX$21-1)&gt;$D22*0.7,0.5*(1+$F22-$U$4),IF($D22-$Q$9*(AX$21-1)&gt;$D22*0.3,0.25*(1+$F22-$U$4),0.05*(1+$F22-$U$4)))</f>
        <v>4.1000000000000009E-2</v>
      </c>
      <c r="AY22" s="4">
        <f t="shared" si="10"/>
        <v>4.1000000000000009E-2</v>
      </c>
      <c r="AZ22" s="4">
        <f t="shared" si="10"/>
        <v>4.1000000000000009E-2</v>
      </c>
      <c r="BA22" s="4">
        <f t="shared" si="10"/>
        <v>4.1000000000000009E-2</v>
      </c>
      <c r="BB22" s="4">
        <f t="shared" si="10"/>
        <v>4.1000000000000009E-2</v>
      </c>
      <c r="BC22" s="4">
        <f t="shared" si="10"/>
        <v>4.1000000000000009E-2</v>
      </c>
      <c r="BD22" s="4">
        <f t="shared" si="10"/>
        <v>4.1000000000000009E-2</v>
      </c>
      <c r="BE22" s="4">
        <f t="shared" si="10"/>
        <v>4.1000000000000009E-2</v>
      </c>
      <c r="BF22" s="4">
        <f t="shared" si="10"/>
        <v>4.1000000000000009E-2</v>
      </c>
      <c r="BG22" s="4">
        <f t="shared" si="10"/>
        <v>4.1000000000000009E-2</v>
      </c>
      <c r="BH22" s="4">
        <f t="shared" ref="BH22:BQ31" si="11">IF($D22-$Q$9*(BH$21-1)&gt;$D22*0.7,0.5*(1+$F22-$U$4),IF($D22-$Q$9*(BH$21-1)&gt;$D22*0.3,0.25*(1+$F22-$U$4),0.05*(1+$F22-$U$4)))</f>
        <v>4.1000000000000009E-2</v>
      </c>
      <c r="BI22" s="4">
        <f t="shared" si="11"/>
        <v>4.1000000000000009E-2</v>
      </c>
      <c r="BJ22" s="4">
        <f t="shared" si="11"/>
        <v>4.1000000000000009E-2</v>
      </c>
      <c r="BK22" s="4">
        <f t="shared" si="11"/>
        <v>4.1000000000000009E-2</v>
      </c>
      <c r="BL22" s="4">
        <f t="shared" si="11"/>
        <v>4.1000000000000009E-2</v>
      </c>
      <c r="BM22" s="4">
        <f t="shared" si="11"/>
        <v>4.1000000000000009E-2</v>
      </c>
      <c r="BN22" s="4">
        <f t="shared" si="11"/>
        <v>4.1000000000000009E-2</v>
      </c>
      <c r="BO22" s="4">
        <f t="shared" si="11"/>
        <v>4.1000000000000009E-2</v>
      </c>
      <c r="BP22" s="4">
        <f t="shared" si="11"/>
        <v>4.1000000000000009E-2</v>
      </c>
      <c r="BQ22" s="4">
        <f t="shared" si="11"/>
        <v>4.1000000000000009E-2</v>
      </c>
      <c r="BR22" s="4">
        <f t="shared" ref="BR22:CA31" si="12">IF($D22-$Q$9*(BR$21-1)&gt;$D22*0.7,0.5*(1+$F22-$U$4),IF($D22-$Q$9*(BR$21-1)&gt;$D22*0.3,0.25*(1+$F22-$U$4),0.05*(1+$F22-$U$4)))</f>
        <v>4.1000000000000009E-2</v>
      </c>
      <c r="BS22" s="4">
        <f t="shared" si="12"/>
        <v>4.1000000000000009E-2</v>
      </c>
      <c r="BT22" s="4">
        <f t="shared" si="12"/>
        <v>4.1000000000000009E-2</v>
      </c>
      <c r="BU22" s="4">
        <f t="shared" si="12"/>
        <v>4.1000000000000009E-2</v>
      </c>
      <c r="BV22" s="4">
        <f t="shared" si="12"/>
        <v>4.1000000000000009E-2</v>
      </c>
      <c r="BW22" s="4">
        <f t="shared" si="12"/>
        <v>4.1000000000000009E-2</v>
      </c>
      <c r="BX22" s="4">
        <f t="shared" si="12"/>
        <v>4.1000000000000009E-2</v>
      </c>
      <c r="BY22" s="4">
        <f t="shared" si="12"/>
        <v>4.1000000000000009E-2</v>
      </c>
      <c r="BZ22" s="4">
        <f t="shared" si="12"/>
        <v>4.1000000000000009E-2</v>
      </c>
      <c r="CA22" s="4">
        <f t="shared" si="12"/>
        <v>4.1000000000000009E-2</v>
      </c>
      <c r="CB22" s="4">
        <f t="shared" ref="CB22:CK31" si="13">IF($D22-$Q$9*(CB$21-1)&gt;$D22*0.7,0.5*(1+$F22-$U$4),IF($D22-$Q$9*(CB$21-1)&gt;$D22*0.3,0.25*(1+$F22-$U$4),0.05*(1+$F22-$U$4)))</f>
        <v>4.1000000000000009E-2</v>
      </c>
      <c r="CC22" s="4">
        <f t="shared" si="13"/>
        <v>4.1000000000000009E-2</v>
      </c>
      <c r="CD22" s="4">
        <f t="shared" si="13"/>
        <v>4.1000000000000009E-2</v>
      </c>
      <c r="CE22" s="4">
        <f t="shared" si="13"/>
        <v>4.1000000000000009E-2</v>
      </c>
      <c r="CF22" s="4">
        <f t="shared" si="13"/>
        <v>4.1000000000000009E-2</v>
      </c>
      <c r="CG22" s="4">
        <f t="shared" si="13"/>
        <v>4.1000000000000009E-2</v>
      </c>
      <c r="CH22" s="4">
        <f t="shared" si="13"/>
        <v>4.1000000000000009E-2</v>
      </c>
      <c r="CI22" s="4">
        <f t="shared" si="13"/>
        <v>4.1000000000000009E-2</v>
      </c>
      <c r="CJ22" s="4">
        <f t="shared" si="13"/>
        <v>4.1000000000000009E-2</v>
      </c>
      <c r="CK22" s="4">
        <f t="shared" si="13"/>
        <v>4.1000000000000009E-2</v>
      </c>
      <c r="CL22" s="4">
        <f t="shared" ref="CL22:CU31" si="14">IF($D22-$Q$9*(CL$21-1)&gt;$D22*0.7,0.5*(1+$F22-$U$4),IF($D22-$Q$9*(CL$21-1)&gt;$D22*0.3,0.25*(1+$F22-$U$4),0.05*(1+$F22-$U$4)))</f>
        <v>4.1000000000000009E-2</v>
      </c>
      <c r="CM22" s="4">
        <f t="shared" si="14"/>
        <v>4.1000000000000009E-2</v>
      </c>
      <c r="CN22" s="4">
        <f t="shared" si="14"/>
        <v>4.1000000000000009E-2</v>
      </c>
      <c r="CO22" s="4">
        <f t="shared" si="14"/>
        <v>4.1000000000000009E-2</v>
      </c>
      <c r="CP22" s="4">
        <f t="shared" si="14"/>
        <v>4.1000000000000009E-2</v>
      </c>
      <c r="CQ22" s="4">
        <f t="shared" si="14"/>
        <v>4.1000000000000009E-2</v>
      </c>
      <c r="CR22" s="4">
        <f t="shared" si="14"/>
        <v>4.1000000000000009E-2</v>
      </c>
      <c r="CS22" s="4">
        <f t="shared" si="14"/>
        <v>4.1000000000000009E-2</v>
      </c>
      <c r="CT22" s="4">
        <f t="shared" si="14"/>
        <v>4.1000000000000009E-2</v>
      </c>
      <c r="CU22" s="4">
        <f t="shared" si="14"/>
        <v>4.1000000000000009E-2</v>
      </c>
      <c r="CV22" s="4">
        <f t="shared" ref="CV22:DE31" si="15">IF($D22-$Q$9*(CV$21-1)&gt;$D22*0.7,0.5*(1+$F22-$U$4),IF($D22-$Q$9*(CV$21-1)&gt;$D22*0.3,0.25*(1+$F22-$U$4),0.05*(1+$F22-$U$4)))</f>
        <v>4.1000000000000009E-2</v>
      </c>
      <c r="CW22" s="4">
        <f t="shared" si="15"/>
        <v>4.1000000000000009E-2</v>
      </c>
      <c r="CX22" s="4">
        <f t="shared" si="15"/>
        <v>4.1000000000000009E-2</v>
      </c>
      <c r="CY22" s="4">
        <f t="shared" si="15"/>
        <v>4.1000000000000009E-2</v>
      </c>
      <c r="CZ22" s="4">
        <f t="shared" si="15"/>
        <v>4.1000000000000009E-2</v>
      </c>
      <c r="DA22" s="4">
        <f t="shared" si="15"/>
        <v>4.1000000000000009E-2</v>
      </c>
      <c r="DB22" s="4">
        <f t="shared" si="15"/>
        <v>4.1000000000000009E-2</v>
      </c>
      <c r="DC22" s="4">
        <f t="shared" si="15"/>
        <v>4.1000000000000009E-2</v>
      </c>
      <c r="DD22" s="4">
        <f t="shared" si="15"/>
        <v>4.1000000000000009E-2</v>
      </c>
      <c r="DE22" s="4">
        <f t="shared" si="15"/>
        <v>4.1000000000000009E-2</v>
      </c>
    </row>
    <row r="23" spans="1:109">
      <c r="A23" t="s">
        <v>47</v>
      </c>
      <c r="B23" t="s">
        <v>1</v>
      </c>
      <c r="C23">
        <v>1</v>
      </c>
      <c r="D23">
        <v>50</v>
      </c>
      <c r="H23">
        <v>5</v>
      </c>
      <c r="I23">
        <f>H23</f>
        <v>5</v>
      </c>
      <c r="J23" s="4">
        <f t="shared" si="6"/>
        <v>0.41000000000000003</v>
      </c>
      <c r="K23" s="4">
        <f t="shared" si="6"/>
        <v>0.41000000000000003</v>
      </c>
      <c r="L23" s="4">
        <f t="shared" si="6"/>
        <v>0.20500000000000002</v>
      </c>
      <c r="M23" s="4">
        <f t="shared" si="6"/>
        <v>4.1000000000000009E-2</v>
      </c>
      <c r="N23" s="4">
        <f t="shared" si="6"/>
        <v>4.1000000000000009E-2</v>
      </c>
      <c r="O23" s="4">
        <f t="shared" si="6"/>
        <v>4.1000000000000009E-2</v>
      </c>
      <c r="P23" s="4">
        <f t="shared" si="6"/>
        <v>4.1000000000000009E-2</v>
      </c>
      <c r="Q23" s="4">
        <f t="shared" si="6"/>
        <v>4.1000000000000009E-2</v>
      </c>
      <c r="R23" s="4">
        <f t="shared" si="6"/>
        <v>4.1000000000000009E-2</v>
      </c>
      <c r="S23" s="4">
        <f t="shared" si="6"/>
        <v>4.1000000000000009E-2</v>
      </c>
      <c r="T23" s="4">
        <f t="shared" si="7"/>
        <v>4.1000000000000009E-2</v>
      </c>
      <c r="U23" s="4">
        <f t="shared" si="7"/>
        <v>4.1000000000000009E-2</v>
      </c>
      <c r="V23" s="4">
        <f t="shared" si="7"/>
        <v>4.1000000000000009E-2</v>
      </c>
      <c r="W23" s="4">
        <f t="shared" si="7"/>
        <v>4.1000000000000009E-2</v>
      </c>
      <c r="X23" s="4">
        <f t="shared" si="7"/>
        <v>4.1000000000000009E-2</v>
      </c>
      <c r="Y23" s="4">
        <f t="shared" si="7"/>
        <v>4.1000000000000009E-2</v>
      </c>
      <c r="Z23" s="4">
        <f t="shared" si="7"/>
        <v>4.1000000000000009E-2</v>
      </c>
      <c r="AA23" s="4">
        <f t="shared" si="7"/>
        <v>4.1000000000000009E-2</v>
      </c>
      <c r="AB23" s="4">
        <f t="shared" si="7"/>
        <v>4.1000000000000009E-2</v>
      </c>
      <c r="AC23" s="4">
        <f t="shared" si="7"/>
        <v>4.1000000000000009E-2</v>
      </c>
      <c r="AD23" s="4">
        <f t="shared" si="8"/>
        <v>4.1000000000000009E-2</v>
      </c>
      <c r="AE23" s="4">
        <f t="shared" si="8"/>
        <v>4.1000000000000009E-2</v>
      </c>
      <c r="AF23" s="4">
        <f t="shared" si="8"/>
        <v>4.1000000000000009E-2</v>
      </c>
      <c r="AG23" s="4">
        <f t="shared" si="8"/>
        <v>4.1000000000000009E-2</v>
      </c>
      <c r="AH23" s="4">
        <f t="shared" si="8"/>
        <v>4.1000000000000009E-2</v>
      </c>
      <c r="AI23" s="4">
        <f t="shared" si="8"/>
        <v>4.1000000000000009E-2</v>
      </c>
      <c r="AJ23" s="4">
        <f t="shared" si="8"/>
        <v>4.1000000000000009E-2</v>
      </c>
      <c r="AK23" s="4">
        <f t="shared" si="8"/>
        <v>4.1000000000000009E-2</v>
      </c>
      <c r="AL23" s="4">
        <f t="shared" si="8"/>
        <v>4.1000000000000009E-2</v>
      </c>
      <c r="AM23" s="4">
        <f t="shared" si="8"/>
        <v>4.1000000000000009E-2</v>
      </c>
      <c r="AN23" s="4">
        <f t="shared" si="9"/>
        <v>4.1000000000000009E-2</v>
      </c>
      <c r="AO23" s="4">
        <f t="shared" si="9"/>
        <v>4.1000000000000009E-2</v>
      </c>
      <c r="AP23" s="4">
        <f t="shared" si="9"/>
        <v>4.1000000000000009E-2</v>
      </c>
      <c r="AQ23" s="4">
        <f t="shared" si="9"/>
        <v>4.1000000000000009E-2</v>
      </c>
      <c r="AR23" s="4">
        <f t="shared" si="9"/>
        <v>4.1000000000000009E-2</v>
      </c>
      <c r="AS23" s="4">
        <f t="shared" si="9"/>
        <v>4.1000000000000009E-2</v>
      </c>
      <c r="AT23" s="4">
        <f t="shared" si="9"/>
        <v>4.1000000000000009E-2</v>
      </c>
      <c r="AU23" s="4">
        <f t="shared" si="9"/>
        <v>4.1000000000000009E-2</v>
      </c>
      <c r="AV23" s="4">
        <f t="shared" si="9"/>
        <v>4.1000000000000009E-2</v>
      </c>
      <c r="AW23" s="4">
        <f t="shared" si="9"/>
        <v>4.1000000000000009E-2</v>
      </c>
      <c r="AX23" s="4">
        <f t="shared" si="10"/>
        <v>4.1000000000000009E-2</v>
      </c>
      <c r="AY23" s="4">
        <f t="shared" si="10"/>
        <v>4.1000000000000009E-2</v>
      </c>
      <c r="AZ23" s="4">
        <f t="shared" si="10"/>
        <v>4.1000000000000009E-2</v>
      </c>
      <c r="BA23" s="4">
        <f t="shared" si="10"/>
        <v>4.1000000000000009E-2</v>
      </c>
      <c r="BB23" s="4">
        <f t="shared" si="10"/>
        <v>4.1000000000000009E-2</v>
      </c>
      <c r="BC23" s="4">
        <f t="shared" si="10"/>
        <v>4.1000000000000009E-2</v>
      </c>
      <c r="BD23" s="4">
        <f t="shared" si="10"/>
        <v>4.1000000000000009E-2</v>
      </c>
      <c r="BE23" s="4">
        <f t="shared" si="10"/>
        <v>4.1000000000000009E-2</v>
      </c>
      <c r="BF23" s="4">
        <f t="shared" si="10"/>
        <v>4.1000000000000009E-2</v>
      </c>
      <c r="BG23" s="4">
        <f t="shared" si="10"/>
        <v>4.1000000000000009E-2</v>
      </c>
      <c r="BH23" s="4">
        <f t="shared" si="11"/>
        <v>4.1000000000000009E-2</v>
      </c>
      <c r="BI23" s="4">
        <f t="shared" si="11"/>
        <v>4.1000000000000009E-2</v>
      </c>
      <c r="BJ23" s="4">
        <f t="shared" si="11"/>
        <v>4.1000000000000009E-2</v>
      </c>
      <c r="BK23" s="4">
        <f t="shared" si="11"/>
        <v>4.1000000000000009E-2</v>
      </c>
      <c r="BL23" s="4">
        <f t="shared" si="11"/>
        <v>4.1000000000000009E-2</v>
      </c>
      <c r="BM23" s="4">
        <f t="shared" si="11"/>
        <v>4.1000000000000009E-2</v>
      </c>
      <c r="BN23" s="4">
        <f t="shared" si="11"/>
        <v>4.1000000000000009E-2</v>
      </c>
      <c r="BO23" s="4">
        <f t="shared" si="11"/>
        <v>4.1000000000000009E-2</v>
      </c>
      <c r="BP23" s="4">
        <f t="shared" si="11"/>
        <v>4.1000000000000009E-2</v>
      </c>
      <c r="BQ23" s="4">
        <f t="shared" si="11"/>
        <v>4.1000000000000009E-2</v>
      </c>
      <c r="BR23" s="4">
        <f t="shared" si="12"/>
        <v>4.1000000000000009E-2</v>
      </c>
      <c r="BS23" s="4">
        <f t="shared" si="12"/>
        <v>4.1000000000000009E-2</v>
      </c>
      <c r="BT23" s="4">
        <f t="shared" si="12"/>
        <v>4.1000000000000009E-2</v>
      </c>
      <c r="BU23" s="4">
        <f t="shared" si="12"/>
        <v>4.1000000000000009E-2</v>
      </c>
      <c r="BV23" s="4">
        <f t="shared" si="12"/>
        <v>4.1000000000000009E-2</v>
      </c>
      <c r="BW23" s="4">
        <f t="shared" si="12"/>
        <v>4.1000000000000009E-2</v>
      </c>
      <c r="BX23" s="4">
        <f t="shared" si="12"/>
        <v>4.1000000000000009E-2</v>
      </c>
      <c r="BY23" s="4">
        <f t="shared" si="12"/>
        <v>4.1000000000000009E-2</v>
      </c>
      <c r="BZ23" s="4">
        <f t="shared" si="12"/>
        <v>4.1000000000000009E-2</v>
      </c>
      <c r="CA23" s="4">
        <f t="shared" si="12"/>
        <v>4.1000000000000009E-2</v>
      </c>
      <c r="CB23" s="4">
        <f t="shared" si="13"/>
        <v>4.1000000000000009E-2</v>
      </c>
      <c r="CC23" s="4">
        <f t="shared" si="13"/>
        <v>4.1000000000000009E-2</v>
      </c>
      <c r="CD23" s="4">
        <f t="shared" si="13"/>
        <v>4.1000000000000009E-2</v>
      </c>
      <c r="CE23" s="4">
        <f t="shared" si="13"/>
        <v>4.1000000000000009E-2</v>
      </c>
      <c r="CF23" s="4">
        <f t="shared" si="13"/>
        <v>4.1000000000000009E-2</v>
      </c>
      <c r="CG23" s="4">
        <f t="shared" si="13"/>
        <v>4.1000000000000009E-2</v>
      </c>
      <c r="CH23" s="4">
        <f t="shared" si="13"/>
        <v>4.1000000000000009E-2</v>
      </c>
      <c r="CI23" s="4">
        <f t="shared" si="13"/>
        <v>4.1000000000000009E-2</v>
      </c>
      <c r="CJ23" s="4">
        <f t="shared" si="13"/>
        <v>4.1000000000000009E-2</v>
      </c>
      <c r="CK23" s="4">
        <f t="shared" si="13"/>
        <v>4.1000000000000009E-2</v>
      </c>
      <c r="CL23" s="4">
        <f t="shared" si="14"/>
        <v>4.1000000000000009E-2</v>
      </c>
      <c r="CM23" s="4">
        <f t="shared" si="14"/>
        <v>4.1000000000000009E-2</v>
      </c>
      <c r="CN23" s="4">
        <f t="shared" si="14"/>
        <v>4.1000000000000009E-2</v>
      </c>
      <c r="CO23" s="4">
        <f t="shared" si="14"/>
        <v>4.1000000000000009E-2</v>
      </c>
      <c r="CP23" s="4">
        <f t="shared" si="14"/>
        <v>4.1000000000000009E-2</v>
      </c>
      <c r="CQ23" s="4">
        <f t="shared" si="14"/>
        <v>4.1000000000000009E-2</v>
      </c>
      <c r="CR23" s="4">
        <f t="shared" si="14"/>
        <v>4.1000000000000009E-2</v>
      </c>
      <c r="CS23" s="4">
        <f t="shared" si="14"/>
        <v>4.1000000000000009E-2</v>
      </c>
      <c r="CT23" s="4">
        <f t="shared" si="14"/>
        <v>4.1000000000000009E-2</v>
      </c>
      <c r="CU23" s="4">
        <f t="shared" si="14"/>
        <v>4.1000000000000009E-2</v>
      </c>
      <c r="CV23" s="4">
        <f t="shared" si="15"/>
        <v>4.1000000000000009E-2</v>
      </c>
      <c r="CW23" s="4">
        <f t="shared" si="15"/>
        <v>4.1000000000000009E-2</v>
      </c>
      <c r="CX23" s="4">
        <f t="shared" si="15"/>
        <v>4.1000000000000009E-2</v>
      </c>
      <c r="CY23" s="4">
        <f t="shared" si="15"/>
        <v>4.1000000000000009E-2</v>
      </c>
      <c r="CZ23" s="4">
        <f t="shared" si="15"/>
        <v>4.1000000000000009E-2</v>
      </c>
      <c r="DA23" s="4">
        <f t="shared" si="15"/>
        <v>4.1000000000000009E-2</v>
      </c>
      <c r="DB23" s="4">
        <f t="shared" si="15"/>
        <v>4.1000000000000009E-2</v>
      </c>
      <c r="DC23" s="4">
        <f t="shared" si="15"/>
        <v>4.1000000000000009E-2</v>
      </c>
      <c r="DD23" s="4">
        <f t="shared" si="15"/>
        <v>4.1000000000000009E-2</v>
      </c>
      <c r="DE23" s="4">
        <f t="shared" si="15"/>
        <v>4.1000000000000009E-2</v>
      </c>
    </row>
    <row r="24" spans="1:109">
      <c r="A24" t="s">
        <v>48</v>
      </c>
      <c r="B24" t="s">
        <v>1</v>
      </c>
      <c r="C24">
        <v>2</v>
      </c>
      <c r="D24">
        <v>70</v>
      </c>
      <c r="H24">
        <v>7.5</v>
      </c>
      <c r="I24">
        <f>H24+H23</f>
        <v>12.5</v>
      </c>
      <c r="J24" s="4">
        <f t="shared" si="6"/>
        <v>0.41000000000000003</v>
      </c>
      <c r="K24" s="4">
        <f t="shared" si="6"/>
        <v>0.41000000000000003</v>
      </c>
      <c r="L24" s="4">
        <f t="shared" si="6"/>
        <v>0.20500000000000002</v>
      </c>
      <c r="M24" s="4">
        <f t="shared" si="6"/>
        <v>0.20500000000000002</v>
      </c>
      <c r="N24" s="4">
        <f t="shared" si="6"/>
        <v>4.1000000000000009E-2</v>
      </c>
      <c r="O24" s="4">
        <f t="shared" si="6"/>
        <v>4.1000000000000009E-2</v>
      </c>
      <c r="P24" s="4">
        <f t="shared" si="6"/>
        <v>4.1000000000000009E-2</v>
      </c>
      <c r="Q24" s="4">
        <f t="shared" si="6"/>
        <v>4.1000000000000009E-2</v>
      </c>
      <c r="R24" s="4">
        <f t="shared" si="6"/>
        <v>4.1000000000000009E-2</v>
      </c>
      <c r="S24" s="4">
        <f t="shared" si="6"/>
        <v>4.1000000000000009E-2</v>
      </c>
      <c r="T24" s="4">
        <f t="shared" si="7"/>
        <v>4.1000000000000009E-2</v>
      </c>
      <c r="U24" s="4">
        <f t="shared" si="7"/>
        <v>4.1000000000000009E-2</v>
      </c>
      <c r="V24" s="4">
        <f t="shared" si="7"/>
        <v>4.1000000000000009E-2</v>
      </c>
      <c r="W24" s="4">
        <f t="shared" si="7"/>
        <v>4.1000000000000009E-2</v>
      </c>
      <c r="X24" s="4">
        <f t="shared" si="7"/>
        <v>4.1000000000000009E-2</v>
      </c>
      <c r="Y24" s="4">
        <f t="shared" si="7"/>
        <v>4.1000000000000009E-2</v>
      </c>
      <c r="Z24" s="4">
        <f t="shared" si="7"/>
        <v>4.1000000000000009E-2</v>
      </c>
      <c r="AA24" s="4">
        <f t="shared" si="7"/>
        <v>4.1000000000000009E-2</v>
      </c>
      <c r="AB24" s="4">
        <f t="shared" si="7"/>
        <v>4.1000000000000009E-2</v>
      </c>
      <c r="AC24" s="4">
        <f t="shared" si="7"/>
        <v>4.1000000000000009E-2</v>
      </c>
      <c r="AD24" s="4">
        <f t="shared" si="8"/>
        <v>4.1000000000000009E-2</v>
      </c>
      <c r="AE24" s="4">
        <f t="shared" si="8"/>
        <v>4.1000000000000009E-2</v>
      </c>
      <c r="AF24" s="4">
        <f t="shared" si="8"/>
        <v>4.1000000000000009E-2</v>
      </c>
      <c r="AG24" s="4">
        <f t="shared" si="8"/>
        <v>4.1000000000000009E-2</v>
      </c>
      <c r="AH24" s="4">
        <f t="shared" si="8"/>
        <v>4.1000000000000009E-2</v>
      </c>
      <c r="AI24" s="4">
        <f t="shared" si="8"/>
        <v>4.1000000000000009E-2</v>
      </c>
      <c r="AJ24" s="4">
        <f t="shared" si="8"/>
        <v>4.1000000000000009E-2</v>
      </c>
      <c r="AK24" s="4">
        <f t="shared" si="8"/>
        <v>4.1000000000000009E-2</v>
      </c>
      <c r="AL24" s="4">
        <f t="shared" si="8"/>
        <v>4.1000000000000009E-2</v>
      </c>
      <c r="AM24" s="4">
        <f t="shared" si="8"/>
        <v>4.1000000000000009E-2</v>
      </c>
      <c r="AN24" s="4">
        <f t="shared" si="9"/>
        <v>4.1000000000000009E-2</v>
      </c>
      <c r="AO24" s="4">
        <f t="shared" si="9"/>
        <v>4.1000000000000009E-2</v>
      </c>
      <c r="AP24" s="4">
        <f t="shared" si="9"/>
        <v>4.1000000000000009E-2</v>
      </c>
      <c r="AQ24" s="4">
        <f t="shared" si="9"/>
        <v>4.1000000000000009E-2</v>
      </c>
      <c r="AR24" s="4">
        <f t="shared" si="9"/>
        <v>4.1000000000000009E-2</v>
      </c>
      <c r="AS24" s="4">
        <f t="shared" si="9"/>
        <v>4.1000000000000009E-2</v>
      </c>
      <c r="AT24" s="4">
        <f t="shared" si="9"/>
        <v>4.1000000000000009E-2</v>
      </c>
      <c r="AU24" s="4">
        <f t="shared" si="9"/>
        <v>4.1000000000000009E-2</v>
      </c>
      <c r="AV24" s="4">
        <f t="shared" si="9"/>
        <v>4.1000000000000009E-2</v>
      </c>
      <c r="AW24" s="4">
        <f t="shared" si="9"/>
        <v>4.1000000000000009E-2</v>
      </c>
      <c r="AX24" s="4">
        <f t="shared" si="10"/>
        <v>4.1000000000000009E-2</v>
      </c>
      <c r="AY24" s="4">
        <f t="shared" si="10"/>
        <v>4.1000000000000009E-2</v>
      </c>
      <c r="AZ24" s="4">
        <f t="shared" si="10"/>
        <v>4.1000000000000009E-2</v>
      </c>
      <c r="BA24" s="4">
        <f t="shared" si="10"/>
        <v>4.1000000000000009E-2</v>
      </c>
      <c r="BB24" s="4">
        <f t="shared" si="10"/>
        <v>4.1000000000000009E-2</v>
      </c>
      <c r="BC24" s="4">
        <f t="shared" si="10"/>
        <v>4.1000000000000009E-2</v>
      </c>
      <c r="BD24" s="4">
        <f t="shared" si="10"/>
        <v>4.1000000000000009E-2</v>
      </c>
      <c r="BE24" s="4">
        <f t="shared" si="10"/>
        <v>4.1000000000000009E-2</v>
      </c>
      <c r="BF24" s="4">
        <f t="shared" si="10"/>
        <v>4.1000000000000009E-2</v>
      </c>
      <c r="BG24" s="4">
        <f t="shared" si="10"/>
        <v>4.1000000000000009E-2</v>
      </c>
      <c r="BH24" s="4">
        <f t="shared" si="11"/>
        <v>4.1000000000000009E-2</v>
      </c>
      <c r="BI24" s="4">
        <f t="shared" si="11"/>
        <v>4.1000000000000009E-2</v>
      </c>
      <c r="BJ24" s="4">
        <f t="shared" si="11"/>
        <v>4.1000000000000009E-2</v>
      </c>
      <c r="BK24" s="4">
        <f t="shared" si="11"/>
        <v>4.1000000000000009E-2</v>
      </c>
      <c r="BL24" s="4">
        <f t="shared" si="11"/>
        <v>4.1000000000000009E-2</v>
      </c>
      <c r="BM24" s="4">
        <f t="shared" si="11"/>
        <v>4.1000000000000009E-2</v>
      </c>
      <c r="BN24" s="4">
        <f t="shared" si="11"/>
        <v>4.1000000000000009E-2</v>
      </c>
      <c r="BO24" s="4">
        <f t="shared" si="11"/>
        <v>4.1000000000000009E-2</v>
      </c>
      <c r="BP24" s="4">
        <f t="shared" si="11"/>
        <v>4.1000000000000009E-2</v>
      </c>
      <c r="BQ24" s="4">
        <f t="shared" si="11"/>
        <v>4.1000000000000009E-2</v>
      </c>
      <c r="BR24" s="4">
        <f t="shared" si="12"/>
        <v>4.1000000000000009E-2</v>
      </c>
      <c r="BS24" s="4">
        <f t="shared" si="12"/>
        <v>4.1000000000000009E-2</v>
      </c>
      <c r="BT24" s="4">
        <f t="shared" si="12"/>
        <v>4.1000000000000009E-2</v>
      </c>
      <c r="BU24" s="4">
        <f t="shared" si="12"/>
        <v>4.1000000000000009E-2</v>
      </c>
      <c r="BV24" s="4">
        <f t="shared" si="12"/>
        <v>4.1000000000000009E-2</v>
      </c>
      <c r="BW24" s="4">
        <f t="shared" si="12"/>
        <v>4.1000000000000009E-2</v>
      </c>
      <c r="BX24" s="4">
        <f t="shared" si="12"/>
        <v>4.1000000000000009E-2</v>
      </c>
      <c r="BY24" s="4">
        <f t="shared" si="12"/>
        <v>4.1000000000000009E-2</v>
      </c>
      <c r="BZ24" s="4">
        <f t="shared" si="12"/>
        <v>4.1000000000000009E-2</v>
      </c>
      <c r="CA24" s="4">
        <f t="shared" si="12"/>
        <v>4.1000000000000009E-2</v>
      </c>
      <c r="CB24" s="4">
        <f t="shared" si="13"/>
        <v>4.1000000000000009E-2</v>
      </c>
      <c r="CC24" s="4">
        <f t="shared" si="13"/>
        <v>4.1000000000000009E-2</v>
      </c>
      <c r="CD24" s="4">
        <f t="shared" si="13"/>
        <v>4.1000000000000009E-2</v>
      </c>
      <c r="CE24" s="4">
        <f t="shared" si="13"/>
        <v>4.1000000000000009E-2</v>
      </c>
      <c r="CF24" s="4">
        <f t="shared" si="13"/>
        <v>4.1000000000000009E-2</v>
      </c>
      <c r="CG24" s="4">
        <f t="shared" si="13"/>
        <v>4.1000000000000009E-2</v>
      </c>
      <c r="CH24" s="4">
        <f t="shared" si="13"/>
        <v>4.1000000000000009E-2</v>
      </c>
      <c r="CI24" s="4">
        <f t="shared" si="13"/>
        <v>4.1000000000000009E-2</v>
      </c>
      <c r="CJ24" s="4">
        <f t="shared" si="13"/>
        <v>4.1000000000000009E-2</v>
      </c>
      <c r="CK24" s="4">
        <f t="shared" si="13"/>
        <v>4.1000000000000009E-2</v>
      </c>
      <c r="CL24" s="4">
        <f t="shared" si="14"/>
        <v>4.1000000000000009E-2</v>
      </c>
      <c r="CM24" s="4">
        <f t="shared" si="14"/>
        <v>4.1000000000000009E-2</v>
      </c>
      <c r="CN24" s="4">
        <f t="shared" si="14"/>
        <v>4.1000000000000009E-2</v>
      </c>
      <c r="CO24" s="4">
        <f t="shared" si="14"/>
        <v>4.1000000000000009E-2</v>
      </c>
      <c r="CP24" s="4">
        <f t="shared" si="14"/>
        <v>4.1000000000000009E-2</v>
      </c>
      <c r="CQ24" s="4">
        <f t="shared" si="14"/>
        <v>4.1000000000000009E-2</v>
      </c>
      <c r="CR24" s="4">
        <f t="shared" si="14"/>
        <v>4.1000000000000009E-2</v>
      </c>
      <c r="CS24" s="4">
        <f t="shared" si="14"/>
        <v>4.1000000000000009E-2</v>
      </c>
      <c r="CT24" s="4">
        <f t="shared" si="14"/>
        <v>4.1000000000000009E-2</v>
      </c>
      <c r="CU24" s="4">
        <f t="shared" si="14"/>
        <v>4.1000000000000009E-2</v>
      </c>
      <c r="CV24" s="4">
        <f t="shared" si="15"/>
        <v>4.1000000000000009E-2</v>
      </c>
      <c r="CW24" s="4">
        <f t="shared" si="15"/>
        <v>4.1000000000000009E-2</v>
      </c>
      <c r="CX24" s="4">
        <f t="shared" si="15"/>
        <v>4.1000000000000009E-2</v>
      </c>
      <c r="CY24" s="4">
        <f t="shared" si="15"/>
        <v>4.1000000000000009E-2</v>
      </c>
      <c r="CZ24" s="4">
        <f t="shared" si="15"/>
        <v>4.1000000000000009E-2</v>
      </c>
      <c r="DA24" s="4">
        <f t="shared" si="15"/>
        <v>4.1000000000000009E-2</v>
      </c>
      <c r="DB24" s="4">
        <f t="shared" si="15"/>
        <v>4.1000000000000009E-2</v>
      </c>
      <c r="DC24" s="4">
        <f t="shared" si="15"/>
        <v>4.1000000000000009E-2</v>
      </c>
      <c r="DD24" s="4">
        <f t="shared" si="15"/>
        <v>4.1000000000000009E-2</v>
      </c>
      <c r="DE24" s="4">
        <f t="shared" si="15"/>
        <v>4.1000000000000009E-2</v>
      </c>
    </row>
    <row r="25" spans="1:109">
      <c r="A25" t="s">
        <v>49</v>
      </c>
      <c r="B25" t="s">
        <v>1</v>
      </c>
      <c r="C25">
        <v>3</v>
      </c>
      <c r="D25">
        <v>90</v>
      </c>
      <c r="H25">
        <v>12.5</v>
      </c>
      <c r="I25">
        <f>H25+H24+H23</f>
        <v>25</v>
      </c>
      <c r="J25" s="4">
        <f t="shared" si="6"/>
        <v>0.41000000000000003</v>
      </c>
      <c r="K25" s="4">
        <f t="shared" si="6"/>
        <v>0.41000000000000003</v>
      </c>
      <c r="L25" s="4">
        <f t="shared" si="6"/>
        <v>0.20500000000000002</v>
      </c>
      <c r="M25" s="4">
        <f t="shared" si="6"/>
        <v>0.20500000000000002</v>
      </c>
      <c r="N25" s="4">
        <f t="shared" si="6"/>
        <v>0.20500000000000002</v>
      </c>
      <c r="O25" s="4">
        <f t="shared" si="6"/>
        <v>4.1000000000000009E-2</v>
      </c>
      <c r="P25" s="4">
        <f t="shared" si="6"/>
        <v>4.1000000000000009E-2</v>
      </c>
      <c r="Q25" s="4">
        <f t="shared" si="6"/>
        <v>4.1000000000000009E-2</v>
      </c>
      <c r="R25" s="4">
        <f t="shared" si="6"/>
        <v>4.1000000000000009E-2</v>
      </c>
      <c r="S25" s="4">
        <f t="shared" si="6"/>
        <v>4.1000000000000009E-2</v>
      </c>
      <c r="T25" s="4">
        <f t="shared" si="7"/>
        <v>4.1000000000000009E-2</v>
      </c>
      <c r="U25" s="4">
        <f t="shared" si="7"/>
        <v>4.1000000000000009E-2</v>
      </c>
      <c r="V25" s="4">
        <f t="shared" si="7"/>
        <v>4.1000000000000009E-2</v>
      </c>
      <c r="W25" s="4">
        <f t="shared" si="7"/>
        <v>4.1000000000000009E-2</v>
      </c>
      <c r="X25" s="4">
        <f t="shared" si="7"/>
        <v>4.1000000000000009E-2</v>
      </c>
      <c r="Y25" s="4">
        <f t="shared" si="7"/>
        <v>4.1000000000000009E-2</v>
      </c>
      <c r="Z25" s="4">
        <f t="shared" si="7"/>
        <v>4.1000000000000009E-2</v>
      </c>
      <c r="AA25" s="4">
        <f t="shared" si="7"/>
        <v>4.1000000000000009E-2</v>
      </c>
      <c r="AB25" s="4">
        <f t="shared" si="7"/>
        <v>4.1000000000000009E-2</v>
      </c>
      <c r="AC25" s="4">
        <f t="shared" si="7"/>
        <v>4.1000000000000009E-2</v>
      </c>
      <c r="AD25" s="4">
        <f t="shared" si="8"/>
        <v>4.1000000000000009E-2</v>
      </c>
      <c r="AE25" s="4">
        <f t="shared" si="8"/>
        <v>4.1000000000000009E-2</v>
      </c>
      <c r="AF25" s="4">
        <f t="shared" si="8"/>
        <v>4.1000000000000009E-2</v>
      </c>
      <c r="AG25" s="4">
        <f t="shared" si="8"/>
        <v>4.1000000000000009E-2</v>
      </c>
      <c r="AH25" s="4">
        <f t="shared" si="8"/>
        <v>4.1000000000000009E-2</v>
      </c>
      <c r="AI25" s="4">
        <f t="shared" si="8"/>
        <v>4.1000000000000009E-2</v>
      </c>
      <c r="AJ25" s="4">
        <f t="shared" si="8"/>
        <v>4.1000000000000009E-2</v>
      </c>
      <c r="AK25" s="4">
        <f t="shared" si="8"/>
        <v>4.1000000000000009E-2</v>
      </c>
      <c r="AL25" s="4">
        <f t="shared" si="8"/>
        <v>4.1000000000000009E-2</v>
      </c>
      <c r="AM25" s="4">
        <f t="shared" si="8"/>
        <v>4.1000000000000009E-2</v>
      </c>
      <c r="AN25" s="4">
        <f t="shared" si="9"/>
        <v>4.1000000000000009E-2</v>
      </c>
      <c r="AO25" s="4">
        <f t="shared" si="9"/>
        <v>4.1000000000000009E-2</v>
      </c>
      <c r="AP25" s="4">
        <f t="shared" si="9"/>
        <v>4.1000000000000009E-2</v>
      </c>
      <c r="AQ25" s="4">
        <f t="shared" si="9"/>
        <v>4.1000000000000009E-2</v>
      </c>
      <c r="AR25" s="4">
        <f t="shared" si="9"/>
        <v>4.1000000000000009E-2</v>
      </c>
      <c r="AS25" s="4">
        <f t="shared" si="9"/>
        <v>4.1000000000000009E-2</v>
      </c>
      <c r="AT25" s="4">
        <f t="shared" si="9"/>
        <v>4.1000000000000009E-2</v>
      </c>
      <c r="AU25" s="4">
        <f t="shared" si="9"/>
        <v>4.1000000000000009E-2</v>
      </c>
      <c r="AV25" s="4">
        <f t="shared" si="9"/>
        <v>4.1000000000000009E-2</v>
      </c>
      <c r="AW25" s="4">
        <f t="shared" si="9"/>
        <v>4.1000000000000009E-2</v>
      </c>
      <c r="AX25" s="4">
        <f t="shared" si="10"/>
        <v>4.1000000000000009E-2</v>
      </c>
      <c r="AY25" s="4">
        <f t="shared" si="10"/>
        <v>4.1000000000000009E-2</v>
      </c>
      <c r="AZ25" s="4">
        <f t="shared" si="10"/>
        <v>4.1000000000000009E-2</v>
      </c>
      <c r="BA25" s="4">
        <f t="shared" si="10"/>
        <v>4.1000000000000009E-2</v>
      </c>
      <c r="BB25" s="4">
        <f t="shared" si="10"/>
        <v>4.1000000000000009E-2</v>
      </c>
      <c r="BC25" s="4">
        <f t="shared" si="10"/>
        <v>4.1000000000000009E-2</v>
      </c>
      <c r="BD25" s="4">
        <f t="shared" si="10"/>
        <v>4.1000000000000009E-2</v>
      </c>
      <c r="BE25" s="4">
        <f t="shared" si="10"/>
        <v>4.1000000000000009E-2</v>
      </c>
      <c r="BF25" s="4">
        <f t="shared" si="10"/>
        <v>4.1000000000000009E-2</v>
      </c>
      <c r="BG25" s="4">
        <f t="shared" si="10"/>
        <v>4.1000000000000009E-2</v>
      </c>
      <c r="BH25" s="4">
        <f t="shared" si="11"/>
        <v>4.1000000000000009E-2</v>
      </c>
      <c r="BI25" s="4">
        <f t="shared" si="11"/>
        <v>4.1000000000000009E-2</v>
      </c>
      <c r="BJ25" s="4">
        <f t="shared" si="11"/>
        <v>4.1000000000000009E-2</v>
      </c>
      <c r="BK25" s="4">
        <f t="shared" si="11"/>
        <v>4.1000000000000009E-2</v>
      </c>
      <c r="BL25" s="4">
        <f t="shared" si="11"/>
        <v>4.1000000000000009E-2</v>
      </c>
      <c r="BM25" s="4">
        <f t="shared" si="11"/>
        <v>4.1000000000000009E-2</v>
      </c>
      <c r="BN25" s="4">
        <f t="shared" si="11"/>
        <v>4.1000000000000009E-2</v>
      </c>
      <c r="BO25" s="4">
        <f t="shared" si="11"/>
        <v>4.1000000000000009E-2</v>
      </c>
      <c r="BP25" s="4">
        <f t="shared" si="11"/>
        <v>4.1000000000000009E-2</v>
      </c>
      <c r="BQ25" s="4">
        <f t="shared" si="11"/>
        <v>4.1000000000000009E-2</v>
      </c>
      <c r="BR25" s="4">
        <f t="shared" si="12"/>
        <v>4.1000000000000009E-2</v>
      </c>
      <c r="BS25" s="4">
        <f t="shared" si="12"/>
        <v>4.1000000000000009E-2</v>
      </c>
      <c r="BT25" s="4">
        <f t="shared" si="12"/>
        <v>4.1000000000000009E-2</v>
      </c>
      <c r="BU25" s="4">
        <f t="shared" si="12"/>
        <v>4.1000000000000009E-2</v>
      </c>
      <c r="BV25" s="4">
        <f t="shared" si="12"/>
        <v>4.1000000000000009E-2</v>
      </c>
      <c r="BW25" s="4">
        <f t="shared" si="12"/>
        <v>4.1000000000000009E-2</v>
      </c>
      <c r="BX25" s="4">
        <f t="shared" si="12"/>
        <v>4.1000000000000009E-2</v>
      </c>
      <c r="BY25" s="4">
        <f t="shared" si="12"/>
        <v>4.1000000000000009E-2</v>
      </c>
      <c r="BZ25" s="4">
        <f t="shared" si="12"/>
        <v>4.1000000000000009E-2</v>
      </c>
      <c r="CA25" s="4">
        <f t="shared" si="12"/>
        <v>4.1000000000000009E-2</v>
      </c>
      <c r="CB25" s="4">
        <f t="shared" si="13"/>
        <v>4.1000000000000009E-2</v>
      </c>
      <c r="CC25" s="4">
        <f t="shared" si="13"/>
        <v>4.1000000000000009E-2</v>
      </c>
      <c r="CD25" s="4">
        <f t="shared" si="13"/>
        <v>4.1000000000000009E-2</v>
      </c>
      <c r="CE25" s="4">
        <f t="shared" si="13"/>
        <v>4.1000000000000009E-2</v>
      </c>
      <c r="CF25" s="4">
        <f t="shared" si="13"/>
        <v>4.1000000000000009E-2</v>
      </c>
      <c r="CG25" s="4">
        <f t="shared" si="13"/>
        <v>4.1000000000000009E-2</v>
      </c>
      <c r="CH25" s="4">
        <f t="shared" si="13"/>
        <v>4.1000000000000009E-2</v>
      </c>
      <c r="CI25" s="4">
        <f t="shared" si="13"/>
        <v>4.1000000000000009E-2</v>
      </c>
      <c r="CJ25" s="4">
        <f t="shared" si="13"/>
        <v>4.1000000000000009E-2</v>
      </c>
      <c r="CK25" s="4">
        <f t="shared" si="13"/>
        <v>4.1000000000000009E-2</v>
      </c>
      <c r="CL25" s="4">
        <f t="shared" si="14"/>
        <v>4.1000000000000009E-2</v>
      </c>
      <c r="CM25" s="4">
        <f t="shared" si="14"/>
        <v>4.1000000000000009E-2</v>
      </c>
      <c r="CN25" s="4">
        <f t="shared" si="14"/>
        <v>4.1000000000000009E-2</v>
      </c>
      <c r="CO25" s="4">
        <f t="shared" si="14"/>
        <v>4.1000000000000009E-2</v>
      </c>
      <c r="CP25" s="4">
        <f t="shared" si="14"/>
        <v>4.1000000000000009E-2</v>
      </c>
      <c r="CQ25" s="4">
        <f t="shared" si="14"/>
        <v>4.1000000000000009E-2</v>
      </c>
      <c r="CR25" s="4">
        <f t="shared" si="14"/>
        <v>4.1000000000000009E-2</v>
      </c>
      <c r="CS25" s="4">
        <f t="shared" si="14"/>
        <v>4.1000000000000009E-2</v>
      </c>
      <c r="CT25" s="4">
        <f t="shared" si="14"/>
        <v>4.1000000000000009E-2</v>
      </c>
      <c r="CU25" s="4">
        <f t="shared" si="14"/>
        <v>4.1000000000000009E-2</v>
      </c>
      <c r="CV25" s="4">
        <f t="shared" si="15"/>
        <v>4.1000000000000009E-2</v>
      </c>
      <c r="CW25" s="4">
        <f t="shared" si="15"/>
        <v>4.1000000000000009E-2</v>
      </c>
      <c r="CX25" s="4">
        <f t="shared" si="15"/>
        <v>4.1000000000000009E-2</v>
      </c>
      <c r="CY25" s="4">
        <f t="shared" si="15"/>
        <v>4.1000000000000009E-2</v>
      </c>
      <c r="CZ25" s="4">
        <f t="shared" si="15"/>
        <v>4.1000000000000009E-2</v>
      </c>
      <c r="DA25" s="4">
        <f t="shared" si="15"/>
        <v>4.1000000000000009E-2</v>
      </c>
      <c r="DB25" s="4">
        <f t="shared" si="15"/>
        <v>4.1000000000000009E-2</v>
      </c>
      <c r="DC25" s="4">
        <f t="shared" si="15"/>
        <v>4.1000000000000009E-2</v>
      </c>
      <c r="DD25" s="4">
        <f t="shared" si="15"/>
        <v>4.1000000000000009E-2</v>
      </c>
      <c r="DE25" s="4">
        <f t="shared" si="15"/>
        <v>4.1000000000000009E-2</v>
      </c>
    </row>
    <row r="26" spans="1:109">
      <c r="A26" t="s">
        <v>50</v>
      </c>
      <c r="B26" t="s">
        <v>1</v>
      </c>
      <c r="C26">
        <v>4</v>
      </c>
      <c r="D26">
        <v>110</v>
      </c>
      <c r="H26">
        <v>17.5</v>
      </c>
      <c r="I26">
        <f>H26+H25+H24+H23</f>
        <v>42.5</v>
      </c>
      <c r="J26" s="4">
        <f t="shared" si="6"/>
        <v>0.41000000000000003</v>
      </c>
      <c r="K26" s="4">
        <f t="shared" si="6"/>
        <v>0.41000000000000003</v>
      </c>
      <c r="L26" s="4">
        <f t="shared" si="6"/>
        <v>0.41000000000000003</v>
      </c>
      <c r="M26" s="4">
        <f t="shared" si="6"/>
        <v>0.20500000000000002</v>
      </c>
      <c r="N26" s="4">
        <f t="shared" si="6"/>
        <v>0.20500000000000002</v>
      </c>
      <c r="O26" s="4">
        <f t="shared" si="6"/>
        <v>0.20500000000000002</v>
      </c>
      <c r="P26" s="4">
        <f t="shared" si="6"/>
        <v>4.1000000000000009E-2</v>
      </c>
      <c r="Q26" s="4">
        <f t="shared" si="6"/>
        <v>4.1000000000000009E-2</v>
      </c>
      <c r="R26" s="4">
        <f t="shared" si="6"/>
        <v>4.1000000000000009E-2</v>
      </c>
      <c r="S26" s="4">
        <f t="shared" si="6"/>
        <v>4.1000000000000009E-2</v>
      </c>
      <c r="T26" s="4">
        <f t="shared" si="7"/>
        <v>4.1000000000000009E-2</v>
      </c>
      <c r="U26" s="4">
        <f t="shared" si="7"/>
        <v>4.1000000000000009E-2</v>
      </c>
      <c r="V26" s="4">
        <f t="shared" si="7"/>
        <v>4.1000000000000009E-2</v>
      </c>
      <c r="W26" s="4">
        <f t="shared" si="7"/>
        <v>4.1000000000000009E-2</v>
      </c>
      <c r="X26" s="4">
        <f t="shared" si="7"/>
        <v>4.1000000000000009E-2</v>
      </c>
      <c r="Y26" s="4">
        <f t="shared" si="7"/>
        <v>4.1000000000000009E-2</v>
      </c>
      <c r="Z26" s="4">
        <f t="shared" si="7"/>
        <v>4.1000000000000009E-2</v>
      </c>
      <c r="AA26" s="4">
        <f t="shared" si="7"/>
        <v>4.1000000000000009E-2</v>
      </c>
      <c r="AB26" s="4">
        <f t="shared" si="7"/>
        <v>4.1000000000000009E-2</v>
      </c>
      <c r="AC26" s="4">
        <f t="shared" si="7"/>
        <v>4.1000000000000009E-2</v>
      </c>
      <c r="AD26" s="4">
        <f t="shared" si="8"/>
        <v>4.1000000000000009E-2</v>
      </c>
      <c r="AE26" s="4">
        <f t="shared" si="8"/>
        <v>4.1000000000000009E-2</v>
      </c>
      <c r="AF26" s="4">
        <f t="shared" si="8"/>
        <v>4.1000000000000009E-2</v>
      </c>
      <c r="AG26" s="4">
        <f t="shared" si="8"/>
        <v>4.1000000000000009E-2</v>
      </c>
      <c r="AH26" s="4">
        <f t="shared" si="8"/>
        <v>4.1000000000000009E-2</v>
      </c>
      <c r="AI26" s="4">
        <f t="shared" si="8"/>
        <v>4.1000000000000009E-2</v>
      </c>
      <c r="AJ26" s="4">
        <f t="shared" si="8"/>
        <v>4.1000000000000009E-2</v>
      </c>
      <c r="AK26" s="4">
        <f t="shared" si="8"/>
        <v>4.1000000000000009E-2</v>
      </c>
      <c r="AL26" s="4">
        <f t="shared" si="8"/>
        <v>4.1000000000000009E-2</v>
      </c>
      <c r="AM26" s="4">
        <f t="shared" si="8"/>
        <v>4.1000000000000009E-2</v>
      </c>
      <c r="AN26" s="4">
        <f t="shared" si="9"/>
        <v>4.1000000000000009E-2</v>
      </c>
      <c r="AO26" s="4">
        <f t="shared" si="9"/>
        <v>4.1000000000000009E-2</v>
      </c>
      <c r="AP26" s="4">
        <f t="shared" si="9"/>
        <v>4.1000000000000009E-2</v>
      </c>
      <c r="AQ26" s="4">
        <f t="shared" si="9"/>
        <v>4.1000000000000009E-2</v>
      </c>
      <c r="AR26" s="4">
        <f t="shared" si="9"/>
        <v>4.1000000000000009E-2</v>
      </c>
      <c r="AS26" s="4">
        <f t="shared" si="9"/>
        <v>4.1000000000000009E-2</v>
      </c>
      <c r="AT26" s="4">
        <f t="shared" si="9"/>
        <v>4.1000000000000009E-2</v>
      </c>
      <c r="AU26" s="4">
        <f t="shared" si="9"/>
        <v>4.1000000000000009E-2</v>
      </c>
      <c r="AV26" s="4">
        <f t="shared" si="9"/>
        <v>4.1000000000000009E-2</v>
      </c>
      <c r="AW26" s="4">
        <f t="shared" si="9"/>
        <v>4.1000000000000009E-2</v>
      </c>
      <c r="AX26" s="4">
        <f t="shared" si="10"/>
        <v>4.1000000000000009E-2</v>
      </c>
      <c r="AY26" s="4">
        <f t="shared" si="10"/>
        <v>4.1000000000000009E-2</v>
      </c>
      <c r="AZ26" s="4">
        <f t="shared" si="10"/>
        <v>4.1000000000000009E-2</v>
      </c>
      <c r="BA26" s="4">
        <f t="shared" si="10"/>
        <v>4.1000000000000009E-2</v>
      </c>
      <c r="BB26" s="4">
        <f t="shared" si="10"/>
        <v>4.1000000000000009E-2</v>
      </c>
      <c r="BC26" s="4">
        <f t="shared" si="10"/>
        <v>4.1000000000000009E-2</v>
      </c>
      <c r="BD26" s="4">
        <f t="shared" si="10"/>
        <v>4.1000000000000009E-2</v>
      </c>
      <c r="BE26" s="4">
        <f t="shared" si="10"/>
        <v>4.1000000000000009E-2</v>
      </c>
      <c r="BF26" s="4">
        <f t="shared" si="10"/>
        <v>4.1000000000000009E-2</v>
      </c>
      <c r="BG26" s="4">
        <f t="shared" si="10"/>
        <v>4.1000000000000009E-2</v>
      </c>
      <c r="BH26" s="4">
        <f t="shared" si="11"/>
        <v>4.1000000000000009E-2</v>
      </c>
      <c r="BI26" s="4">
        <f t="shared" si="11"/>
        <v>4.1000000000000009E-2</v>
      </c>
      <c r="BJ26" s="4">
        <f t="shared" si="11"/>
        <v>4.1000000000000009E-2</v>
      </c>
      <c r="BK26" s="4">
        <f t="shared" si="11"/>
        <v>4.1000000000000009E-2</v>
      </c>
      <c r="BL26" s="4">
        <f t="shared" si="11"/>
        <v>4.1000000000000009E-2</v>
      </c>
      <c r="BM26" s="4">
        <f t="shared" si="11"/>
        <v>4.1000000000000009E-2</v>
      </c>
      <c r="BN26" s="4">
        <f t="shared" si="11"/>
        <v>4.1000000000000009E-2</v>
      </c>
      <c r="BO26" s="4">
        <f t="shared" si="11"/>
        <v>4.1000000000000009E-2</v>
      </c>
      <c r="BP26" s="4">
        <f t="shared" si="11"/>
        <v>4.1000000000000009E-2</v>
      </c>
      <c r="BQ26" s="4">
        <f t="shared" si="11"/>
        <v>4.1000000000000009E-2</v>
      </c>
      <c r="BR26" s="4">
        <f t="shared" si="12"/>
        <v>4.1000000000000009E-2</v>
      </c>
      <c r="BS26" s="4">
        <f t="shared" si="12"/>
        <v>4.1000000000000009E-2</v>
      </c>
      <c r="BT26" s="4">
        <f t="shared" si="12"/>
        <v>4.1000000000000009E-2</v>
      </c>
      <c r="BU26" s="4">
        <f t="shared" si="12"/>
        <v>4.1000000000000009E-2</v>
      </c>
      <c r="BV26" s="4">
        <f t="shared" si="12"/>
        <v>4.1000000000000009E-2</v>
      </c>
      <c r="BW26" s="4">
        <f t="shared" si="12"/>
        <v>4.1000000000000009E-2</v>
      </c>
      <c r="BX26" s="4">
        <f t="shared" si="12"/>
        <v>4.1000000000000009E-2</v>
      </c>
      <c r="BY26" s="4">
        <f t="shared" si="12"/>
        <v>4.1000000000000009E-2</v>
      </c>
      <c r="BZ26" s="4">
        <f t="shared" si="12"/>
        <v>4.1000000000000009E-2</v>
      </c>
      <c r="CA26" s="4">
        <f t="shared" si="12"/>
        <v>4.1000000000000009E-2</v>
      </c>
      <c r="CB26" s="4">
        <f t="shared" si="13"/>
        <v>4.1000000000000009E-2</v>
      </c>
      <c r="CC26" s="4">
        <f t="shared" si="13"/>
        <v>4.1000000000000009E-2</v>
      </c>
      <c r="CD26" s="4">
        <f t="shared" si="13"/>
        <v>4.1000000000000009E-2</v>
      </c>
      <c r="CE26" s="4">
        <f t="shared" si="13"/>
        <v>4.1000000000000009E-2</v>
      </c>
      <c r="CF26" s="4">
        <f t="shared" si="13"/>
        <v>4.1000000000000009E-2</v>
      </c>
      <c r="CG26" s="4">
        <f t="shared" si="13"/>
        <v>4.1000000000000009E-2</v>
      </c>
      <c r="CH26" s="4">
        <f t="shared" si="13"/>
        <v>4.1000000000000009E-2</v>
      </c>
      <c r="CI26" s="4">
        <f t="shared" si="13"/>
        <v>4.1000000000000009E-2</v>
      </c>
      <c r="CJ26" s="4">
        <f t="shared" si="13"/>
        <v>4.1000000000000009E-2</v>
      </c>
      <c r="CK26" s="4">
        <f t="shared" si="13"/>
        <v>4.1000000000000009E-2</v>
      </c>
      <c r="CL26" s="4">
        <f t="shared" si="14"/>
        <v>4.1000000000000009E-2</v>
      </c>
      <c r="CM26" s="4">
        <f t="shared" si="14"/>
        <v>4.1000000000000009E-2</v>
      </c>
      <c r="CN26" s="4">
        <f t="shared" si="14"/>
        <v>4.1000000000000009E-2</v>
      </c>
      <c r="CO26" s="4">
        <f t="shared" si="14"/>
        <v>4.1000000000000009E-2</v>
      </c>
      <c r="CP26" s="4">
        <f t="shared" si="14"/>
        <v>4.1000000000000009E-2</v>
      </c>
      <c r="CQ26" s="4">
        <f t="shared" si="14"/>
        <v>4.1000000000000009E-2</v>
      </c>
      <c r="CR26" s="4">
        <f t="shared" si="14"/>
        <v>4.1000000000000009E-2</v>
      </c>
      <c r="CS26" s="4">
        <f t="shared" si="14"/>
        <v>4.1000000000000009E-2</v>
      </c>
      <c r="CT26" s="4">
        <f t="shared" si="14"/>
        <v>4.1000000000000009E-2</v>
      </c>
      <c r="CU26" s="4">
        <f t="shared" si="14"/>
        <v>4.1000000000000009E-2</v>
      </c>
      <c r="CV26" s="4">
        <f t="shared" si="15"/>
        <v>4.1000000000000009E-2</v>
      </c>
      <c r="CW26" s="4">
        <f t="shared" si="15"/>
        <v>4.1000000000000009E-2</v>
      </c>
      <c r="CX26" s="4">
        <f t="shared" si="15"/>
        <v>4.1000000000000009E-2</v>
      </c>
      <c r="CY26" s="4">
        <f t="shared" si="15"/>
        <v>4.1000000000000009E-2</v>
      </c>
      <c r="CZ26" s="4">
        <f t="shared" si="15"/>
        <v>4.1000000000000009E-2</v>
      </c>
      <c r="DA26" s="4">
        <f t="shared" si="15"/>
        <v>4.1000000000000009E-2</v>
      </c>
      <c r="DB26" s="4">
        <f t="shared" si="15"/>
        <v>4.1000000000000009E-2</v>
      </c>
      <c r="DC26" s="4">
        <f t="shared" si="15"/>
        <v>4.1000000000000009E-2</v>
      </c>
      <c r="DD26" s="4">
        <f t="shared" si="15"/>
        <v>4.1000000000000009E-2</v>
      </c>
      <c r="DE26" s="4">
        <f t="shared" si="15"/>
        <v>4.1000000000000009E-2</v>
      </c>
    </row>
    <row r="27" spans="1:109">
      <c r="A27" t="s">
        <v>51</v>
      </c>
      <c r="B27" t="s">
        <v>1</v>
      </c>
      <c r="C27">
        <v>5</v>
      </c>
      <c r="D27">
        <v>130</v>
      </c>
      <c r="H27">
        <v>25</v>
      </c>
      <c r="I27">
        <f>H27+H26+H25+H24+H23</f>
        <v>67.5</v>
      </c>
      <c r="J27" s="4">
        <f t="shared" si="6"/>
        <v>0.41000000000000003</v>
      </c>
      <c r="K27" s="4">
        <f t="shared" si="6"/>
        <v>0.41000000000000003</v>
      </c>
      <c r="L27" s="4">
        <f t="shared" si="6"/>
        <v>0.41000000000000003</v>
      </c>
      <c r="M27" s="4">
        <f t="shared" si="6"/>
        <v>0.20500000000000002</v>
      </c>
      <c r="N27" s="4">
        <f t="shared" si="6"/>
        <v>0.20500000000000002</v>
      </c>
      <c r="O27" s="4">
        <f t="shared" si="6"/>
        <v>0.20500000000000002</v>
      </c>
      <c r="P27" s="4">
        <f t="shared" si="6"/>
        <v>0.20500000000000002</v>
      </c>
      <c r="Q27" s="4">
        <f t="shared" si="6"/>
        <v>4.1000000000000009E-2</v>
      </c>
      <c r="R27" s="4">
        <f t="shared" si="6"/>
        <v>4.1000000000000009E-2</v>
      </c>
      <c r="S27" s="4">
        <f t="shared" si="6"/>
        <v>4.1000000000000009E-2</v>
      </c>
      <c r="T27" s="4">
        <f t="shared" si="7"/>
        <v>4.1000000000000009E-2</v>
      </c>
      <c r="U27" s="4">
        <f t="shared" si="7"/>
        <v>4.1000000000000009E-2</v>
      </c>
      <c r="V27" s="4">
        <f t="shared" si="7"/>
        <v>4.1000000000000009E-2</v>
      </c>
      <c r="W27" s="4">
        <f t="shared" si="7"/>
        <v>4.1000000000000009E-2</v>
      </c>
      <c r="X27" s="4">
        <f t="shared" si="7"/>
        <v>4.1000000000000009E-2</v>
      </c>
      <c r="Y27" s="4">
        <f t="shared" si="7"/>
        <v>4.1000000000000009E-2</v>
      </c>
      <c r="Z27" s="4">
        <f t="shared" si="7"/>
        <v>4.1000000000000009E-2</v>
      </c>
      <c r="AA27" s="4">
        <f t="shared" si="7"/>
        <v>4.1000000000000009E-2</v>
      </c>
      <c r="AB27" s="4">
        <f t="shared" si="7"/>
        <v>4.1000000000000009E-2</v>
      </c>
      <c r="AC27" s="4">
        <f t="shared" si="7"/>
        <v>4.1000000000000009E-2</v>
      </c>
      <c r="AD27" s="4">
        <f t="shared" si="8"/>
        <v>4.1000000000000009E-2</v>
      </c>
      <c r="AE27" s="4">
        <f t="shared" si="8"/>
        <v>4.1000000000000009E-2</v>
      </c>
      <c r="AF27" s="4">
        <f t="shared" si="8"/>
        <v>4.1000000000000009E-2</v>
      </c>
      <c r="AG27" s="4">
        <f t="shared" si="8"/>
        <v>4.1000000000000009E-2</v>
      </c>
      <c r="AH27" s="4">
        <f t="shared" si="8"/>
        <v>4.1000000000000009E-2</v>
      </c>
      <c r="AI27" s="4">
        <f t="shared" si="8"/>
        <v>4.1000000000000009E-2</v>
      </c>
      <c r="AJ27" s="4">
        <f t="shared" si="8"/>
        <v>4.1000000000000009E-2</v>
      </c>
      <c r="AK27" s="4">
        <f t="shared" si="8"/>
        <v>4.1000000000000009E-2</v>
      </c>
      <c r="AL27" s="4">
        <f t="shared" si="8"/>
        <v>4.1000000000000009E-2</v>
      </c>
      <c r="AM27" s="4">
        <f t="shared" si="8"/>
        <v>4.1000000000000009E-2</v>
      </c>
      <c r="AN27" s="4">
        <f t="shared" si="9"/>
        <v>4.1000000000000009E-2</v>
      </c>
      <c r="AO27" s="4">
        <f t="shared" si="9"/>
        <v>4.1000000000000009E-2</v>
      </c>
      <c r="AP27" s="4">
        <f t="shared" si="9"/>
        <v>4.1000000000000009E-2</v>
      </c>
      <c r="AQ27" s="4">
        <f t="shared" si="9"/>
        <v>4.1000000000000009E-2</v>
      </c>
      <c r="AR27" s="4">
        <f t="shared" si="9"/>
        <v>4.1000000000000009E-2</v>
      </c>
      <c r="AS27" s="4">
        <f t="shared" si="9"/>
        <v>4.1000000000000009E-2</v>
      </c>
      <c r="AT27" s="4">
        <f t="shared" si="9"/>
        <v>4.1000000000000009E-2</v>
      </c>
      <c r="AU27" s="4">
        <f t="shared" si="9"/>
        <v>4.1000000000000009E-2</v>
      </c>
      <c r="AV27" s="4">
        <f t="shared" si="9"/>
        <v>4.1000000000000009E-2</v>
      </c>
      <c r="AW27" s="4">
        <f t="shared" si="9"/>
        <v>4.1000000000000009E-2</v>
      </c>
      <c r="AX27" s="4">
        <f t="shared" si="10"/>
        <v>4.1000000000000009E-2</v>
      </c>
      <c r="AY27" s="4">
        <f t="shared" si="10"/>
        <v>4.1000000000000009E-2</v>
      </c>
      <c r="AZ27" s="4">
        <f t="shared" si="10"/>
        <v>4.1000000000000009E-2</v>
      </c>
      <c r="BA27" s="4">
        <f t="shared" si="10"/>
        <v>4.1000000000000009E-2</v>
      </c>
      <c r="BB27" s="4">
        <f t="shared" si="10"/>
        <v>4.1000000000000009E-2</v>
      </c>
      <c r="BC27" s="4">
        <f t="shared" si="10"/>
        <v>4.1000000000000009E-2</v>
      </c>
      <c r="BD27" s="4">
        <f t="shared" si="10"/>
        <v>4.1000000000000009E-2</v>
      </c>
      <c r="BE27" s="4">
        <f t="shared" si="10"/>
        <v>4.1000000000000009E-2</v>
      </c>
      <c r="BF27" s="4">
        <f t="shared" si="10"/>
        <v>4.1000000000000009E-2</v>
      </c>
      <c r="BG27" s="4">
        <f t="shared" si="10"/>
        <v>4.1000000000000009E-2</v>
      </c>
      <c r="BH27" s="4">
        <f t="shared" si="11"/>
        <v>4.1000000000000009E-2</v>
      </c>
      <c r="BI27" s="4">
        <f t="shared" si="11"/>
        <v>4.1000000000000009E-2</v>
      </c>
      <c r="BJ27" s="4">
        <f t="shared" si="11"/>
        <v>4.1000000000000009E-2</v>
      </c>
      <c r="BK27" s="4">
        <f t="shared" si="11"/>
        <v>4.1000000000000009E-2</v>
      </c>
      <c r="BL27" s="4">
        <f t="shared" si="11"/>
        <v>4.1000000000000009E-2</v>
      </c>
      <c r="BM27" s="4">
        <f t="shared" si="11"/>
        <v>4.1000000000000009E-2</v>
      </c>
      <c r="BN27" s="4">
        <f t="shared" si="11"/>
        <v>4.1000000000000009E-2</v>
      </c>
      <c r="BO27" s="4">
        <f t="shared" si="11"/>
        <v>4.1000000000000009E-2</v>
      </c>
      <c r="BP27" s="4">
        <f t="shared" si="11"/>
        <v>4.1000000000000009E-2</v>
      </c>
      <c r="BQ27" s="4">
        <f t="shared" si="11"/>
        <v>4.1000000000000009E-2</v>
      </c>
      <c r="BR27" s="4">
        <f t="shared" si="12"/>
        <v>4.1000000000000009E-2</v>
      </c>
      <c r="BS27" s="4">
        <f t="shared" si="12"/>
        <v>4.1000000000000009E-2</v>
      </c>
      <c r="BT27" s="4">
        <f t="shared" si="12"/>
        <v>4.1000000000000009E-2</v>
      </c>
      <c r="BU27" s="4">
        <f t="shared" si="12"/>
        <v>4.1000000000000009E-2</v>
      </c>
      <c r="BV27" s="4">
        <f t="shared" si="12"/>
        <v>4.1000000000000009E-2</v>
      </c>
      <c r="BW27" s="4">
        <f t="shared" si="12"/>
        <v>4.1000000000000009E-2</v>
      </c>
      <c r="BX27" s="4">
        <f t="shared" si="12"/>
        <v>4.1000000000000009E-2</v>
      </c>
      <c r="BY27" s="4">
        <f t="shared" si="12"/>
        <v>4.1000000000000009E-2</v>
      </c>
      <c r="BZ27" s="4">
        <f t="shared" si="12"/>
        <v>4.1000000000000009E-2</v>
      </c>
      <c r="CA27" s="4">
        <f t="shared" si="12"/>
        <v>4.1000000000000009E-2</v>
      </c>
      <c r="CB27" s="4">
        <f t="shared" si="13"/>
        <v>4.1000000000000009E-2</v>
      </c>
      <c r="CC27" s="4">
        <f t="shared" si="13"/>
        <v>4.1000000000000009E-2</v>
      </c>
      <c r="CD27" s="4">
        <f t="shared" si="13"/>
        <v>4.1000000000000009E-2</v>
      </c>
      <c r="CE27" s="4">
        <f t="shared" si="13"/>
        <v>4.1000000000000009E-2</v>
      </c>
      <c r="CF27" s="4">
        <f t="shared" si="13"/>
        <v>4.1000000000000009E-2</v>
      </c>
      <c r="CG27" s="4">
        <f t="shared" si="13"/>
        <v>4.1000000000000009E-2</v>
      </c>
      <c r="CH27" s="4">
        <f t="shared" si="13"/>
        <v>4.1000000000000009E-2</v>
      </c>
      <c r="CI27" s="4">
        <f t="shared" si="13"/>
        <v>4.1000000000000009E-2</v>
      </c>
      <c r="CJ27" s="4">
        <f t="shared" si="13"/>
        <v>4.1000000000000009E-2</v>
      </c>
      <c r="CK27" s="4">
        <f t="shared" si="13"/>
        <v>4.1000000000000009E-2</v>
      </c>
      <c r="CL27" s="4">
        <f t="shared" si="14"/>
        <v>4.1000000000000009E-2</v>
      </c>
      <c r="CM27" s="4">
        <f t="shared" si="14"/>
        <v>4.1000000000000009E-2</v>
      </c>
      <c r="CN27" s="4">
        <f t="shared" si="14"/>
        <v>4.1000000000000009E-2</v>
      </c>
      <c r="CO27" s="4">
        <f t="shared" si="14"/>
        <v>4.1000000000000009E-2</v>
      </c>
      <c r="CP27" s="4">
        <f t="shared" si="14"/>
        <v>4.1000000000000009E-2</v>
      </c>
      <c r="CQ27" s="4">
        <f t="shared" si="14"/>
        <v>4.1000000000000009E-2</v>
      </c>
      <c r="CR27" s="4">
        <f t="shared" si="14"/>
        <v>4.1000000000000009E-2</v>
      </c>
      <c r="CS27" s="4">
        <f t="shared" si="14"/>
        <v>4.1000000000000009E-2</v>
      </c>
      <c r="CT27" s="4">
        <f t="shared" si="14"/>
        <v>4.1000000000000009E-2</v>
      </c>
      <c r="CU27" s="4">
        <f t="shared" si="14"/>
        <v>4.1000000000000009E-2</v>
      </c>
      <c r="CV27" s="4">
        <f t="shared" si="15"/>
        <v>4.1000000000000009E-2</v>
      </c>
      <c r="CW27" s="4">
        <f t="shared" si="15"/>
        <v>4.1000000000000009E-2</v>
      </c>
      <c r="CX27" s="4">
        <f t="shared" si="15"/>
        <v>4.1000000000000009E-2</v>
      </c>
      <c r="CY27" s="4">
        <f t="shared" si="15"/>
        <v>4.1000000000000009E-2</v>
      </c>
      <c r="CZ27" s="4">
        <f t="shared" si="15"/>
        <v>4.1000000000000009E-2</v>
      </c>
      <c r="DA27" s="4">
        <f t="shared" si="15"/>
        <v>4.1000000000000009E-2</v>
      </c>
      <c r="DB27" s="4">
        <f t="shared" si="15"/>
        <v>4.1000000000000009E-2</v>
      </c>
      <c r="DC27" s="4">
        <f t="shared" si="15"/>
        <v>4.1000000000000009E-2</v>
      </c>
      <c r="DD27" s="4">
        <f t="shared" si="15"/>
        <v>4.1000000000000009E-2</v>
      </c>
      <c r="DE27" s="4">
        <f t="shared" si="15"/>
        <v>4.1000000000000009E-2</v>
      </c>
    </row>
    <row r="28" spans="1:109">
      <c r="A28" t="s">
        <v>52</v>
      </c>
      <c r="B28" t="s">
        <v>2</v>
      </c>
      <c r="C28">
        <v>1</v>
      </c>
      <c r="D28">
        <v>80</v>
      </c>
      <c r="E28" s="1">
        <v>0.2</v>
      </c>
      <c r="H28">
        <v>12.5</v>
      </c>
      <c r="I28">
        <f>H28</f>
        <v>12.5</v>
      </c>
      <c r="J28" s="4">
        <f t="shared" si="6"/>
        <v>0.41000000000000003</v>
      </c>
      <c r="K28" s="4">
        <f t="shared" si="6"/>
        <v>0.41000000000000003</v>
      </c>
      <c r="L28" s="4">
        <f t="shared" si="6"/>
        <v>0.20500000000000002</v>
      </c>
      <c r="M28" s="4">
        <f t="shared" si="6"/>
        <v>0.20500000000000002</v>
      </c>
      <c r="N28" s="4">
        <f t="shared" si="6"/>
        <v>4.1000000000000009E-2</v>
      </c>
      <c r="O28" s="4">
        <f t="shared" si="6"/>
        <v>4.1000000000000009E-2</v>
      </c>
      <c r="P28" s="4">
        <f t="shared" si="6"/>
        <v>4.1000000000000009E-2</v>
      </c>
      <c r="Q28" s="4">
        <f t="shared" si="6"/>
        <v>4.1000000000000009E-2</v>
      </c>
      <c r="R28" s="4">
        <f t="shared" si="6"/>
        <v>4.1000000000000009E-2</v>
      </c>
      <c r="S28" s="4">
        <f t="shared" si="6"/>
        <v>4.1000000000000009E-2</v>
      </c>
      <c r="T28" s="4">
        <f t="shared" si="7"/>
        <v>4.1000000000000009E-2</v>
      </c>
      <c r="U28" s="4">
        <f t="shared" si="7"/>
        <v>4.1000000000000009E-2</v>
      </c>
      <c r="V28" s="4">
        <f t="shared" si="7"/>
        <v>4.1000000000000009E-2</v>
      </c>
      <c r="W28" s="4">
        <f t="shared" si="7"/>
        <v>4.1000000000000009E-2</v>
      </c>
      <c r="X28" s="4">
        <f t="shared" si="7"/>
        <v>4.1000000000000009E-2</v>
      </c>
      <c r="Y28" s="4">
        <f t="shared" si="7"/>
        <v>4.1000000000000009E-2</v>
      </c>
      <c r="Z28" s="4">
        <f t="shared" si="7"/>
        <v>4.1000000000000009E-2</v>
      </c>
      <c r="AA28" s="4">
        <f t="shared" si="7"/>
        <v>4.1000000000000009E-2</v>
      </c>
      <c r="AB28" s="4">
        <f t="shared" si="7"/>
        <v>4.1000000000000009E-2</v>
      </c>
      <c r="AC28" s="4">
        <f t="shared" si="7"/>
        <v>4.1000000000000009E-2</v>
      </c>
      <c r="AD28" s="4">
        <f t="shared" si="8"/>
        <v>4.1000000000000009E-2</v>
      </c>
      <c r="AE28" s="4">
        <f t="shared" si="8"/>
        <v>4.1000000000000009E-2</v>
      </c>
      <c r="AF28" s="4">
        <f t="shared" si="8"/>
        <v>4.1000000000000009E-2</v>
      </c>
      <c r="AG28" s="4">
        <f t="shared" si="8"/>
        <v>4.1000000000000009E-2</v>
      </c>
      <c r="AH28" s="4">
        <f t="shared" si="8"/>
        <v>4.1000000000000009E-2</v>
      </c>
      <c r="AI28" s="4">
        <f t="shared" si="8"/>
        <v>4.1000000000000009E-2</v>
      </c>
      <c r="AJ28" s="4">
        <f t="shared" si="8"/>
        <v>4.1000000000000009E-2</v>
      </c>
      <c r="AK28" s="4">
        <f t="shared" si="8"/>
        <v>4.1000000000000009E-2</v>
      </c>
      <c r="AL28" s="4">
        <f t="shared" si="8"/>
        <v>4.1000000000000009E-2</v>
      </c>
      <c r="AM28" s="4">
        <f t="shared" si="8"/>
        <v>4.1000000000000009E-2</v>
      </c>
      <c r="AN28" s="4">
        <f t="shared" si="9"/>
        <v>4.1000000000000009E-2</v>
      </c>
      <c r="AO28" s="4">
        <f t="shared" si="9"/>
        <v>4.1000000000000009E-2</v>
      </c>
      <c r="AP28" s="4">
        <f t="shared" si="9"/>
        <v>4.1000000000000009E-2</v>
      </c>
      <c r="AQ28" s="4">
        <f t="shared" si="9"/>
        <v>4.1000000000000009E-2</v>
      </c>
      <c r="AR28" s="4">
        <f t="shared" si="9"/>
        <v>4.1000000000000009E-2</v>
      </c>
      <c r="AS28" s="4">
        <f t="shared" si="9"/>
        <v>4.1000000000000009E-2</v>
      </c>
      <c r="AT28" s="4">
        <f t="shared" si="9"/>
        <v>4.1000000000000009E-2</v>
      </c>
      <c r="AU28" s="4">
        <f t="shared" si="9"/>
        <v>4.1000000000000009E-2</v>
      </c>
      <c r="AV28" s="4">
        <f t="shared" si="9"/>
        <v>4.1000000000000009E-2</v>
      </c>
      <c r="AW28" s="4">
        <f t="shared" si="9"/>
        <v>4.1000000000000009E-2</v>
      </c>
      <c r="AX28" s="4">
        <f t="shared" si="10"/>
        <v>4.1000000000000009E-2</v>
      </c>
      <c r="AY28" s="4">
        <f t="shared" si="10"/>
        <v>4.1000000000000009E-2</v>
      </c>
      <c r="AZ28" s="4">
        <f t="shared" si="10"/>
        <v>4.1000000000000009E-2</v>
      </c>
      <c r="BA28" s="4">
        <f t="shared" si="10"/>
        <v>4.1000000000000009E-2</v>
      </c>
      <c r="BB28" s="4">
        <f t="shared" si="10"/>
        <v>4.1000000000000009E-2</v>
      </c>
      <c r="BC28" s="4">
        <f t="shared" si="10"/>
        <v>4.1000000000000009E-2</v>
      </c>
      <c r="BD28" s="4">
        <f t="shared" si="10"/>
        <v>4.1000000000000009E-2</v>
      </c>
      <c r="BE28" s="4">
        <f t="shared" si="10"/>
        <v>4.1000000000000009E-2</v>
      </c>
      <c r="BF28" s="4">
        <f t="shared" si="10"/>
        <v>4.1000000000000009E-2</v>
      </c>
      <c r="BG28" s="4">
        <f t="shared" si="10"/>
        <v>4.1000000000000009E-2</v>
      </c>
      <c r="BH28" s="4">
        <f t="shared" si="11"/>
        <v>4.1000000000000009E-2</v>
      </c>
      <c r="BI28" s="4">
        <f t="shared" si="11"/>
        <v>4.1000000000000009E-2</v>
      </c>
      <c r="BJ28" s="4">
        <f t="shared" si="11"/>
        <v>4.1000000000000009E-2</v>
      </c>
      <c r="BK28" s="4">
        <f t="shared" si="11"/>
        <v>4.1000000000000009E-2</v>
      </c>
      <c r="BL28" s="4">
        <f t="shared" si="11"/>
        <v>4.1000000000000009E-2</v>
      </c>
      <c r="BM28" s="4">
        <f t="shared" si="11"/>
        <v>4.1000000000000009E-2</v>
      </c>
      <c r="BN28" s="4">
        <f t="shared" si="11"/>
        <v>4.1000000000000009E-2</v>
      </c>
      <c r="BO28" s="4">
        <f t="shared" si="11"/>
        <v>4.1000000000000009E-2</v>
      </c>
      <c r="BP28" s="4">
        <f t="shared" si="11"/>
        <v>4.1000000000000009E-2</v>
      </c>
      <c r="BQ28" s="4">
        <f t="shared" si="11"/>
        <v>4.1000000000000009E-2</v>
      </c>
      <c r="BR28" s="4">
        <f t="shared" si="12"/>
        <v>4.1000000000000009E-2</v>
      </c>
      <c r="BS28" s="4">
        <f t="shared" si="12"/>
        <v>4.1000000000000009E-2</v>
      </c>
      <c r="BT28" s="4">
        <f t="shared" si="12"/>
        <v>4.1000000000000009E-2</v>
      </c>
      <c r="BU28" s="4">
        <f t="shared" si="12"/>
        <v>4.1000000000000009E-2</v>
      </c>
      <c r="BV28" s="4">
        <f t="shared" si="12"/>
        <v>4.1000000000000009E-2</v>
      </c>
      <c r="BW28" s="4">
        <f t="shared" si="12"/>
        <v>4.1000000000000009E-2</v>
      </c>
      <c r="BX28" s="4">
        <f t="shared" si="12"/>
        <v>4.1000000000000009E-2</v>
      </c>
      <c r="BY28" s="4">
        <f t="shared" si="12"/>
        <v>4.1000000000000009E-2</v>
      </c>
      <c r="BZ28" s="4">
        <f t="shared" si="12"/>
        <v>4.1000000000000009E-2</v>
      </c>
      <c r="CA28" s="4">
        <f t="shared" si="12"/>
        <v>4.1000000000000009E-2</v>
      </c>
      <c r="CB28" s="4">
        <f t="shared" si="13"/>
        <v>4.1000000000000009E-2</v>
      </c>
      <c r="CC28" s="4">
        <f t="shared" si="13"/>
        <v>4.1000000000000009E-2</v>
      </c>
      <c r="CD28" s="4">
        <f t="shared" si="13"/>
        <v>4.1000000000000009E-2</v>
      </c>
      <c r="CE28" s="4">
        <f t="shared" si="13"/>
        <v>4.1000000000000009E-2</v>
      </c>
      <c r="CF28" s="4">
        <f t="shared" si="13"/>
        <v>4.1000000000000009E-2</v>
      </c>
      <c r="CG28" s="4">
        <f t="shared" si="13"/>
        <v>4.1000000000000009E-2</v>
      </c>
      <c r="CH28" s="4">
        <f t="shared" si="13"/>
        <v>4.1000000000000009E-2</v>
      </c>
      <c r="CI28" s="4">
        <f t="shared" si="13"/>
        <v>4.1000000000000009E-2</v>
      </c>
      <c r="CJ28" s="4">
        <f t="shared" si="13"/>
        <v>4.1000000000000009E-2</v>
      </c>
      <c r="CK28" s="4">
        <f t="shared" si="13"/>
        <v>4.1000000000000009E-2</v>
      </c>
      <c r="CL28" s="4">
        <f t="shared" si="14"/>
        <v>4.1000000000000009E-2</v>
      </c>
      <c r="CM28" s="4">
        <f t="shared" si="14"/>
        <v>4.1000000000000009E-2</v>
      </c>
      <c r="CN28" s="4">
        <f t="shared" si="14"/>
        <v>4.1000000000000009E-2</v>
      </c>
      <c r="CO28" s="4">
        <f t="shared" si="14"/>
        <v>4.1000000000000009E-2</v>
      </c>
      <c r="CP28" s="4">
        <f t="shared" si="14"/>
        <v>4.1000000000000009E-2</v>
      </c>
      <c r="CQ28" s="4">
        <f t="shared" si="14"/>
        <v>4.1000000000000009E-2</v>
      </c>
      <c r="CR28" s="4">
        <f t="shared" si="14"/>
        <v>4.1000000000000009E-2</v>
      </c>
      <c r="CS28" s="4">
        <f t="shared" si="14"/>
        <v>4.1000000000000009E-2</v>
      </c>
      <c r="CT28" s="4">
        <f t="shared" si="14"/>
        <v>4.1000000000000009E-2</v>
      </c>
      <c r="CU28" s="4">
        <f t="shared" si="14"/>
        <v>4.1000000000000009E-2</v>
      </c>
      <c r="CV28" s="4">
        <f t="shared" si="15"/>
        <v>4.1000000000000009E-2</v>
      </c>
      <c r="CW28" s="4">
        <f t="shared" si="15"/>
        <v>4.1000000000000009E-2</v>
      </c>
      <c r="CX28" s="4">
        <f t="shared" si="15"/>
        <v>4.1000000000000009E-2</v>
      </c>
      <c r="CY28" s="4">
        <f t="shared" si="15"/>
        <v>4.1000000000000009E-2</v>
      </c>
      <c r="CZ28" s="4">
        <f t="shared" si="15"/>
        <v>4.1000000000000009E-2</v>
      </c>
      <c r="DA28" s="4">
        <f t="shared" si="15"/>
        <v>4.1000000000000009E-2</v>
      </c>
      <c r="DB28" s="4">
        <f t="shared" si="15"/>
        <v>4.1000000000000009E-2</v>
      </c>
      <c r="DC28" s="4">
        <f t="shared" si="15"/>
        <v>4.1000000000000009E-2</v>
      </c>
      <c r="DD28" s="4">
        <f t="shared" si="15"/>
        <v>4.1000000000000009E-2</v>
      </c>
      <c r="DE28" s="4">
        <f t="shared" si="15"/>
        <v>4.1000000000000009E-2</v>
      </c>
    </row>
    <row r="29" spans="1:109">
      <c r="A29" t="s">
        <v>53</v>
      </c>
      <c r="B29" t="s">
        <v>2</v>
      </c>
      <c r="C29">
        <v>2</v>
      </c>
      <c r="D29">
        <v>100</v>
      </c>
      <c r="E29" s="1">
        <v>0.3</v>
      </c>
      <c r="H29">
        <f>6*2.5</f>
        <v>15</v>
      </c>
      <c r="I29">
        <f>H29+H28</f>
        <v>27.5</v>
      </c>
      <c r="J29" s="4">
        <f t="shared" si="6"/>
        <v>0.41000000000000003</v>
      </c>
      <c r="K29" s="4">
        <f t="shared" si="6"/>
        <v>0.41000000000000003</v>
      </c>
      <c r="L29" s="4">
        <f t="shared" si="6"/>
        <v>0.41000000000000003</v>
      </c>
      <c r="M29" s="4">
        <f t="shared" si="6"/>
        <v>0.20500000000000002</v>
      </c>
      <c r="N29" s="4">
        <f t="shared" si="6"/>
        <v>0.20500000000000002</v>
      </c>
      <c r="O29" s="4">
        <f t="shared" si="6"/>
        <v>4.1000000000000009E-2</v>
      </c>
      <c r="P29" s="4">
        <f t="shared" si="6"/>
        <v>4.1000000000000009E-2</v>
      </c>
      <c r="Q29" s="4">
        <f t="shared" si="6"/>
        <v>4.1000000000000009E-2</v>
      </c>
      <c r="R29" s="4">
        <f t="shared" si="6"/>
        <v>4.1000000000000009E-2</v>
      </c>
      <c r="S29" s="4">
        <f t="shared" si="6"/>
        <v>4.1000000000000009E-2</v>
      </c>
      <c r="T29" s="4">
        <f t="shared" si="7"/>
        <v>4.1000000000000009E-2</v>
      </c>
      <c r="U29" s="4">
        <f t="shared" si="7"/>
        <v>4.1000000000000009E-2</v>
      </c>
      <c r="V29" s="4">
        <f t="shared" si="7"/>
        <v>4.1000000000000009E-2</v>
      </c>
      <c r="W29" s="4">
        <f t="shared" si="7"/>
        <v>4.1000000000000009E-2</v>
      </c>
      <c r="X29" s="4">
        <f t="shared" si="7"/>
        <v>4.1000000000000009E-2</v>
      </c>
      <c r="Y29" s="4">
        <f t="shared" si="7"/>
        <v>4.1000000000000009E-2</v>
      </c>
      <c r="Z29" s="4">
        <f t="shared" si="7"/>
        <v>4.1000000000000009E-2</v>
      </c>
      <c r="AA29" s="4">
        <f t="shared" si="7"/>
        <v>4.1000000000000009E-2</v>
      </c>
      <c r="AB29" s="4">
        <f t="shared" si="7"/>
        <v>4.1000000000000009E-2</v>
      </c>
      <c r="AC29" s="4">
        <f t="shared" si="7"/>
        <v>4.1000000000000009E-2</v>
      </c>
      <c r="AD29" s="4">
        <f t="shared" si="8"/>
        <v>4.1000000000000009E-2</v>
      </c>
      <c r="AE29" s="4">
        <f t="shared" si="8"/>
        <v>4.1000000000000009E-2</v>
      </c>
      <c r="AF29" s="4">
        <f t="shared" si="8"/>
        <v>4.1000000000000009E-2</v>
      </c>
      <c r="AG29" s="4">
        <f t="shared" si="8"/>
        <v>4.1000000000000009E-2</v>
      </c>
      <c r="AH29" s="4">
        <f t="shared" si="8"/>
        <v>4.1000000000000009E-2</v>
      </c>
      <c r="AI29" s="4">
        <f t="shared" si="8"/>
        <v>4.1000000000000009E-2</v>
      </c>
      <c r="AJ29" s="4">
        <f t="shared" si="8"/>
        <v>4.1000000000000009E-2</v>
      </c>
      <c r="AK29" s="4">
        <f t="shared" si="8"/>
        <v>4.1000000000000009E-2</v>
      </c>
      <c r="AL29" s="4">
        <f t="shared" si="8"/>
        <v>4.1000000000000009E-2</v>
      </c>
      <c r="AM29" s="4">
        <f t="shared" si="8"/>
        <v>4.1000000000000009E-2</v>
      </c>
      <c r="AN29" s="4">
        <f t="shared" si="9"/>
        <v>4.1000000000000009E-2</v>
      </c>
      <c r="AO29" s="4">
        <f t="shared" si="9"/>
        <v>4.1000000000000009E-2</v>
      </c>
      <c r="AP29" s="4">
        <f t="shared" si="9"/>
        <v>4.1000000000000009E-2</v>
      </c>
      <c r="AQ29" s="4">
        <f t="shared" si="9"/>
        <v>4.1000000000000009E-2</v>
      </c>
      <c r="AR29" s="4">
        <f t="shared" si="9"/>
        <v>4.1000000000000009E-2</v>
      </c>
      <c r="AS29" s="4">
        <f t="shared" si="9"/>
        <v>4.1000000000000009E-2</v>
      </c>
      <c r="AT29" s="4">
        <f t="shared" si="9"/>
        <v>4.1000000000000009E-2</v>
      </c>
      <c r="AU29" s="4">
        <f t="shared" si="9"/>
        <v>4.1000000000000009E-2</v>
      </c>
      <c r="AV29" s="4">
        <f t="shared" si="9"/>
        <v>4.1000000000000009E-2</v>
      </c>
      <c r="AW29" s="4">
        <f t="shared" si="9"/>
        <v>4.1000000000000009E-2</v>
      </c>
      <c r="AX29" s="4">
        <f t="shared" si="10"/>
        <v>4.1000000000000009E-2</v>
      </c>
      <c r="AY29" s="4">
        <f t="shared" si="10"/>
        <v>4.1000000000000009E-2</v>
      </c>
      <c r="AZ29" s="4">
        <f t="shared" si="10"/>
        <v>4.1000000000000009E-2</v>
      </c>
      <c r="BA29" s="4">
        <f t="shared" si="10"/>
        <v>4.1000000000000009E-2</v>
      </c>
      <c r="BB29" s="4">
        <f t="shared" si="10"/>
        <v>4.1000000000000009E-2</v>
      </c>
      <c r="BC29" s="4">
        <f t="shared" si="10"/>
        <v>4.1000000000000009E-2</v>
      </c>
      <c r="BD29" s="4">
        <f t="shared" si="10"/>
        <v>4.1000000000000009E-2</v>
      </c>
      <c r="BE29" s="4">
        <f t="shared" si="10"/>
        <v>4.1000000000000009E-2</v>
      </c>
      <c r="BF29" s="4">
        <f t="shared" si="10"/>
        <v>4.1000000000000009E-2</v>
      </c>
      <c r="BG29" s="4">
        <f t="shared" si="10"/>
        <v>4.1000000000000009E-2</v>
      </c>
      <c r="BH29" s="4">
        <f t="shared" si="11"/>
        <v>4.1000000000000009E-2</v>
      </c>
      <c r="BI29" s="4">
        <f t="shared" si="11"/>
        <v>4.1000000000000009E-2</v>
      </c>
      <c r="BJ29" s="4">
        <f t="shared" si="11"/>
        <v>4.1000000000000009E-2</v>
      </c>
      <c r="BK29" s="4">
        <f t="shared" si="11"/>
        <v>4.1000000000000009E-2</v>
      </c>
      <c r="BL29" s="4">
        <f t="shared" si="11"/>
        <v>4.1000000000000009E-2</v>
      </c>
      <c r="BM29" s="4">
        <f t="shared" si="11"/>
        <v>4.1000000000000009E-2</v>
      </c>
      <c r="BN29" s="4">
        <f t="shared" si="11"/>
        <v>4.1000000000000009E-2</v>
      </c>
      <c r="BO29" s="4">
        <f t="shared" si="11"/>
        <v>4.1000000000000009E-2</v>
      </c>
      <c r="BP29" s="4">
        <f t="shared" si="11"/>
        <v>4.1000000000000009E-2</v>
      </c>
      <c r="BQ29" s="4">
        <f t="shared" si="11"/>
        <v>4.1000000000000009E-2</v>
      </c>
      <c r="BR29" s="4">
        <f t="shared" si="12"/>
        <v>4.1000000000000009E-2</v>
      </c>
      <c r="BS29" s="4">
        <f t="shared" si="12"/>
        <v>4.1000000000000009E-2</v>
      </c>
      <c r="BT29" s="4">
        <f t="shared" si="12"/>
        <v>4.1000000000000009E-2</v>
      </c>
      <c r="BU29" s="4">
        <f t="shared" si="12"/>
        <v>4.1000000000000009E-2</v>
      </c>
      <c r="BV29" s="4">
        <f t="shared" si="12"/>
        <v>4.1000000000000009E-2</v>
      </c>
      <c r="BW29" s="4">
        <f t="shared" si="12"/>
        <v>4.1000000000000009E-2</v>
      </c>
      <c r="BX29" s="4">
        <f t="shared" si="12"/>
        <v>4.1000000000000009E-2</v>
      </c>
      <c r="BY29" s="4">
        <f t="shared" si="12"/>
        <v>4.1000000000000009E-2</v>
      </c>
      <c r="BZ29" s="4">
        <f t="shared" si="12"/>
        <v>4.1000000000000009E-2</v>
      </c>
      <c r="CA29" s="4">
        <f t="shared" si="12"/>
        <v>4.1000000000000009E-2</v>
      </c>
      <c r="CB29" s="4">
        <f t="shared" si="13"/>
        <v>4.1000000000000009E-2</v>
      </c>
      <c r="CC29" s="4">
        <f t="shared" si="13"/>
        <v>4.1000000000000009E-2</v>
      </c>
      <c r="CD29" s="4">
        <f t="shared" si="13"/>
        <v>4.1000000000000009E-2</v>
      </c>
      <c r="CE29" s="4">
        <f t="shared" si="13"/>
        <v>4.1000000000000009E-2</v>
      </c>
      <c r="CF29" s="4">
        <f t="shared" si="13"/>
        <v>4.1000000000000009E-2</v>
      </c>
      <c r="CG29" s="4">
        <f t="shared" si="13"/>
        <v>4.1000000000000009E-2</v>
      </c>
      <c r="CH29" s="4">
        <f t="shared" si="13"/>
        <v>4.1000000000000009E-2</v>
      </c>
      <c r="CI29" s="4">
        <f t="shared" si="13"/>
        <v>4.1000000000000009E-2</v>
      </c>
      <c r="CJ29" s="4">
        <f t="shared" si="13"/>
        <v>4.1000000000000009E-2</v>
      </c>
      <c r="CK29" s="4">
        <f t="shared" si="13"/>
        <v>4.1000000000000009E-2</v>
      </c>
      <c r="CL29" s="4">
        <f t="shared" si="14"/>
        <v>4.1000000000000009E-2</v>
      </c>
      <c r="CM29" s="4">
        <f t="shared" si="14"/>
        <v>4.1000000000000009E-2</v>
      </c>
      <c r="CN29" s="4">
        <f t="shared" si="14"/>
        <v>4.1000000000000009E-2</v>
      </c>
      <c r="CO29" s="4">
        <f t="shared" si="14"/>
        <v>4.1000000000000009E-2</v>
      </c>
      <c r="CP29" s="4">
        <f t="shared" si="14"/>
        <v>4.1000000000000009E-2</v>
      </c>
      <c r="CQ29" s="4">
        <f t="shared" si="14"/>
        <v>4.1000000000000009E-2</v>
      </c>
      <c r="CR29" s="4">
        <f t="shared" si="14"/>
        <v>4.1000000000000009E-2</v>
      </c>
      <c r="CS29" s="4">
        <f t="shared" si="14"/>
        <v>4.1000000000000009E-2</v>
      </c>
      <c r="CT29" s="4">
        <f t="shared" si="14"/>
        <v>4.1000000000000009E-2</v>
      </c>
      <c r="CU29" s="4">
        <f t="shared" si="14"/>
        <v>4.1000000000000009E-2</v>
      </c>
      <c r="CV29" s="4">
        <f t="shared" si="15"/>
        <v>4.1000000000000009E-2</v>
      </c>
      <c r="CW29" s="4">
        <f t="shared" si="15"/>
        <v>4.1000000000000009E-2</v>
      </c>
      <c r="CX29" s="4">
        <f t="shared" si="15"/>
        <v>4.1000000000000009E-2</v>
      </c>
      <c r="CY29" s="4">
        <f t="shared" si="15"/>
        <v>4.1000000000000009E-2</v>
      </c>
      <c r="CZ29" s="4">
        <f t="shared" si="15"/>
        <v>4.1000000000000009E-2</v>
      </c>
      <c r="DA29" s="4">
        <f t="shared" si="15"/>
        <v>4.1000000000000009E-2</v>
      </c>
      <c r="DB29" s="4">
        <f t="shared" si="15"/>
        <v>4.1000000000000009E-2</v>
      </c>
      <c r="DC29" s="4">
        <f t="shared" si="15"/>
        <v>4.1000000000000009E-2</v>
      </c>
      <c r="DD29" s="4">
        <f t="shared" si="15"/>
        <v>4.1000000000000009E-2</v>
      </c>
      <c r="DE29" s="4">
        <f t="shared" si="15"/>
        <v>4.1000000000000009E-2</v>
      </c>
    </row>
    <row r="30" spans="1:109">
      <c r="A30" t="s">
        <v>54</v>
      </c>
      <c r="B30" t="s">
        <v>2</v>
      </c>
      <c r="C30">
        <v>3</v>
      </c>
      <c r="D30">
        <v>120</v>
      </c>
      <c r="E30" s="1">
        <v>0.4</v>
      </c>
      <c r="H30">
        <v>25</v>
      </c>
      <c r="I30">
        <f>H30+H29+H28</f>
        <v>52.5</v>
      </c>
      <c r="J30" s="4">
        <f t="shared" si="6"/>
        <v>0.41000000000000003</v>
      </c>
      <c r="K30" s="4">
        <f t="shared" si="6"/>
        <v>0.41000000000000003</v>
      </c>
      <c r="L30" s="4">
        <f t="shared" si="6"/>
        <v>0.41000000000000003</v>
      </c>
      <c r="M30" s="4">
        <f t="shared" si="6"/>
        <v>0.20500000000000002</v>
      </c>
      <c r="N30" s="4">
        <f t="shared" si="6"/>
        <v>0.20500000000000002</v>
      </c>
      <c r="O30" s="4">
        <f t="shared" si="6"/>
        <v>0.20500000000000002</v>
      </c>
      <c r="P30" s="4">
        <f t="shared" si="6"/>
        <v>4.1000000000000009E-2</v>
      </c>
      <c r="Q30" s="4">
        <f t="shared" si="6"/>
        <v>4.1000000000000009E-2</v>
      </c>
      <c r="R30" s="4">
        <f t="shared" si="6"/>
        <v>4.1000000000000009E-2</v>
      </c>
      <c r="S30" s="4">
        <f t="shared" si="6"/>
        <v>4.1000000000000009E-2</v>
      </c>
      <c r="T30" s="4">
        <f t="shared" si="7"/>
        <v>4.1000000000000009E-2</v>
      </c>
      <c r="U30" s="4">
        <f t="shared" si="7"/>
        <v>4.1000000000000009E-2</v>
      </c>
      <c r="V30" s="4">
        <f t="shared" si="7"/>
        <v>4.1000000000000009E-2</v>
      </c>
      <c r="W30" s="4">
        <f t="shared" si="7"/>
        <v>4.1000000000000009E-2</v>
      </c>
      <c r="X30" s="4">
        <f t="shared" si="7"/>
        <v>4.1000000000000009E-2</v>
      </c>
      <c r="Y30" s="4">
        <f t="shared" si="7"/>
        <v>4.1000000000000009E-2</v>
      </c>
      <c r="Z30" s="4">
        <f t="shared" si="7"/>
        <v>4.1000000000000009E-2</v>
      </c>
      <c r="AA30" s="4">
        <f t="shared" si="7"/>
        <v>4.1000000000000009E-2</v>
      </c>
      <c r="AB30" s="4">
        <f t="shared" si="7"/>
        <v>4.1000000000000009E-2</v>
      </c>
      <c r="AC30" s="4">
        <f t="shared" si="7"/>
        <v>4.1000000000000009E-2</v>
      </c>
      <c r="AD30" s="4">
        <f t="shared" si="8"/>
        <v>4.1000000000000009E-2</v>
      </c>
      <c r="AE30" s="4">
        <f t="shared" si="8"/>
        <v>4.1000000000000009E-2</v>
      </c>
      <c r="AF30" s="4">
        <f t="shared" si="8"/>
        <v>4.1000000000000009E-2</v>
      </c>
      <c r="AG30" s="4">
        <f t="shared" si="8"/>
        <v>4.1000000000000009E-2</v>
      </c>
      <c r="AH30" s="4">
        <f t="shared" si="8"/>
        <v>4.1000000000000009E-2</v>
      </c>
      <c r="AI30" s="4">
        <f t="shared" si="8"/>
        <v>4.1000000000000009E-2</v>
      </c>
      <c r="AJ30" s="4">
        <f t="shared" si="8"/>
        <v>4.1000000000000009E-2</v>
      </c>
      <c r="AK30" s="4">
        <f t="shared" si="8"/>
        <v>4.1000000000000009E-2</v>
      </c>
      <c r="AL30" s="4">
        <f t="shared" si="8"/>
        <v>4.1000000000000009E-2</v>
      </c>
      <c r="AM30" s="4">
        <f t="shared" si="8"/>
        <v>4.1000000000000009E-2</v>
      </c>
      <c r="AN30" s="4">
        <f t="shared" si="9"/>
        <v>4.1000000000000009E-2</v>
      </c>
      <c r="AO30" s="4">
        <f t="shared" si="9"/>
        <v>4.1000000000000009E-2</v>
      </c>
      <c r="AP30" s="4">
        <f t="shared" si="9"/>
        <v>4.1000000000000009E-2</v>
      </c>
      <c r="AQ30" s="4">
        <f t="shared" si="9"/>
        <v>4.1000000000000009E-2</v>
      </c>
      <c r="AR30" s="4">
        <f t="shared" si="9"/>
        <v>4.1000000000000009E-2</v>
      </c>
      <c r="AS30" s="4">
        <f t="shared" si="9"/>
        <v>4.1000000000000009E-2</v>
      </c>
      <c r="AT30" s="4">
        <f t="shared" si="9"/>
        <v>4.1000000000000009E-2</v>
      </c>
      <c r="AU30" s="4">
        <f t="shared" si="9"/>
        <v>4.1000000000000009E-2</v>
      </c>
      <c r="AV30" s="4">
        <f t="shared" si="9"/>
        <v>4.1000000000000009E-2</v>
      </c>
      <c r="AW30" s="4">
        <f t="shared" si="9"/>
        <v>4.1000000000000009E-2</v>
      </c>
      <c r="AX30" s="4">
        <f t="shared" si="10"/>
        <v>4.1000000000000009E-2</v>
      </c>
      <c r="AY30" s="4">
        <f t="shared" si="10"/>
        <v>4.1000000000000009E-2</v>
      </c>
      <c r="AZ30" s="4">
        <f t="shared" si="10"/>
        <v>4.1000000000000009E-2</v>
      </c>
      <c r="BA30" s="4">
        <f t="shared" si="10"/>
        <v>4.1000000000000009E-2</v>
      </c>
      <c r="BB30" s="4">
        <f t="shared" si="10"/>
        <v>4.1000000000000009E-2</v>
      </c>
      <c r="BC30" s="4">
        <f t="shared" si="10"/>
        <v>4.1000000000000009E-2</v>
      </c>
      <c r="BD30" s="4">
        <f t="shared" si="10"/>
        <v>4.1000000000000009E-2</v>
      </c>
      <c r="BE30" s="4">
        <f t="shared" si="10"/>
        <v>4.1000000000000009E-2</v>
      </c>
      <c r="BF30" s="4">
        <f t="shared" si="10"/>
        <v>4.1000000000000009E-2</v>
      </c>
      <c r="BG30" s="4">
        <f t="shared" si="10"/>
        <v>4.1000000000000009E-2</v>
      </c>
      <c r="BH30" s="4">
        <f t="shared" si="11"/>
        <v>4.1000000000000009E-2</v>
      </c>
      <c r="BI30" s="4">
        <f t="shared" si="11"/>
        <v>4.1000000000000009E-2</v>
      </c>
      <c r="BJ30" s="4">
        <f t="shared" si="11"/>
        <v>4.1000000000000009E-2</v>
      </c>
      <c r="BK30" s="4">
        <f t="shared" si="11"/>
        <v>4.1000000000000009E-2</v>
      </c>
      <c r="BL30" s="4">
        <f t="shared" si="11"/>
        <v>4.1000000000000009E-2</v>
      </c>
      <c r="BM30" s="4">
        <f t="shared" si="11"/>
        <v>4.1000000000000009E-2</v>
      </c>
      <c r="BN30" s="4">
        <f t="shared" si="11"/>
        <v>4.1000000000000009E-2</v>
      </c>
      <c r="BO30" s="4">
        <f t="shared" si="11"/>
        <v>4.1000000000000009E-2</v>
      </c>
      <c r="BP30" s="4">
        <f t="shared" si="11"/>
        <v>4.1000000000000009E-2</v>
      </c>
      <c r="BQ30" s="4">
        <f t="shared" si="11"/>
        <v>4.1000000000000009E-2</v>
      </c>
      <c r="BR30" s="4">
        <f t="shared" si="12"/>
        <v>4.1000000000000009E-2</v>
      </c>
      <c r="BS30" s="4">
        <f t="shared" si="12"/>
        <v>4.1000000000000009E-2</v>
      </c>
      <c r="BT30" s="4">
        <f t="shared" si="12"/>
        <v>4.1000000000000009E-2</v>
      </c>
      <c r="BU30" s="4">
        <f t="shared" si="12"/>
        <v>4.1000000000000009E-2</v>
      </c>
      <c r="BV30" s="4">
        <f t="shared" si="12"/>
        <v>4.1000000000000009E-2</v>
      </c>
      <c r="BW30" s="4">
        <f t="shared" si="12"/>
        <v>4.1000000000000009E-2</v>
      </c>
      <c r="BX30" s="4">
        <f t="shared" si="12"/>
        <v>4.1000000000000009E-2</v>
      </c>
      <c r="BY30" s="4">
        <f t="shared" si="12"/>
        <v>4.1000000000000009E-2</v>
      </c>
      <c r="BZ30" s="4">
        <f t="shared" si="12"/>
        <v>4.1000000000000009E-2</v>
      </c>
      <c r="CA30" s="4">
        <f t="shared" si="12"/>
        <v>4.1000000000000009E-2</v>
      </c>
      <c r="CB30" s="4">
        <f t="shared" si="13"/>
        <v>4.1000000000000009E-2</v>
      </c>
      <c r="CC30" s="4">
        <f t="shared" si="13"/>
        <v>4.1000000000000009E-2</v>
      </c>
      <c r="CD30" s="4">
        <f t="shared" si="13"/>
        <v>4.1000000000000009E-2</v>
      </c>
      <c r="CE30" s="4">
        <f t="shared" si="13"/>
        <v>4.1000000000000009E-2</v>
      </c>
      <c r="CF30" s="4">
        <f t="shared" si="13"/>
        <v>4.1000000000000009E-2</v>
      </c>
      <c r="CG30" s="4">
        <f t="shared" si="13"/>
        <v>4.1000000000000009E-2</v>
      </c>
      <c r="CH30" s="4">
        <f t="shared" si="13"/>
        <v>4.1000000000000009E-2</v>
      </c>
      <c r="CI30" s="4">
        <f t="shared" si="13"/>
        <v>4.1000000000000009E-2</v>
      </c>
      <c r="CJ30" s="4">
        <f t="shared" si="13"/>
        <v>4.1000000000000009E-2</v>
      </c>
      <c r="CK30" s="4">
        <f t="shared" si="13"/>
        <v>4.1000000000000009E-2</v>
      </c>
      <c r="CL30" s="4">
        <f t="shared" si="14"/>
        <v>4.1000000000000009E-2</v>
      </c>
      <c r="CM30" s="4">
        <f t="shared" si="14"/>
        <v>4.1000000000000009E-2</v>
      </c>
      <c r="CN30" s="4">
        <f t="shared" si="14"/>
        <v>4.1000000000000009E-2</v>
      </c>
      <c r="CO30" s="4">
        <f t="shared" si="14"/>
        <v>4.1000000000000009E-2</v>
      </c>
      <c r="CP30" s="4">
        <f t="shared" si="14"/>
        <v>4.1000000000000009E-2</v>
      </c>
      <c r="CQ30" s="4">
        <f t="shared" si="14"/>
        <v>4.1000000000000009E-2</v>
      </c>
      <c r="CR30" s="4">
        <f t="shared" si="14"/>
        <v>4.1000000000000009E-2</v>
      </c>
      <c r="CS30" s="4">
        <f t="shared" si="14"/>
        <v>4.1000000000000009E-2</v>
      </c>
      <c r="CT30" s="4">
        <f t="shared" si="14"/>
        <v>4.1000000000000009E-2</v>
      </c>
      <c r="CU30" s="4">
        <f t="shared" si="14"/>
        <v>4.1000000000000009E-2</v>
      </c>
      <c r="CV30" s="4">
        <f t="shared" si="15"/>
        <v>4.1000000000000009E-2</v>
      </c>
      <c r="CW30" s="4">
        <f t="shared" si="15"/>
        <v>4.1000000000000009E-2</v>
      </c>
      <c r="CX30" s="4">
        <f t="shared" si="15"/>
        <v>4.1000000000000009E-2</v>
      </c>
      <c r="CY30" s="4">
        <f t="shared" si="15"/>
        <v>4.1000000000000009E-2</v>
      </c>
      <c r="CZ30" s="4">
        <f t="shared" si="15"/>
        <v>4.1000000000000009E-2</v>
      </c>
      <c r="DA30" s="4">
        <f t="shared" si="15"/>
        <v>4.1000000000000009E-2</v>
      </c>
      <c r="DB30" s="4">
        <f t="shared" si="15"/>
        <v>4.1000000000000009E-2</v>
      </c>
      <c r="DC30" s="4">
        <f t="shared" si="15"/>
        <v>4.1000000000000009E-2</v>
      </c>
      <c r="DD30" s="4">
        <f t="shared" si="15"/>
        <v>4.1000000000000009E-2</v>
      </c>
      <c r="DE30" s="4">
        <f t="shared" si="15"/>
        <v>4.1000000000000009E-2</v>
      </c>
    </row>
    <row r="31" spans="1:109">
      <c r="A31" t="s">
        <v>55</v>
      </c>
      <c r="B31" t="s">
        <v>2</v>
      </c>
      <c r="C31">
        <v>4</v>
      </c>
      <c r="D31">
        <v>140</v>
      </c>
      <c r="E31" s="1">
        <v>0.5</v>
      </c>
      <c r="H31">
        <f>5*5+5*2.5</f>
        <v>37.5</v>
      </c>
      <c r="I31">
        <f>H31+H30+H29+H28</f>
        <v>90</v>
      </c>
      <c r="J31" s="4">
        <f t="shared" si="6"/>
        <v>0.41000000000000003</v>
      </c>
      <c r="K31" s="4">
        <f t="shared" si="6"/>
        <v>0.41000000000000003</v>
      </c>
      <c r="L31" s="4">
        <f t="shared" si="6"/>
        <v>0.41000000000000003</v>
      </c>
      <c r="M31" s="4">
        <f t="shared" si="6"/>
        <v>0.20500000000000002</v>
      </c>
      <c r="N31" s="4">
        <f t="shared" si="6"/>
        <v>0.20500000000000002</v>
      </c>
      <c r="O31" s="4">
        <f t="shared" si="6"/>
        <v>0.20500000000000002</v>
      </c>
      <c r="P31" s="4">
        <f t="shared" si="6"/>
        <v>0.20500000000000002</v>
      </c>
      <c r="Q31" s="4">
        <f t="shared" si="6"/>
        <v>4.1000000000000009E-2</v>
      </c>
      <c r="R31" s="4">
        <f t="shared" si="6"/>
        <v>4.1000000000000009E-2</v>
      </c>
      <c r="S31" s="4">
        <f t="shared" si="6"/>
        <v>4.1000000000000009E-2</v>
      </c>
      <c r="T31" s="4">
        <f t="shared" si="7"/>
        <v>4.1000000000000009E-2</v>
      </c>
      <c r="U31" s="4">
        <f t="shared" si="7"/>
        <v>4.1000000000000009E-2</v>
      </c>
      <c r="V31" s="4">
        <f t="shared" si="7"/>
        <v>4.1000000000000009E-2</v>
      </c>
      <c r="W31" s="4">
        <f t="shared" si="7"/>
        <v>4.1000000000000009E-2</v>
      </c>
      <c r="X31" s="4">
        <f t="shared" si="7"/>
        <v>4.1000000000000009E-2</v>
      </c>
      <c r="Y31" s="4">
        <f t="shared" si="7"/>
        <v>4.1000000000000009E-2</v>
      </c>
      <c r="Z31" s="4">
        <f t="shared" si="7"/>
        <v>4.1000000000000009E-2</v>
      </c>
      <c r="AA31" s="4">
        <f t="shared" si="7"/>
        <v>4.1000000000000009E-2</v>
      </c>
      <c r="AB31" s="4">
        <f t="shared" si="7"/>
        <v>4.1000000000000009E-2</v>
      </c>
      <c r="AC31" s="4">
        <f t="shared" si="7"/>
        <v>4.1000000000000009E-2</v>
      </c>
      <c r="AD31" s="4">
        <f t="shared" si="8"/>
        <v>4.1000000000000009E-2</v>
      </c>
      <c r="AE31" s="4">
        <f t="shared" si="8"/>
        <v>4.1000000000000009E-2</v>
      </c>
      <c r="AF31" s="4">
        <f t="shared" si="8"/>
        <v>4.1000000000000009E-2</v>
      </c>
      <c r="AG31" s="4">
        <f t="shared" si="8"/>
        <v>4.1000000000000009E-2</v>
      </c>
      <c r="AH31" s="4">
        <f t="shared" si="8"/>
        <v>4.1000000000000009E-2</v>
      </c>
      <c r="AI31" s="4">
        <f t="shared" si="8"/>
        <v>4.1000000000000009E-2</v>
      </c>
      <c r="AJ31" s="4">
        <f t="shared" si="8"/>
        <v>4.1000000000000009E-2</v>
      </c>
      <c r="AK31" s="4">
        <f t="shared" si="8"/>
        <v>4.1000000000000009E-2</v>
      </c>
      <c r="AL31" s="4">
        <f t="shared" si="8"/>
        <v>4.1000000000000009E-2</v>
      </c>
      <c r="AM31" s="4">
        <f t="shared" si="8"/>
        <v>4.1000000000000009E-2</v>
      </c>
      <c r="AN31" s="4">
        <f t="shared" si="9"/>
        <v>4.1000000000000009E-2</v>
      </c>
      <c r="AO31" s="4">
        <f t="shared" si="9"/>
        <v>4.1000000000000009E-2</v>
      </c>
      <c r="AP31" s="4">
        <f t="shared" si="9"/>
        <v>4.1000000000000009E-2</v>
      </c>
      <c r="AQ31" s="4">
        <f t="shared" si="9"/>
        <v>4.1000000000000009E-2</v>
      </c>
      <c r="AR31" s="4">
        <f t="shared" si="9"/>
        <v>4.1000000000000009E-2</v>
      </c>
      <c r="AS31" s="4">
        <f t="shared" si="9"/>
        <v>4.1000000000000009E-2</v>
      </c>
      <c r="AT31" s="4">
        <f t="shared" si="9"/>
        <v>4.1000000000000009E-2</v>
      </c>
      <c r="AU31" s="4">
        <f t="shared" si="9"/>
        <v>4.1000000000000009E-2</v>
      </c>
      <c r="AV31" s="4">
        <f t="shared" si="9"/>
        <v>4.1000000000000009E-2</v>
      </c>
      <c r="AW31" s="4">
        <f t="shared" si="9"/>
        <v>4.1000000000000009E-2</v>
      </c>
      <c r="AX31" s="4">
        <f t="shared" si="10"/>
        <v>4.1000000000000009E-2</v>
      </c>
      <c r="AY31" s="4">
        <f t="shared" si="10"/>
        <v>4.1000000000000009E-2</v>
      </c>
      <c r="AZ31" s="4">
        <f t="shared" si="10"/>
        <v>4.1000000000000009E-2</v>
      </c>
      <c r="BA31" s="4">
        <f t="shared" si="10"/>
        <v>4.1000000000000009E-2</v>
      </c>
      <c r="BB31" s="4">
        <f t="shared" si="10"/>
        <v>4.1000000000000009E-2</v>
      </c>
      <c r="BC31" s="4">
        <f t="shared" si="10"/>
        <v>4.1000000000000009E-2</v>
      </c>
      <c r="BD31" s="4">
        <f t="shared" si="10"/>
        <v>4.1000000000000009E-2</v>
      </c>
      <c r="BE31" s="4">
        <f t="shared" si="10"/>
        <v>4.1000000000000009E-2</v>
      </c>
      <c r="BF31" s="4">
        <f t="shared" si="10"/>
        <v>4.1000000000000009E-2</v>
      </c>
      <c r="BG31" s="4">
        <f t="shared" si="10"/>
        <v>4.1000000000000009E-2</v>
      </c>
      <c r="BH31" s="4">
        <f t="shared" si="11"/>
        <v>4.1000000000000009E-2</v>
      </c>
      <c r="BI31" s="4">
        <f t="shared" si="11"/>
        <v>4.1000000000000009E-2</v>
      </c>
      <c r="BJ31" s="4">
        <f t="shared" si="11"/>
        <v>4.1000000000000009E-2</v>
      </c>
      <c r="BK31" s="4">
        <f t="shared" si="11"/>
        <v>4.1000000000000009E-2</v>
      </c>
      <c r="BL31" s="4">
        <f t="shared" si="11"/>
        <v>4.1000000000000009E-2</v>
      </c>
      <c r="BM31" s="4">
        <f t="shared" si="11"/>
        <v>4.1000000000000009E-2</v>
      </c>
      <c r="BN31" s="4">
        <f t="shared" si="11"/>
        <v>4.1000000000000009E-2</v>
      </c>
      <c r="BO31" s="4">
        <f t="shared" si="11"/>
        <v>4.1000000000000009E-2</v>
      </c>
      <c r="BP31" s="4">
        <f t="shared" si="11"/>
        <v>4.1000000000000009E-2</v>
      </c>
      <c r="BQ31" s="4">
        <f t="shared" si="11"/>
        <v>4.1000000000000009E-2</v>
      </c>
      <c r="BR31" s="4">
        <f t="shared" si="12"/>
        <v>4.1000000000000009E-2</v>
      </c>
      <c r="BS31" s="4">
        <f t="shared" si="12"/>
        <v>4.1000000000000009E-2</v>
      </c>
      <c r="BT31" s="4">
        <f t="shared" si="12"/>
        <v>4.1000000000000009E-2</v>
      </c>
      <c r="BU31" s="4">
        <f t="shared" si="12"/>
        <v>4.1000000000000009E-2</v>
      </c>
      <c r="BV31" s="4">
        <f t="shared" si="12"/>
        <v>4.1000000000000009E-2</v>
      </c>
      <c r="BW31" s="4">
        <f t="shared" si="12"/>
        <v>4.1000000000000009E-2</v>
      </c>
      <c r="BX31" s="4">
        <f t="shared" si="12"/>
        <v>4.1000000000000009E-2</v>
      </c>
      <c r="BY31" s="4">
        <f t="shared" si="12"/>
        <v>4.1000000000000009E-2</v>
      </c>
      <c r="BZ31" s="4">
        <f t="shared" si="12"/>
        <v>4.1000000000000009E-2</v>
      </c>
      <c r="CA31" s="4">
        <f t="shared" si="12"/>
        <v>4.1000000000000009E-2</v>
      </c>
      <c r="CB31" s="4">
        <f t="shared" si="13"/>
        <v>4.1000000000000009E-2</v>
      </c>
      <c r="CC31" s="4">
        <f t="shared" si="13"/>
        <v>4.1000000000000009E-2</v>
      </c>
      <c r="CD31" s="4">
        <f t="shared" si="13"/>
        <v>4.1000000000000009E-2</v>
      </c>
      <c r="CE31" s="4">
        <f t="shared" si="13"/>
        <v>4.1000000000000009E-2</v>
      </c>
      <c r="CF31" s="4">
        <f t="shared" si="13"/>
        <v>4.1000000000000009E-2</v>
      </c>
      <c r="CG31" s="4">
        <f t="shared" si="13"/>
        <v>4.1000000000000009E-2</v>
      </c>
      <c r="CH31" s="4">
        <f t="shared" si="13"/>
        <v>4.1000000000000009E-2</v>
      </c>
      <c r="CI31" s="4">
        <f t="shared" si="13"/>
        <v>4.1000000000000009E-2</v>
      </c>
      <c r="CJ31" s="4">
        <f t="shared" si="13"/>
        <v>4.1000000000000009E-2</v>
      </c>
      <c r="CK31" s="4">
        <f t="shared" si="13"/>
        <v>4.1000000000000009E-2</v>
      </c>
      <c r="CL31" s="4">
        <f t="shared" si="14"/>
        <v>4.1000000000000009E-2</v>
      </c>
      <c r="CM31" s="4">
        <f t="shared" si="14"/>
        <v>4.1000000000000009E-2</v>
      </c>
      <c r="CN31" s="4">
        <f t="shared" si="14"/>
        <v>4.1000000000000009E-2</v>
      </c>
      <c r="CO31" s="4">
        <f t="shared" si="14"/>
        <v>4.1000000000000009E-2</v>
      </c>
      <c r="CP31" s="4">
        <f t="shared" si="14"/>
        <v>4.1000000000000009E-2</v>
      </c>
      <c r="CQ31" s="4">
        <f t="shared" si="14"/>
        <v>4.1000000000000009E-2</v>
      </c>
      <c r="CR31" s="4">
        <f t="shared" si="14"/>
        <v>4.1000000000000009E-2</v>
      </c>
      <c r="CS31" s="4">
        <f t="shared" si="14"/>
        <v>4.1000000000000009E-2</v>
      </c>
      <c r="CT31" s="4">
        <f t="shared" si="14"/>
        <v>4.1000000000000009E-2</v>
      </c>
      <c r="CU31" s="4">
        <f t="shared" si="14"/>
        <v>4.1000000000000009E-2</v>
      </c>
      <c r="CV31" s="4">
        <f t="shared" si="15"/>
        <v>4.1000000000000009E-2</v>
      </c>
      <c r="CW31" s="4">
        <f t="shared" si="15"/>
        <v>4.1000000000000009E-2</v>
      </c>
      <c r="CX31" s="4">
        <f t="shared" si="15"/>
        <v>4.1000000000000009E-2</v>
      </c>
      <c r="CY31" s="4">
        <f t="shared" si="15"/>
        <v>4.1000000000000009E-2</v>
      </c>
      <c r="CZ31" s="4">
        <f t="shared" si="15"/>
        <v>4.1000000000000009E-2</v>
      </c>
      <c r="DA31" s="4">
        <f t="shared" si="15"/>
        <v>4.1000000000000009E-2</v>
      </c>
      <c r="DB31" s="4">
        <f t="shared" si="15"/>
        <v>4.1000000000000009E-2</v>
      </c>
      <c r="DC31" s="4">
        <f t="shared" si="15"/>
        <v>4.1000000000000009E-2</v>
      </c>
      <c r="DD31" s="4">
        <f t="shared" si="15"/>
        <v>4.1000000000000009E-2</v>
      </c>
      <c r="DE31" s="4">
        <f t="shared" si="15"/>
        <v>4.1000000000000009E-2</v>
      </c>
    </row>
    <row r="32" spans="1:109">
      <c r="A32" t="s">
        <v>56</v>
      </c>
      <c r="B32" t="s">
        <v>2</v>
      </c>
      <c r="C32">
        <v>5</v>
      </c>
      <c r="D32">
        <v>160</v>
      </c>
      <c r="E32" s="1">
        <v>0.6</v>
      </c>
      <c r="H32">
        <v>75</v>
      </c>
      <c r="I32">
        <f>H32+H31+H30+H29+H28</f>
        <v>165</v>
      </c>
      <c r="J32" s="4">
        <f t="shared" ref="J32:S41" si="16">IF($D32-$Q$9*(J$21-1)&gt;$D32*0.7,0.5*(1+$F32-$U$4),IF($D32-$Q$9*(J$21-1)&gt;$D32*0.3,0.25*(1+$F32-$U$4),0.05*(1+$F32-$U$4)))</f>
        <v>0.41000000000000003</v>
      </c>
      <c r="K32" s="4">
        <f t="shared" si="16"/>
        <v>0.41000000000000003</v>
      </c>
      <c r="L32" s="4">
        <f t="shared" si="16"/>
        <v>0.41000000000000003</v>
      </c>
      <c r="M32" s="4">
        <f t="shared" si="16"/>
        <v>0.41000000000000003</v>
      </c>
      <c r="N32" s="4">
        <f t="shared" si="16"/>
        <v>0.20500000000000002</v>
      </c>
      <c r="O32" s="4">
        <f t="shared" si="16"/>
        <v>0.20500000000000002</v>
      </c>
      <c r="P32" s="4">
        <f t="shared" si="16"/>
        <v>0.20500000000000002</v>
      </c>
      <c r="Q32" s="4">
        <f t="shared" si="16"/>
        <v>0.20500000000000002</v>
      </c>
      <c r="R32" s="4">
        <f t="shared" si="16"/>
        <v>4.1000000000000009E-2</v>
      </c>
      <c r="S32" s="4">
        <f t="shared" si="16"/>
        <v>4.1000000000000009E-2</v>
      </c>
      <c r="T32" s="4">
        <f t="shared" ref="T32:AC41" si="17">IF($D32-$Q$9*(T$21-1)&gt;$D32*0.7,0.5*(1+$F32-$U$4),IF($D32-$Q$9*(T$21-1)&gt;$D32*0.3,0.25*(1+$F32-$U$4),0.05*(1+$F32-$U$4)))</f>
        <v>4.1000000000000009E-2</v>
      </c>
      <c r="U32" s="4">
        <f t="shared" si="17"/>
        <v>4.1000000000000009E-2</v>
      </c>
      <c r="V32" s="4">
        <f t="shared" si="17"/>
        <v>4.1000000000000009E-2</v>
      </c>
      <c r="W32" s="4">
        <f t="shared" si="17"/>
        <v>4.1000000000000009E-2</v>
      </c>
      <c r="X32" s="4">
        <f t="shared" si="17"/>
        <v>4.1000000000000009E-2</v>
      </c>
      <c r="Y32" s="4">
        <f t="shared" si="17"/>
        <v>4.1000000000000009E-2</v>
      </c>
      <c r="Z32" s="4">
        <f t="shared" si="17"/>
        <v>4.1000000000000009E-2</v>
      </c>
      <c r="AA32" s="4">
        <f t="shared" si="17"/>
        <v>4.1000000000000009E-2</v>
      </c>
      <c r="AB32" s="4">
        <f t="shared" si="17"/>
        <v>4.1000000000000009E-2</v>
      </c>
      <c r="AC32" s="4">
        <f t="shared" si="17"/>
        <v>4.1000000000000009E-2</v>
      </c>
      <c r="AD32" s="4">
        <f t="shared" ref="AD32:AM41" si="18">IF($D32-$Q$9*(AD$21-1)&gt;$D32*0.7,0.5*(1+$F32-$U$4),IF($D32-$Q$9*(AD$21-1)&gt;$D32*0.3,0.25*(1+$F32-$U$4),0.05*(1+$F32-$U$4)))</f>
        <v>4.1000000000000009E-2</v>
      </c>
      <c r="AE32" s="4">
        <f t="shared" si="18"/>
        <v>4.1000000000000009E-2</v>
      </c>
      <c r="AF32" s="4">
        <f t="shared" si="18"/>
        <v>4.1000000000000009E-2</v>
      </c>
      <c r="AG32" s="4">
        <f t="shared" si="18"/>
        <v>4.1000000000000009E-2</v>
      </c>
      <c r="AH32" s="4">
        <f t="shared" si="18"/>
        <v>4.1000000000000009E-2</v>
      </c>
      <c r="AI32" s="4">
        <f t="shared" si="18"/>
        <v>4.1000000000000009E-2</v>
      </c>
      <c r="AJ32" s="4">
        <f t="shared" si="18"/>
        <v>4.1000000000000009E-2</v>
      </c>
      <c r="AK32" s="4">
        <f t="shared" si="18"/>
        <v>4.1000000000000009E-2</v>
      </c>
      <c r="AL32" s="4">
        <f t="shared" si="18"/>
        <v>4.1000000000000009E-2</v>
      </c>
      <c r="AM32" s="4">
        <f t="shared" si="18"/>
        <v>4.1000000000000009E-2</v>
      </c>
      <c r="AN32" s="4">
        <f t="shared" ref="AN32:AW41" si="19">IF($D32-$Q$9*(AN$21-1)&gt;$D32*0.7,0.5*(1+$F32-$U$4),IF($D32-$Q$9*(AN$21-1)&gt;$D32*0.3,0.25*(1+$F32-$U$4),0.05*(1+$F32-$U$4)))</f>
        <v>4.1000000000000009E-2</v>
      </c>
      <c r="AO32" s="4">
        <f t="shared" si="19"/>
        <v>4.1000000000000009E-2</v>
      </c>
      <c r="AP32" s="4">
        <f t="shared" si="19"/>
        <v>4.1000000000000009E-2</v>
      </c>
      <c r="AQ32" s="4">
        <f t="shared" si="19"/>
        <v>4.1000000000000009E-2</v>
      </c>
      <c r="AR32" s="4">
        <f t="shared" si="19"/>
        <v>4.1000000000000009E-2</v>
      </c>
      <c r="AS32" s="4">
        <f t="shared" si="19"/>
        <v>4.1000000000000009E-2</v>
      </c>
      <c r="AT32" s="4">
        <f t="shared" si="19"/>
        <v>4.1000000000000009E-2</v>
      </c>
      <c r="AU32" s="4">
        <f t="shared" si="19"/>
        <v>4.1000000000000009E-2</v>
      </c>
      <c r="AV32" s="4">
        <f t="shared" si="19"/>
        <v>4.1000000000000009E-2</v>
      </c>
      <c r="AW32" s="4">
        <f t="shared" si="19"/>
        <v>4.1000000000000009E-2</v>
      </c>
      <c r="AX32" s="4">
        <f t="shared" ref="AX32:BG41" si="20">IF($D32-$Q$9*(AX$21-1)&gt;$D32*0.7,0.5*(1+$F32-$U$4),IF($D32-$Q$9*(AX$21-1)&gt;$D32*0.3,0.25*(1+$F32-$U$4),0.05*(1+$F32-$U$4)))</f>
        <v>4.1000000000000009E-2</v>
      </c>
      <c r="AY32" s="4">
        <f t="shared" si="20"/>
        <v>4.1000000000000009E-2</v>
      </c>
      <c r="AZ32" s="4">
        <f t="shared" si="20"/>
        <v>4.1000000000000009E-2</v>
      </c>
      <c r="BA32" s="4">
        <f t="shared" si="20"/>
        <v>4.1000000000000009E-2</v>
      </c>
      <c r="BB32" s="4">
        <f t="shared" si="20"/>
        <v>4.1000000000000009E-2</v>
      </c>
      <c r="BC32" s="4">
        <f t="shared" si="20"/>
        <v>4.1000000000000009E-2</v>
      </c>
      <c r="BD32" s="4">
        <f t="shared" si="20"/>
        <v>4.1000000000000009E-2</v>
      </c>
      <c r="BE32" s="4">
        <f t="shared" si="20"/>
        <v>4.1000000000000009E-2</v>
      </c>
      <c r="BF32" s="4">
        <f t="shared" si="20"/>
        <v>4.1000000000000009E-2</v>
      </c>
      <c r="BG32" s="4">
        <f t="shared" si="20"/>
        <v>4.1000000000000009E-2</v>
      </c>
      <c r="BH32" s="4">
        <f t="shared" ref="BH32:BQ41" si="21">IF($D32-$Q$9*(BH$21-1)&gt;$D32*0.7,0.5*(1+$F32-$U$4),IF($D32-$Q$9*(BH$21-1)&gt;$D32*0.3,0.25*(1+$F32-$U$4),0.05*(1+$F32-$U$4)))</f>
        <v>4.1000000000000009E-2</v>
      </c>
      <c r="BI32" s="4">
        <f t="shared" si="21"/>
        <v>4.1000000000000009E-2</v>
      </c>
      <c r="BJ32" s="4">
        <f t="shared" si="21"/>
        <v>4.1000000000000009E-2</v>
      </c>
      <c r="BK32" s="4">
        <f t="shared" si="21"/>
        <v>4.1000000000000009E-2</v>
      </c>
      <c r="BL32" s="4">
        <f t="shared" si="21"/>
        <v>4.1000000000000009E-2</v>
      </c>
      <c r="BM32" s="4">
        <f t="shared" si="21"/>
        <v>4.1000000000000009E-2</v>
      </c>
      <c r="BN32" s="4">
        <f t="shared" si="21"/>
        <v>4.1000000000000009E-2</v>
      </c>
      <c r="BO32" s="4">
        <f t="shared" si="21"/>
        <v>4.1000000000000009E-2</v>
      </c>
      <c r="BP32" s="4">
        <f t="shared" si="21"/>
        <v>4.1000000000000009E-2</v>
      </c>
      <c r="BQ32" s="4">
        <f t="shared" si="21"/>
        <v>4.1000000000000009E-2</v>
      </c>
      <c r="BR32" s="4">
        <f t="shared" ref="BR32:CA41" si="22">IF($D32-$Q$9*(BR$21-1)&gt;$D32*0.7,0.5*(1+$F32-$U$4),IF($D32-$Q$9*(BR$21-1)&gt;$D32*0.3,0.25*(1+$F32-$U$4),0.05*(1+$F32-$U$4)))</f>
        <v>4.1000000000000009E-2</v>
      </c>
      <c r="BS32" s="4">
        <f t="shared" si="22"/>
        <v>4.1000000000000009E-2</v>
      </c>
      <c r="BT32" s="4">
        <f t="shared" si="22"/>
        <v>4.1000000000000009E-2</v>
      </c>
      <c r="BU32" s="4">
        <f t="shared" si="22"/>
        <v>4.1000000000000009E-2</v>
      </c>
      <c r="BV32" s="4">
        <f t="shared" si="22"/>
        <v>4.1000000000000009E-2</v>
      </c>
      <c r="BW32" s="4">
        <f t="shared" si="22"/>
        <v>4.1000000000000009E-2</v>
      </c>
      <c r="BX32" s="4">
        <f t="shared" si="22"/>
        <v>4.1000000000000009E-2</v>
      </c>
      <c r="BY32" s="4">
        <f t="shared" si="22"/>
        <v>4.1000000000000009E-2</v>
      </c>
      <c r="BZ32" s="4">
        <f t="shared" si="22"/>
        <v>4.1000000000000009E-2</v>
      </c>
      <c r="CA32" s="4">
        <f t="shared" si="22"/>
        <v>4.1000000000000009E-2</v>
      </c>
      <c r="CB32" s="4">
        <f t="shared" ref="CB32:CK41" si="23">IF($D32-$Q$9*(CB$21-1)&gt;$D32*0.7,0.5*(1+$F32-$U$4),IF($D32-$Q$9*(CB$21-1)&gt;$D32*0.3,0.25*(1+$F32-$U$4),0.05*(1+$F32-$U$4)))</f>
        <v>4.1000000000000009E-2</v>
      </c>
      <c r="CC32" s="4">
        <f t="shared" si="23"/>
        <v>4.1000000000000009E-2</v>
      </c>
      <c r="CD32" s="4">
        <f t="shared" si="23"/>
        <v>4.1000000000000009E-2</v>
      </c>
      <c r="CE32" s="4">
        <f t="shared" si="23"/>
        <v>4.1000000000000009E-2</v>
      </c>
      <c r="CF32" s="4">
        <f t="shared" si="23"/>
        <v>4.1000000000000009E-2</v>
      </c>
      <c r="CG32" s="4">
        <f t="shared" si="23"/>
        <v>4.1000000000000009E-2</v>
      </c>
      <c r="CH32" s="4">
        <f t="shared" si="23"/>
        <v>4.1000000000000009E-2</v>
      </c>
      <c r="CI32" s="4">
        <f t="shared" si="23"/>
        <v>4.1000000000000009E-2</v>
      </c>
      <c r="CJ32" s="4">
        <f t="shared" si="23"/>
        <v>4.1000000000000009E-2</v>
      </c>
      <c r="CK32" s="4">
        <f t="shared" si="23"/>
        <v>4.1000000000000009E-2</v>
      </c>
      <c r="CL32" s="4">
        <f t="shared" ref="CL32:CU41" si="24">IF($D32-$Q$9*(CL$21-1)&gt;$D32*0.7,0.5*(1+$F32-$U$4),IF($D32-$Q$9*(CL$21-1)&gt;$D32*0.3,0.25*(1+$F32-$U$4),0.05*(1+$F32-$U$4)))</f>
        <v>4.1000000000000009E-2</v>
      </c>
      <c r="CM32" s="4">
        <f t="shared" si="24"/>
        <v>4.1000000000000009E-2</v>
      </c>
      <c r="CN32" s="4">
        <f t="shared" si="24"/>
        <v>4.1000000000000009E-2</v>
      </c>
      <c r="CO32" s="4">
        <f t="shared" si="24"/>
        <v>4.1000000000000009E-2</v>
      </c>
      <c r="CP32" s="4">
        <f t="shared" si="24"/>
        <v>4.1000000000000009E-2</v>
      </c>
      <c r="CQ32" s="4">
        <f t="shared" si="24"/>
        <v>4.1000000000000009E-2</v>
      </c>
      <c r="CR32" s="4">
        <f t="shared" si="24"/>
        <v>4.1000000000000009E-2</v>
      </c>
      <c r="CS32" s="4">
        <f t="shared" si="24"/>
        <v>4.1000000000000009E-2</v>
      </c>
      <c r="CT32" s="4">
        <f t="shared" si="24"/>
        <v>4.1000000000000009E-2</v>
      </c>
      <c r="CU32" s="4">
        <f t="shared" si="24"/>
        <v>4.1000000000000009E-2</v>
      </c>
      <c r="CV32" s="4">
        <f t="shared" ref="CV32:DE41" si="25">IF($D32-$Q$9*(CV$21-1)&gt;$D32*0.7,0.5*(1+$F32-$U$4),IF($D32-$Q$9*(CV$21-1)&gt;$D32*0.3,0.25*(1+$F32-$U$4),0.05*(1+$F32-$U$4)))</f>
        <v>4.1000000000000009E-2</v>
      </c>
      <c r="CW32" s="4">
        <f t="shared" si="25"/>
        <v>4.1000000000000009E-2</v>
      </c>
      <c r="CX32" s="4">
        <f t="shared" si="25"/>
        <v>4.1000000000000009E-2</v>
      </c>
      <c r="CY32" s="4">
        <f t="shared" si="25"/>
        <v>4.1000000000000009E-2</v>
      </c>
      <c r="CZ32" s="4">
        <f t="shared" si="25"/>
        <v>4.1000000000000009E-2</v>
      </c>
      <c r="DA32" s="4">
        <f t="shared" si="25"/>
        <v>4.1000000000000009E-2</v>
      </c>
      <c r="DB32" s="4">
        <f t="shared" si="25"/>
        <v>4.1000000000000009E-2</v>
      </c>
      <c r="DC32" s="4">
        <f t="shared" si="25"/>
        <v>4.1000000000000009E-2</v>
      </c>
      <c r="DD32" s="4">
        <f t="shared" si="25"/>
        <v>4.1000000000000009E-2</v>
      </c>
      <c r="DE32" s="4">
        <f t="shared" si="25"/>
        <v>4.1000000000000009E-2</v>
      </c>
    </row>
    <row r="33" spans="1:109">
      <c r="A33" t="s">
        <v>57</v>
      </c>
      <c r="B33" t="s">
        <v>3</v>
      </c>
      <c r="C33">
        <v>1</v>
      </c>
      <c r="D33">
        <v>80</v>
      </c>
      <c r="F33" s="1">
        <v>0.1</v>
      </c>
      <c r="H33">
        <f>15+7.5</f>
        <v>22.5</v>
      </c>
      <c r="I33">
        <f>H33</f>
        <v>22.5</v>
      </c>
      <c r="J33" s="4">
        <f t="shared" si="16"/>
        <v>0.46000000000000008</v>
      </c>
      <c r="K33" s="4">
        <f t="shared" si="16"/>
        <v>0.46000000000000008</v>
      </c>
      <c r="L33" s="4">
        <f t="shared" si="16"/>
        <v>0.23000000000000004</v>
      </c>
      <c r="M33" s="4">
        <f t="shared" si="16"/>
        <v>0.23000000000000004</v>
      </c>
      <c r="N33" s="4">
        <f t="shared" si="16"/>
        <v>4.6000000000000013E-2</v>
      </c>
      <c r="O33" s="4">
        <f t="shared" si="16"/>
        <v>4.6000000000000013E-2</v>
      </c>
      <c r="P33" s="4">
        <f t="shared" si="16"/>
        <v>4.6000000000000013E-2</v>
      </c>
      <c r="Q33" s="4">
        <f t="shared" si="16"/>
        <v>4.6000000000000013E-2</v>
      </c>
      <c r="R33" s="4">
        <f t="shared" si="16"/>
        <v>4.6000000000000013E-2</v>
      </c>
      <c r="S33" s="4">
        <f t="shared" si="16"/>
        <v>4.6000000000000013E-2</v>
      </c>
      <c r="T33" s="4">
        <f t="shared" si="17"/>
        <v>4.6000000000000013E-2</v>
      </c>
      <c r="U33" s="4">
        <f t="shared" si="17"/>
        <v>4.6000000000000013E-2</v>
      </c>
      <c r="V33" s="4">
        <f t="shared" si="17"/>
        <v>4.6000000000000013E-2</v>
      </c>
      <c r="W33" s="4">
        <f t="shared" si="17"/>
        <v>4.6000000000000013E-2</v>
      </c>
      <c r="X33" s="4">
        <f t="shared" si="17"/>
        <v>4.6000000000000013E-2</v>
      </c>
      <c r="Y33" s="4">
        <f t="shared" si="17"/>
        <v>4.6000000000000013E-2</v>
      </c>
      <c r="Z33" s="4">
        <f t="shared" si="17"/>
        <v>4.6000000000000013E-2</v>
      </c>
      <c r="AA33" s="4">
        <f t="shared" si="17"/>
        <v>4.6000000000000013E-2</v>
      </c>
      <c r="AB33" s="4">
        <f t="shared" si="17"/>
        <v>4.6000000000000013E-2</v>
      </c>
      <c r="AC33" s="4">
        <f t="shared" si="17"/>
        <v>4.6000000000000013E-2</v>
      </c>
      <c r="AD33" s="4">
        <f t="shared" si="18"/>
        <v>4.6000000000000013E-2</v>
      </c>
      <c r="AE33" s="4">
        <f t="shared" si="18"/>
        <v>4.6000000000000013E-2</v>
      </c>
      <c r="AF33" s="4">
        <f t="shared" si="18"/>
        <v>4.6000000000000013E-2</v>
      </c>
      <c r="AG33" s="4">
        <f t="shared" si="18"/>
        <v>4.6000000000000013E-2</v>
      </c>
      <c r="AH33" s="4">
        <f t="shared" si="18"/>
        <v>4.6000000000000013E-2</v>
      </c>
      <c r="AI33" s="4">
        <f t="shared" si="18"/>
        <v>4.6000000000000013E-2</v>
      </c>
      <c r="AJ33" s="4">
        <f t="shared" si="18"/>
        <v>4.6000000000000013E-2</v>
      </c>
      <c r="AK33" s="4">
        <f t="shared" si="18"/>
        <v>4.6000000000000013E-2</v>
      </c>
      <c r="AL33" s="4">
        <f t="shared" si="18"/>
        <v>4.6000000000000013E-2</v>
      </c>
      <c r="AM33" s="4">
        <f t="shared" si="18"/>
        <v>4.6000000000000013E-2</v>
      </c>
      <c r="AN33" s="4">
        <f t="shared" si="19"/>
        <v>4.6000000000000013E-2</v>
      </c>
      <c r="AO33" s="4">
        <f t="shared" si="19"/>
        <v>4.6000000000000013E-2</v>
      </c>
      <c r="AP33" s="4">
        <f t="shared" si="19"/>
        <v>4.6000000000000013E-2</v>
      </c>
      <c r="AQ33" s="4">
        <f t="shared" si="19"/>
        <v>4.6000000000000013E-2</v>
      </c>
      <c r="AR33" s="4">
        <f t="shared" si="19"/>
        <v>4.6000000000000013E-2</v>
      </c>
      <c r="AS33" s="4">
        <f t="shared" si="19"/>
        <v>4.6000000000000013E-2</v>
      </c>
      <c r="AT33" s="4">
        <f t="shared" si="19"/>
        <v>4.6000000000000013E-2</v>
      </c>
      <c r="AU33" s="4">
        <f t="shared" si="19"/>
        <v>4.6000000000000013E-2</v>
      </c>
      <c r="AV33" s="4">
        <f t="shared" si="19"/>
        <v>4.6000000000000013E-2</v>
      </c>
      <c r="AW33" s="4">
        <f t="shared" si="19"/>
        <v>4.6000000000000013E-2</v>
      </c>
      <c r="AX33" s="4">
        <f t="shared" si="20"/>
        <v>4.6000000000000013E-2</v>
      </c>
      <c r="AY33" s="4">
        <f t="shared" si="20"/>
        <v>4.6000000000000013E-2</v>
      </c>
      <c r="AZ33" s="4">
        <f t="shared" si="20"/>
        <v>4.6000000000000013E-2</v>
      </c>
      <c r="BA33" s="4">
        <f t="shared" si="20"/>
        <v>4.6000000000000013E-2</v>
      </c>
      <c r="BB33" s="4">
        <f t="shared" si="20"/>
        <v>4.6000000000000013E-2</v>
      </c>
      <c r="BC33" s="4">
        <f t="shared" si="20"/>
        <v>4.6000000000000013E-2</v>
      </c>
      <c r="BD33" s="4">
        <f t="shared" si="20"/>
        <v>4.6000000000000013E-2</v>
      </c>
      <c r="BE33" s="4">
        <f t="shared" si="20"/>
        <v>4.6000000000000013E-2</v>
      </c>
      <c r="BF33" s="4">
        <f t="shared" si="20"/>
        <v>4.6000000000000013E-2</v>
      </c>
      <c r="BG33" s="4">
        <f t="shared" si="20"/>
        <v>4.6000000000000013E-2</v>
      </c>
      <c r="BH33" s="4">
        <f t="shared" si="21"/>
        <v>4.6000000000000013E-2</v>
      </c>
      <c r="BI33" s="4">
        <f t="shared" si="21"/>
        <v>4.6000000000000013E-2</v>
      </c>
      <c r="BJ33" s="4">
        <f t="shared" si="21"/>
        <v>4.6000000000000013E-2</v>
      </c>
      <c r="BK33" s="4">
        <f t="shared" si="21"/>
        <v>4.6000000000000013E-2</v>
      </c>
      <c r="BL33" s="4">
        <f t="shared" si="21"/>
        <v>4.6000000000000013E-2</v>
      </c>
      <c r="BM33" s="4">
        <f t="shared" si="21"/>
        <v>4.6000000000000013E-2</v>
      </c>
      <c r="BN33" s="4">
        <f t="shared" si="21"/>
        <v>4.6000000000000013E-2</v>
      </c>
      <c r="BO33" s="4">
        <f t="shared" si="21"/>
        <v>4.6000000000000013E-2</v>
      </c>
      <c r="BP33" s="4">
        <f t="shared" si="21"/>
        <v>4.6000000000000013E-2</v>
      </c>
      <c r="BQ33" s="4">
        <f t="shared" si="21"/>
        <v>4.6000000000000013E-2</v>
      </c>
      <c r="BR33" s="4">
        <f t="shared" si="22"/>
        <v>4.6000000000000013E-2</v>
      </c>
      <c r="BS33" s="4">
        <f t="shared" si="22"/>
        <v>4.6000000000000013E-2</v>
      </c>
      <c r="BT33" s="4">
        <f t="shared" si="22"/>
        <v>4.6000000000000013E-2</v>
      </c>
      <c r="BU33" s="4">
        <f t="shared" si="22"/>
        <v>4.6000000000000013E-2</v>
      </c>
      <c r="BV33" s="4">
        <f t="shared" si="22"/>
        <v>4.6000000000000013E-2</v>
      </c>
      <c r="BW33" s="4">
        <f t="shared" si="22"/>
        <v>4.6000000000000013E-2</v>
      </c>
      <c r="BX33" s="4">
        <f t="shared" si="22"/>
        <v>4.6000000000000013E-2</v>
      </c>
      <c r="BY33" s="4">
        <f t="shared" si="22"/>
        <v>4.6000000000000013E-2</v>
      </c>
      <c r="BZ33" s="4">
        <f t="shared" si="22"/>
        <v>4.6000000000000013E-2</v>
      </c>
      <c r="CA33" s="4">
        <f t="shared" si="22"/>
        <v>4.6000000000000013E-2</v>
      </c>
      <c r="CB33" s="4">
        <f t="shared" si="23"/>
        <v>4.6000000000000013E-2</v>
      </c>
      <c r="CC33" s="4">
        <f t="shared" si="23"/>
        <v>4.6000000000000013E-2</v>
      </c>
      <c r="CD33" s="4">
        <f t="shared" si="23"/>
        <v>4.6000000000000013E-2</v>
      </c>
      <c r="CE33" s="4">
        <f t="shared" si="23"/>
        <v>4.6000000000000013E-2</v>
      </c>
      <c r="CF33" s="4">
        <f t="shared" si="23"/>
        <v>4.6000000000000013E-2</v>
      </c>
      <c r="CG33" s="4">
        <f t="shared" si="23"/>
        <v>4.6000000000000013E-2</v>
      </c>
      <c r="CH33" s="4">
        <f t="shared" si="23"/>
        <v>4.6000000000000013E-2</v>
      </c>
      <c r="CI33" s="4">
        <f t="shared" si="23"/>
        <v>4.6000000000000013E-2</v>
      </c>
      <c r="CJ33" s="4">
        <f t="shared" si="23"/>
        <v>4.6000000000000013E-2</v>
      </c>
      <c r="CK33" s="4">
        <f t="shared" si="23"/>
        <v>4.6000000000000013E-2</v>
      </c>
      <c r="CL33" s="4">
        <f t="shared" si="24"/>
        <v>4.6000000000000013E-2</v>
      </c>
      <c r="CM33" s="4">
        <f t="shared" si="24"/>
        <v>4.6000000000000013E-2</v>
      </c>
      <c r="CN33" s="4">
        <f t="shared" si="24"/>
        <v>4.6000000000000013E-2</v>
      </c>
      <c r="CO33" s="4">
        <f t="shared" si="24"/>
        <v>4.6000000000000013E-2</v>
      </c>
      <c r="CP33" s="4">
        <f t="shared" si="24"/>
        <v>4.6000000000000013E-2</v>
      </c>
      <c r="CQ33" s="4">
        <f t="shared" si="24"/>
        <v>4.6000000000000013E-2</v>
      </c>
      <c r="CR33" s="4">
        <f t="shared" si="24"/>
        <v>4.6000000000000013E-2</v>
      </c>
      <c r="CS33" s="4">
        <f t="shared" si="24"/>
        <v>4.6000000000000013E-2</v>
      </c>
      <c r="CT33" s="4">
        <f t="shared" si="24"/>
        <v>4.6000000000000013E-2</v>
      </c>
      <c r="CU33" s="4">
        <f t="shared" si="24"/>
        <v>4.6000000000000013E-2</v>
      </c>
      <c r="CV33" s="4">
        <f t="shared" si="25"/>
        <v>4.6000000000000013E-2</v>
      </c>
      <c r="CW33" s="4">
        <f t="shared" si="25"/>
        <v>4.6000000000000013E-2</v>
      </c>
      <c r="CX33" s="4">
        <f t="shared" si="25"/>
        <v>4.6000000000000013E-2</v>
      </c>
      <c r="CY33" s="4">
        <f t="shared" si="25"/>
        <v>4.6000000000000013E-2</v>
      </c>
      <c r="CZ33" s="4">
        <f t="shared" si="25"/>
        <v>4.6000000000000013E-2</v>
      </c>
      <c r="DA33" s="4">
        <f t="shared" si="25"/>
        <v>4.6000000000000013E-2</v>
      </c>
      <c r="DB33" s="4">
        <f t="shared" si="25"/>
        <v>4.6000000000000013E-2</v>
      </c>
      <c r="DC33" s="4">
        <f t="shared" si="25"/>
        <v>4.6000000000000013E-2</v>
      </c>
      <c r="DD33" s="4">
        <f t="shared" si="25"/>
        <v>4.6000000000000013E-2</v>
      </c>
      <c r="DE33" s="4">
        <f t="shared" si="25"/>
        <v>4.6000000000000013E-2</v>
      </c>
    </row>
    <row r="34" spans="1:109">
      <c r="A34" t="s">
        <v>58</v>
      </c>
      <c r="B34" t="s">
        <v>3</v>
      </c>
      <c r="C34">
        <v>2</v>
      </c>
      <c r="D34">
        <v>100</v>
      </c>
      <c r="F34" s="1">
        <v>0.2</v>
      </c>
      <c r="H34">
        <v>20</v>
      </c>
      <c r="I34">
        <f>H34+H33</f>
        <v>42.5</v>
      </c>
      <c r="J34" s="4">
        <f t="shared" si="16"/>
        <v>0.51</v>
      </c>
      <c r="K34" s="4">
        <f t="shared" si="16"/>
        <v>0.51</v>
      </c>
      <c r="L34" s="4">
        <f t="shared" si="16"/>
        <v>0.51</v>
      </c>
      <c r="M34" s="4">
        <f t="shared" si="16"/>
        <v>0.255</v>
      </c>
      <c r="N34" s="4">
        <f t="shared" si="16"/>
        <v>0.255</v>
      </c>
      <c r="O34" s="4">
        <f t="shared" si="16"/>
        <v>5.1000000000000004E-2</v>
      </c>
      <c r="P34" s="4">
        <f t="shared" si="16"/>
        <v>5.1000000000000004E-2</v>
      </c>
      <c r="Q34" s="4">
        <f t="shared" si="16"/>
        <v>5.1000000000000004E-2</v>
      </c>
      <c r="R34" s="4">
        <f t="shared" si="16"/>
        <v>5.1000000000000004E-2</v>
      </c>
      <c r="S34" s="4">
        <f t="shared" si="16"/>
        <v>5.1000000000000004E-2</v>
      </c>
      <c r="T34" s="4">
        <f t="shared" si="17"/>
        <v>5.1000000000000004E-2</v>
      </c>
      <c r="U34" s="4">
        <f t="shared" si="17"/>
        <v>5.1000000000000004E-2</v>
      </c>
      <c r="V34" s="4">
        <f t="shared" si="17"/>
        <v>5.1000000000000004E-2</v>
      </c>
      <c r="W34" s="4">
        <f t="shared" si="17"/>
        <v>5.1000000000000004E-2</v>
      </c>
      <c r="X34" s="4">
        <f t="shared" si="17"/>
        <v>5.1000000000000004E-2</v>
      </c>
      <c r="Y34" s="4">
        <f t="shared" si="17"/>
        <v>5.1000000000000004E-2</v>
      </c>
      <c r="Z34" s="4">
        <f t="shared" si="17"/>
        <v>5.1000000000000004E-2</v>
      </c>
      <c r="AA34" s="4">
        <f t="shared" si="17"/>
        <v>5.1000000000000004E-2</v>
      </c>
      <c r="AB34" s="4">
        <f t="shared" si="17"/>
        <v>5.1000000000000004E-2</v>
      </c>
      <c r="AC34" s="4">
        <f t="shared" si="17"/>
        <v>5.1000000000000004E-2</v>
      </c>
      <c r="AD34" s="4">
        <f t="shared" si="18"/>
        <v>5.1000000000000004E-2</v>
      </c>
      <c r="AE34" s="4">
        <f t="shared" si="18"/>
        <v>5.1000000000000004E-2</v>
      </c>
      <c r="AF34" s="4">
        <f t="shared" si="18"/>
        <v>5.1000000000000004E-2</v>
      </c>
      <c r="AG34" s="4">
        <f t="shared" si="18"/>
        <v>5.1000000000000004E-2</v>
      </c>
      <c r="AH34" s="4">
        <f t="shared" si="18"/>
        <v>5.1000000000000004E-2</v>
      </c>
      <c r="AI34" s="4">
        <f t="shared" si="18"/>
        <v>5.1000000000000004E-2</v>
      </c>
      <c r="AJ34" s="4">
        <f t="shared" si="18"/>
        <v>5.1000000000000004E-2</v>
      </c>
      <c r="AK34" s="4">
        <f t="shared" si="18"/>
        <v>5.1000000000000004E-2</v>
      </c>
      <c r="AL34" s="4">
        <f t="shared" si="18"/>
        <v>5.1000000000000004E-2</v>
      </c>
      <c r="AM34" s="4">
        <f t="shared" si="18"/>
        <v>5.1000000000000004E-2</v>
      </c>
      <c r="AN34" s="4">
        <f t="shared" si="19"/>
        <v>5.1000000000000004E-2</v>
      </c>
      <c r="AO34" s="4">
        <f t="shared" si="19"/>
        <v>5.1000000000000004E-2</v>
      </c>
      <c r="AP34" s="4">
        <f t="shared" si="19"/>
        <v>5.1000000000000004E-2</v>
      </c>
      <c r="AQ34" s="4">
        <f t="shared" si="19"/>
        <v>5.1000000000000004E-2</v>
      </c>
      <c r="AR34" s="4">
        <f t="shared" si="19"/>
        <v>5.1000000000000004E-2</v>
      </c>
      <c r="AS34" s="4">
        <f t="shared" si="19"/>
        <v>5.1000000000000004E-2</v>
      </c>
      <c r="AT34" s="4">
        <f t="shared" si="19"/>
        <v>5.1000000000000004E-2</v>
      </c>
      <c r="AU34" s="4">
        <f t="shared" si="19"/>
        <v>5.1000000000000004E-2</v>
      </c>
      <c r="AV34" s="4">
        <f t="shared" si="19"/>
        <v>5.1000000000000004E-2</v>
      </c>
      <c r="AW34" s="4">
        <f t="shared" si="19"/>
        <v>5.1000000000000004E-2</v>
      </c>
      <c r="AX34" s="4">
        <f t="shared" si="20"/>
        <v>5.1000000000000004E-2</v>
      </c>
      <c r="AY34" s="4">
        <f t="shared" si="20"/>
        <v>5.1000000000000004E-2</v>
      </c>
      <c r="AZ34" s="4">
        <f t="shared" si="20"/>
        <v>5.1000000000000004E-2</v>
      </c>
      <c r="BA34" s="4">
        <f t="shared" si="20"/>
        <v>5.1000000000000004E-2</v>
      </c>
      <c r="BB34" s="4">
        <f t="shared" si="20"/>
        <v>5.1000000000000004E-2</v>
      </c>
      <c r="BC34" s="4">
        <f t="shared" si="20"/>
        <v>5.1000000000000004E-2</v>
      </c>
      <c r="BD34" s="4">
        <f t="shared" si="20"/>
        <v>5.1000000000000004E-2</v>
      </c>
      <c r="BE34" s="4">
        <f t="shared" si="20"/>
        <v>5.1000000000000004E-2</v>
      </c>
      <c r="BF34" s="4">
        <f t="shared" si="20"/>
        <v>5.1000000000000004E-2</v>
      </c>
      <c r="BG34" s="4">
        <f t="shared" si="20"/>
        <v>5.1000000000000004E-2</v>
      </c>
      <c r="BH34" s="4">
        <f t="shared" si="21"/>
        <v>5.1000000000000004E-2</v>
      </c>
      <c r="BI34" s="4">
        <f t="shared" si="21"/>
        <v>5.1000000000000004E-2</v>
      </c>
      <c r="BJ34" s="4">
        <f t="shared" si="21"/>
        <v>5.1000000000000004E-2</v>
      </c>
      <c r="BK34" s="4">
        <f t="shared" si="21"/>
        <v>5.1000000000000004E-2</v>
      </c>
      <c r="BL34" s="4">
        <f t="shared" si="21"/>
        <v>5.1000000000000004E-2</v>
      </c>
      <c r="BM34" s="4">
        <f t="shared" si="21"/>
        <v>5.1000000000000004E-2</v>
      </c>
      <c r="BN34" s="4">
        <f t="shared" si="21"/>
        <v>5.1000000000000004E-2</v>
      </c>
      <c r="BO34" s="4">
        <f t="shared" si="21"/>
        <v>5.1000000000000004E-2</v>
      </c>
      <c r="BP34" s="4">
        <f t="shared" si="21"/>
        <v>5.1000000000000004E-2</v>
      </c>
      <c r="BQ34" s="4">
        <f t="shared" si="21"/>
        <v>5.1000000000000004E-2</v>
      </c>
      <c r="BR34" s="4">
        <f t="shared" si="22"/>
        <v>5.1000000000000004E-2</v>
      </c>
      <c r="BS34" s="4">
        <f t="shared" si="22"/>
        <v>5.1000000000000004E-2</v>
      </c>
      <c r="BT34" s="4">
        <f t="shared" si="22"/>
        <v>5.1000000000000004E-2</v>
      </c>
      <c r="BU34" s="4">
        <f t="shared" si="22"/>
        <v>5.1000000000000004E-2</v>
      </c>
      <c r="BV34" s="4">
        <f t="shared" si="22"/>
        <v>5.1000000000000004E-2</v>
      </c>
      <c r="BW34" s="4">
        <f t="shared" si="22"/>
        <v>5.1000000000000004E-2</v>
      </c>
      <c r="BX34" s="4">
        <f t="shared" si="22"/>
        <v>5.1000000000000004E-2</v>
      </c>
      <c r="BY34" s="4">
        <f t="shared" si="22"/>
        <v>5.1000000000000004E-2</v>
      </c>
      <c r="BZ34" s="4">
        <f t="shared" si="22"/>
        <v>5.1000000000000004E-2</v>
      </c>
      <c r="CA34" s="4">
        <f t="shared" si="22"/>
        <v>5.1000000000000004E-2</v>
      </c>
      <c r="CB34" s="4">
        <f t="shared" si="23"/>
        <v>5.1000000000000004E-2</v>
      </c>
      <c r="CC34" s="4">
        <f t="shared" si="23"/>
        <v>5.1000000000000004E-2</v>
      </c>
      <c r="CD34" s="4">
        <f t="shared" si="23"/>
        <v>5.1000000000000004E-2</v>
      </c>
      <c r="CE34" s="4">
        <f t="shared" si="23"/>
        <v>5.1000000000000004E-2</v>
      </c>
      <c r="CF34" s="4">
        <f t="shared" si="23"/>
        <v>5.1000000000000004E-2</v>
      </c>
      <c r="CG34" s="4">
        <f t="shared" si="23"/>
        <v>5.1000000000000004E-2</v>
      </c>
      <c r="CH34" s="4">
        <f t="shared" si="23"/>
        <v>5.1000000000000004E-2</v>
      </c>
      <c r="CI34" s="4">
        <f t="shared" si="23"/>
        <v>5.1000000000000004E-2</v>
      </c>
      <c r="CJ34" s="4">
        <f t="shared" si="23"/>
        <v>5.1000000000000004E-2</v>
      </c>
      <c r="CK34" s="4">
        <f t="shared" si="23"/>
        <v>5.1000000000000004E-2</v>
      </c>
      <c r="CL34" s="4">
        <f t="shared" si="24"/>
        <v>5.1000000000000004E-2</v>
      </c>
      <c r="CM34" s="4">
        <f t="shared" si="24"/>
        <v>5.1000000000000004E-2</v>
      </c>
      <c r="CN34" s="4">
        <f t="shared" si="24"/>
        <v>5.1000000000000004E-2</v>
      </c>
      <c r="CO34" s="4">
        <f t="shared" si="24"/>
        <v>5.1000000000000004E-2</v>
      </c>
      <c r="CP34" s="4">
        <f t="shared" si="24"/>
        <v>5.1000000000000004E-2</v>
      </c>
      <c r="CQ34" s="4">
        <f t="shared" si="24"/>
        <v>5.1000000000000004E-2</v>
      </c>
      <c r="CR34" s="4">
        <f t="shared" si="24"/>
        <v>5.1000000000000004E-2</v>
      </c>
      <c r="CS34" s="4">
        <f t="shared" si="24"/>
        <v>5.1000000000000004E-2</v>
      </c>
      <c r="CT34" s="4">
        <f t="shared" si="24"/>
        <v>5.1000000000000004E-2</v>
      </c>
      <c r="CU34" s="4">
        <f t="shared" si="24"/>
        <v>5.1000000000000004E-2</v>
      </c>
      <c r="CV34" s="4">
        <f t="shared" si="25"/>
        <v>5.1000000000000004E-2</v>
      </c>
      <c r="CW34" s="4">
        <f t="shared" si="25"/>
        <v>5.1000000000000004E-2</v>
      </c>
      <c r="CX34" s="4">
        <f t="shared" si="25"/>
        <v>5.1000000000000004E-2</v>
      </c>
      <c r="CY34" s="4">
        <f t="shared" si="25"/>
        <v>5.1000000000000004E-2</v>
      </c>
      <c r="CZ34" s="4">
        <f t="shared" si="25"/>
        <v>5.1000000000000004E-2</v>
      </c>
      <c r="DA34" s="4">
        <f t="shared" si="25"/>
        <v>5.1000000000000004E-2</v>
      </c>
      <c r="DB34" s="4">
        <f t="shared" si="25"/>
        <v>5.1000000000000004E-2</v>
      </c>
      <c r="DC34" s="4">
        <f t="shared" si="25"/>
        <v>5.1000000000000004E-2</v>
      </c>
      <c r="DD34" s="4">
        <f t="shared" si="25"/>
        <v>5.1000000000000004E-2</v>
      </c>
      <c r="DE34" s="4">
        <f t="shared" si="25"/>
        <v>5.1000000000000004E-2</v>
      </c>
    </row>
    <row r="35" spans="1:109">
      <c r="A35" t="s">
        <v>59</v>
      </c>
      <c r="B35" t="s">
        <v>3</v>
      </c>
      <c r="C35">
        <v>3</v>
      </c>
      <c r="D35">
        <v>120</v>
      </c>
      <c r="F35" s="1">
        <v>0.3</v>
      </c>
      <c r="H35">
        <f>2.5*5+25</f>
        <v>37.5</v>
      </c>
      <c r="I35">
        <f>H35+H34+H33</f>
        <v>80</v>
      </c>
      <c r="J35" s="4">
        <f t="shared" si="16"/>
        <v>0.56000000000000005</v>
      </c>
      <c r="K35" s="4">
        <f t="shared" si="16"/>
        <v>0.56000000000000005</v>
      </c>
      <c r="L35" s="4">
        <f t="shared" si="16"/>
        <v>0.56000000000000005</v>
      </c>
      <c r="M35" s="4">
        <f t="shared" si="16"/>
        <v>0.28000000000000003</v>
      </c>
      <c r="N35" s="4">
        <f t="shared" si="16"/>
        <v>0.28000000000000003</v>
      </c>
      <c r="O35" s="4">
        <f t="shared" si="16"/>
        <v>0.28000000000000003</v>
      </c>
      <c r="P35" s="4">
        <f t="shared" si="16"/>
        <v>5.6000000000000008E-2</v>
      </c>
      <c r="Q35" s="4">
        <f t="shared" si="16"/>
        <v>5.6000000000000008E-2</v>
      </c>
      <c r="R35" s="4">
        <f t="shared" si="16"/>
        <v>5.6000000000000008E-2</v>
      </c>
      <c r="S35" s="4">
        <f t="shared" si="16"/>
        <v>5.6000000000000008E-2</v>
      </c>
      <c r="T35" s="4">
        <f t="shared" si="17"/>
        <v>5.6000000000000008E-2</v>
      </c>
      <c r="U35" s="4">
        <f t="shared" si="17"/>
        <v>5.6000000000000008E-2</v>
      </c>
      <c r="V35" s="4">
        <f t="shared" si="17"/>
        <v>5.6000000000000008E-2</v>
      </c>
      <c r="W35" s="4">
        <f t="shared" si="17"/>
        <v>5.6000000000000008E-2</v>
      </c>
      <c r="X35" s="4">
        <f t="shared" si="17"/>
        <v>5.6000000000000008E-2</v>
      </c>
      <c r="Y35" s="4">
        <f t="shared" si="17"/>
        <v>5.6000000000000008E-2</v>
      </c>
      <c r="Z35" s="4">
        <f t="shared" si="17"/>
        <v>5.6000000000000008E-2</v>
      </c>
      <c r="AA35" s="4">
        <f t="shared" si="17"/>
        <v>5.6000000000000008E-2</v>
      </c>
      <c r="AB35" s="4">
        <f t="shared" si="17"/>
        <v>5.6000000000000008E-2</v>
      </c>
      <c r="AC35" s="4">
        <f t="shared" si="17"/>
        <v>5.6000000000000008E-2</v>
      </c>
      <c r="AD35" s="4">
        <f t="shared" si="18"/>
        <v>5.6000000000000008E-2</v>
      </c>
      <c r="AE35" s="4">
        <f t="shared" si="18"/>
        <v>5.6000000000000008E-2</v>
      </c>
      <c r="AF35" s="4">
        <f t="shared" si="18"/>
        <v>5.6000000000000008E-2</v>
      </c>
      <c r="AG35" s="4">
        <f t="shared" si="18"/>
        <v>5.6000000000000008E-2</v>
      </c>
      <c r="AH35" s="4">
        <f t="shared" si="18"/>
        <v>5.6000000000000008E-2</v>
      </c>
      <c r="AI35" s="4">
        <f t="shared" si="18"/>
        <v>5.6000000000000008E-2</v>
      </c>
      <c r="AJ35" s="4">
        <f t="shared" si="18"/>
        <v>5.6000000000000008E-2</v>
      </c>
      <c r="AK35" s="4">
        <f t="shared" si="18"/>
        <v>5.6000000000000008E-2</v>
      </c>
      <c r="AL35" s="4">
        <f t="shared" si="18"/>
        <v>5.6000000000000008E-2</v>
      </c>
      <c r="AM35" s="4">
        <f t="shared" si="18"/>
        <v>5.6000000000000008E-2</v>
      </c>
      <c r="AN35" s="4">
        <f t="shared" si="19"/>
        <v>5.6000000000000008E-2</v>
      </c>
      <c r="AO35" s="4">
        <f t="shared" si="19"/>
        <v>5.6000000000000008E-2</v>
      </c>
      <c r="AP35" s="4">
        <f t="shared" si="19"/>
        <v>5.6000000000000008E-2</v>
      </c>
      <c r="AQ35" s="4">
        <f t="shared" si="19"/>
        <v>5.6000000000000008E-2</v>
      </c>
      <c r="AR35" s="4">
        <f t="shared" si="19"/>
        <v>5.6000000000000008E-2</v>
      </c>
      <c r="AS35" s="4">
        <f t="shared" si="19"/>
        <v>5.6000000000000008E-2</v>
      </c>
      <c r="AT35" s="4">
        <f t="shared" si="19"/>
        <v>5.6000000000000008E-2</v>
      </c>
      <c r="AU35" s="4">
        <f t="shared" si="19"/>
        <v>5.6000000000000008E-2</v>
      </c>
      <c r="AV35" s="4">
        <f t="shared" si="19"/>
        <v>5.6000000000000008E-2</v>
      </c>
      <c r="AW35" s="4">
        <f t="shared" si="19"/>
        <v>5.6000000000000008E-2</v>
      </c>
      <c r="AX35" s="4">
        <f t="shared" si="20"/>
        <v>5.6000000000000008E-2</v>
      </c>
      <c r="AY35" s="4">
        <f t="shared" si="20"/>
        <v>5.6000000000000008E-2</v>
      </c>
      <c r="AZ35" s="4">
        <f t="shared" si="20"/>
        <v>5.6000000000000008E-2</v>
      </c>
      <c r="BA35" s="4">
        <f t="shared" si="20"/>
        <v>5.6000000000000008E-2</v>
      </c>
      <c r="BB35" s="4">
        <f t="shared" si="20"/>
        <v>5.6000000000000008E-2</v>
      </c>
      <c r="BC35" s="4">
        <f t="shared" si="20"/>
        <v>5.6000000000000008E-2</v>
      </c>
      <c r="BD35" s="4">
        <f t="shared" si="20"/>
        <v>5.6000000000000008E-2</v>
      </c>
      <c r="BE35" s="4">
        <f t="shared" si="20"/>
        <v>5.6000000000000008E-2</v>
      </c>
      <c r="BF35" s="4">
        <f t="shared" si="20"/>
        <v>5.6000000000000008E-2</v>
      </c>
      <c r="BG35" s="4">
        <f t="shared" si="20"/>
        <v>5.6000000000000008E-2</v>
      </c>
      <c r="BH35" s="4">
        <f t="shared" si="21"/>
        <v>5.6000000000000008E-2</v>
      </c>
      <c r="BI35" s="4">
        <f t="shared" si="21"/>
        <v>5.6000000000000008E-2</v>
      </c>
      <c r="BJ35" s="4">
        <f t="shared" si="21"/>
        <v>5.6000000000000008E-2</v>
      </c>
      <c r="BK35" s="4">
        <f t="shared" si="21"/>
        <v>5.6000000000000008E-2</v>
      </c>
      <c r="BL35" s="4">
        <f t="shared" si="21"/>
        <v>5.6000000000000008E-2</v>
      </c>
      <c r="BM35" s="4">
        <f t="shared" si="21"/>
        <v>5.6000000000000008E-2</v>
      </c>
      <c r="BN35" s="4">
        <f t="shared" si="21"/>
        <v>5.6000000000000008E-2</v>
      </c>
      <c r="BO35" s="4">
        <f t="shared" si="21"/>
        <v>5.6000000000000008E-2</v>
      </c>
      <c r="BP35" s="4">
        <f t="shared" si="21"/>
        <v>5.6000000000000008E-2</v>
      </c>
      <c r="BQ35" s="4">
        <f t="shared" si="21"/>
        <v>5.6000000000000008E-2</v>
      </c>
      <c r="BR35" s="4">
        <f t="shared" si="22"/>
        <v>5.6000000000000008E-2</v>
      </c>
      <c r="BS35" s="4">
        <f t="shared" si="22"/>
        <v>5.6000000000000008E-2</v>
      </c>
      <c r="BT35" s="4">
        <f t="shared" si="22"/>
        <v>5.6000000000000008E-2</v>
      </c>
      <c r="BU35" s="4">
        <f t="shared" si="22"/>
        <v>5.6000000000000008E-2</v>
      </c>
      <c r="BV35" s="4">
        <f t="shared" si="22"/>
        <v>5.6000000000000008E-2</v>
      </c>
      <c r="BW35" s="4">
        <f t="shared" si="22"/>
        <v>5.6000000000000008E-2</v>
      </c>
      <c r="BX35" s="4">
        <f t="shared" si="22"/>
        <v>5.6000000000000008E-2</v>
      </c>
      <c r="BY35" s="4">
        <f t="shared" si="22"/>
        <v>5.6000000000000008E-2</v>
      </c>
      <c r="BZ35" s="4">
        <f t="shared" si="22"/>
        <v>5.6000000000000008E-2</v>
      </c>
      <c r="CA35" s="4">
        <f t="shared" si="22"/>
        <v>5.6000000000000008E-2</v>
      </c>
      <c r="CB35" s="4">
        <f t="shared" si="23"/>
        <v>5.6000000000000008E-2</v>
      </c>
      <c r="CC35" s="4">
        <f t="shared" si="23"/>
        <v>5.6000000000000008E-2</v>
      </c>
      <c r="CD35" s="4">
        <f t="shared" si="23"/>
        <v>5.6000000000000008E-2</v>
      </c>
      <c r="CE35" s="4">
        <f t="shared" si="23"/>
        <v>5.6000000000000008E-2</v>
      </c>
      <c r="CF35" s="4">
        <f t="shared" si="23"/>
        <v>5.6000000000000008E-2</v>
      </c>
      <c r="CG35" s="4">
        <f t="shared" si="23"/>
        <v>5.6000000000000008E-2</v>
      </c>
      <c r="CH35" s="4">
        <f t="shared" si="23"/>
        <v>5.6000000000000008E-2</v>
      </c>
      <c r="CI35" s="4">
        <f t="shared" si="23"/>
        <v>5.6000000000000008E-2</v>
      </c>
      <c r="CJ35" s="4">
        <f t="shared" si="23"/>
        <v>5.6000000000000008E-2</v>
      </c>
      <c r="CK35" s="4">
        <f t="shared" si="23"/>
        <v>5.6000000000000008E-2</v>
      </c>
      <c r="CL35" s="4">
        <f t="shared" si="24"/>
        <v>5.6000000000000008E-2</v>
      </c>
      <c r="CM35" s="4">
        <f t="shared" si="24"/>
        <v>5.6000000000000008E-2</v>
      </c>
      <c r="CN35" s="4">
        <f t="shared" si="24"/>
        <v>5.6000000000000008E-2</v>
      </c>
      <c r="CO35" s="4">
        <f t="shared" si="24"/>
        <v>5.6000000000000008E-2</v>
      </c>
      <c r="CP35" s="4">
        <f t="shared" si="24"/>
        <v>5.6000000000000008E-2</v>
      </c>
      <c r="CQ35" s="4">
        <f t="shared" si="24"/>
        <v>5.6000000000000008E-2</v>
      </c>
      <c r="CR35" s="4">
        <f t="shared" si="24"/>
        <v>5.6000000000000008E-2</v>
      </c>
      <c r="CS35" s="4">
        <f t="shared" si="24"/>
        <v>5.6000000000000008E-2</v>
      </c>
      <c r="CT35" s="4">
        <f t="shared" si="24"/>
        <v>5.6000000000000008E-2</v>
      </c>
      <c r="CU35" s="4">
        <f t="shared" si="24"/>
        <v>5.6000000000000008E-2</v>
      </c>
      <c r="CV35" s="4">
        <f t="shared" si="25"/>
        <v>5.6000000000000008E-2</v>
      </c>
      <c r="CW35" s="4">
        <f t="shared" si="25"/>
        <v>5.6000000000000008E-2</v>
      </c>
      <c r="CX35" s="4">
        <f t="shared" si="25"/>
        <v>5.6000000000000008E-2</v>
      </c>
      <c r="CY35" s="4">
        <f t="shared" si="25"/>
        <v>5.6000000000000008E-2</v>
      </c>
      <c r="CZ35" s="4">
        <f t="shared" si="25"/>
        <v>5.6000000000000008E-2</v>
      </c>
      <c r="DA35" s="4">
        <f t="shared" si="25"/>
        <v>5.6000000000000008E-2</v>
      </c>
      <c r="DB35" s="4">
        <f t="shared" si="25"/>
        <v>5.6000000000000008E-2</v>
      </c>
      <c r="DC35" s="4">
        <f t="shared" si="25"/>
        <v>5.6000000000000008E-2</v>
      </c>
      <c r="DD35" s="4">
        <f t="shared" si="25"/>
        <v>5.6000000000000008E-2</v>
      </c>
      <c r="DE35" s="4">
        <f t="shared" si="25"/>
        <v>5.6000000000000008E-2</v>
      </c>
    </row>
    <row r="36" spans="1:109">
      <c r="A36" t="s">
        <v>69</v>
      </c>
      <c r="B36" t="s">
        <v>3</v>
      </c>
      <c r="C36">
        <v>4</v>
      </c>
      <c r="D36">
        <v>140</v>
      </c>
      <c r="F36" s="1">
        <v>0.4</v>
      </c>
      <c r="H36">
        <v>75</v>
      </c>
      <c r="I36">
        <f>H36+H35+H34+H33</f>
        <v>155</v>
      </c>
      <c r="J36" s="4">
        <f t="shared" si="16"/>
        <v>0.61</v>
      </c>
      <c r="K36" s="4">
        <f t="shared" si="16"/>
        <v>0.61</v>
      </c>
      <c r="L36" s="4">
        <f t="shared" si="16"/>
        <v>0.61</v>
      </c>
      <c r="M36" s="4">
        <f t="shared" si="16"/>
        <v>0.30499999999999999</v>
      </c>
      <c r="N36" s="4">
        <f t="shared" si="16"/>
        <v>0.30499999999999999</v>
      </c>
      <c r="O36" s="4">
        <f t="shared" si="16"/>
        <v>0.30499999999999999</v>
      </c>
      <c r="P36" s="4">
        <f t="shared" si="16"/>
        <v>0.30499999999999999</v>
      </c>
      <c r="Q36" s="4">
        <f t="shared" si="16"/>
        <v>6.0999999999999999E-2</v>
      </c>
      <c r="R36" s="4">
        <f t="shared" si="16"/>
        <v>6.0999999999999999E-2</v>
      </c>
      <c r="S36" s="4">
        <f t="shared" si="16"/>
        <v>6.0999999999999999E-2</v>
      </c>
      <c r="T36" s="4">
        <f t="shared" si="17"/>
        <v>6.0999999999999999E-2</v>
      </c>
      <c r="U36" s="4">
        <f t="shared" si="17"/>
        <v>6.0999999999999999E-2</v>
      </c>
      <c r="V36" s="4">
        <f t="shared" si="17"/>
        <v>6.0999999999999999E-2</v>
      </c>
      <c r="W36" s="4">
        <f t="shared" si="17"/>
        <v>6.0999999999999999E-2</v>
      </c>
      <c r="X36" s="4">
        <f t="shared" si="17"/>
        <v>6.0999999999999999E-2</v>
      </c>
      <c r="Y36" s="4">
        <f t="shared" si="17"/>
        <v>6.0999999999999999E-2</v>
      </c>
      <c r="Z36" s="4">
        <f t="shared" si="17"/>
        <v>6.0999999999999999E-2</v>
      </c>
      <c r="AA36" s="4">
        <f t="shared" si="17"/>
        <v>6.0999999999999999E-2</v>
      </c>
      <c r="AB36" s="4">
        <f t="shared" si="17"/>
        <v>6.0999999999999999E-2</v>
      </c>
      <c r="AC36" s="4">
        <f t="shared" si="17"/>
        <v>6.0999999999999999E-2</v>
      </c>
      <c r="AD36" s="4">
        <f t="shared" si="18"/>
        <v>6.0999999999999999E-2</v>
      </c>
      <c r="AE36" s="4">
        <f t="shared" si="18"/>
        <v>6.0999999999999999E-2</v>
      </c>
      <c r="AF36" s="4">
        <f t="shared" si="18"/>
        <v>6.0999999999999999E-2</v>
      </c>
      <c r="AG36" s="4">
        <f t="shared" si="18"/>
        <v>6.0999999999999999E-2</v>
      </c>
      <c r="AH36" s="4">
        <f t="shared" si="18"/>
        <v>6.0999999999999999E-2</v>
      </c>
      <c r="AI36" s="4">
        <f t="shared" si="18"/>
        <v>6.0999999999999999E-2</v>
      </c>
      <c r="AJ36" s="4">
        <f t="shared" si="18"/>
        <v>6.0999999999999999E-2</v>
      </c>
      <c r="AK36" s="4">
        <f t="shared" si="18"/>
        <v>6.0999999999999999E-2</v>
      </c>
      <c r="AL36" s="4">
        <f t="shared" si="18"/>
        <v>6.0999999999999999E-2</v>
      </c>
      <c r="AM36" s="4">
        <f t="shared" si="18"/>
        <v>6.0999999999999999E-2</v>
      </c>
      <c r="AN36" s="4">
        <f t="shared" si="19"/>
        <v>6.0999999999999999E-2</v>
      </c>
      <c r="AO36" s="4">
        <f t="shared" si="19"/>
        <v>6.0999999999999999E-2</v>
      </c>
      <c r="AP36" s="4">
        <f t="shared" si="19"/>
        <v>6.0999999999999999E-2</v>
      </c>
      <c r="AQ36" s="4">
        <f t="shared" si="19"/>
        <v>6.0999999999999999E-2</v>
      </c>
      <c r="AR36" s="4">
        <f t="shared" si="19"/>
        <v>6.0999999999999999E-2</v>
      </c>
      <c r="AS36" s="4">
        <f t="shared" si="19"/>
        <v>6.0999999999999999E-2</v>
      </c>
      <c r="AT36" s="4">
        <f t="shared" si="19"/>
        <v>6.0999999999999999E-2</v>
      </c>
      <c r="AU36" s="4">
        <f t="shared" si="19"/>
        <v>6.0999999999999999E-2</v>
      </c>
      <c r="AV36" s="4">
        <f t="shared" si="19"/>
        <v>6.0999999999999999E-2</v>
      </c>
      <c r="AW36" s="4">
        <f t="shared" si="19"/>
        <v>6.0999999999999999E-2</v>
      </c>
      <c r="AX36" s="4">
        <f t="shared" si="20"/>
        <v>6.0999999999999999E-2</v>
      </c>
      <c r="AY36" s="4">
        <f t="shared" si="20"/>
        <v>6.0999999999999999E-2</v>
      </c>
      <c r="AZ36" s="4">
        <f t="shared" si="20"/>
        <v>6.0999999999999999E-2</v>
      </c>
      <c r="BA36" s="4">
        <f t="shared" si="20"/>
        <v>6.0999999999999999E-2</v>
      </c>
      <c r="BB36" s="4">
        <f t="shared" si="20"/>
        <v>6.0999999999999999E-2</v>
      </c>
      <c r="BC36" s="4">
        <f t="shared" si="20"/>
        <v>6.0999999999999999E-2</v>
      </c>
      <c r="BD36" s="4">
        <f t="shared" si="20"/>
        <v>6.0999999999999999E-2</v>
      </c>
      <c r="BE36" s="4">
        <f t="shared" si="20"/>
        <v>6.0999999999999999E-2</v>
      </c>
      <c r="BF36" s="4">
        <f t="shared" si="20"/>
        <v>6.0999999999999999E-2</v>
      </c>
      <c r="BG36" s="4">
        <f t="shared" si="20"/>
        <v>6.0999999999999999E-2</v>
      </c>
      <c r="BH36" s="4">
        <f t="shared" si="21"/>
        <v>6.0999999999999999E-2</v>
      </c>
      <c r="BI36" s="4">
        <f t="shared" si="21"/>
        <v>6.0999999999999999E-2</v>
      </c>
      <c r="BJ36" s="4">
        <f t="shared" si="21"/>
        <v>6.0999999999999999E-2</v>
      </c>
      <c r="BK36" s="4">
        <f t="shared" si="21"/>
        <v>6.0999999999999999E-2</v>
      </c>
      <c r="BL36" s="4">
        <f t="shared" si="21"/>
        <v>6.0999999999999999E-2</v>
      </c>
      <c r="BM36" s="4">
        <f t="shared" si="21"/>
        <v>6.0999999999999999E-2</v>
      </c>
      <c r="BN36" s="4">
        <f t="shared" si="21"/>
        <v>6.0999999999999999E-2</v>
      </c>
      <c r="BO36" s="4">
        <f t="shared" si="21"/>
        <v>6.0999999999999999E-2</v>
      </c>
      <c r="BP36" s="4">
        <f t="shared" si="21"/>
        <v>6.0999999999999999E-2</v>
      </c>
      <c r="BQ36" s="4">
        <f t="shared" si="21"/>
        <v>6.0999999999999999E-2</v>
      </c>
      <c r="BR36" s="4">
        <f t="shared" si="22"/>
        <v>6.0999999999999999E-2</v>
      </c>
      <c r="BS36" s="4">
        <f t="shared" si="22"/>
        <v>6.0999999999999999E-2</v>
      </c>
      <c r="BT36" s="4">
        <f t="shared" si="22"/>
        <v>6.0999999999999999E-2</v>
      </c>
      <c r="BU36" s="4">
        <f t="shared" si="22"/>
        <v>6.0999999999999999E-2</v>
      </c>
      <c r="BV36" s="4">
        <f t="shared" si="22"/>
        <v>6.0999999999999999E-2</v>
      </c>
      <c r="BW36" s="4">
        <f t="shared" si="22"/>
        <v>6.0999999999999999E-2</v>
      </c>
      <c r="BX36" s="4">
        <f t="shared" si="22"/>
        <v>6.0999999999999999E-2</v>
      </c>
      <c r="BY36" s="4">
        <f t="shared" si="22"/>
        <v>6.0999999999999999E-2</v>
      </c>
      <c r="BZ36" s="4">
        <f t="shared" si="22"/>
        <v>6.0999999999999999E-2</v>
      </c>
      <c r="CA36" s="4">
        <f t="shared" si="22"/>
        <v>6.0999999999999999E-2</v>
      </c>
      <c r="CB36" s="4">
        <f t="shared" si="23"/>
        <v>6.0999999999999999E-2</v>
      </c>
      <c r="CC36" s="4">
        <f t="shared" si="23"/>
        <v>6.0999999999999999E-2</v>
      </c>
      <c r="CD36" s="4">
        <f t="shared" si="23"/>
        <v>6.0999999999999999E-2</v>
      </c>
      <c r="CE36" s="4">
        <f t="shared" si="23"/>
        <v>6.0999999999999999E-2</v>
      </c>
      <c r="CF36" s="4">
        <f t="shared" si="23"/>
        <v>6.0999999999999999E-2</v>
      </c>
      <c r="CG36" s="4">
        <f t="shared" si="23"/>
        <v>6.0999999999999999E-2</v>
      </c>
      <c r="CH36" s="4">
        <f t="shared" si="23"/>
        <v>6.0999999999999999E-2</v>
      </c>
      <c r="CI36" s="4">
        <f t="shared" si="23"/>
        <v>6.0999999999999999E-2</v>
      </c>
      <c r="CJ36" s="4">
        <f t="shared" si="23"/>
        <v>6.0999999999999999E-2</v>
      </c>
      <c r="CK36" s="4">
        <f t="shared" si="23"/>
        <v>6.0999999999999999E-2</v>
      </c>
      <c r="CL36" s="4">
        <f t="shared" si="24"/>
        <v>6.0999999999999999E-2</v>
      </c>
      <c r="CM36" s="4">
        <f t="shared" si="24"/>
        <v>6.0999999999999999E-2</v>
      </c>
      <c r="CN36" s="4">
        <f t="shared" si="24"/>
        <v>6.0999999999999999E-2</v>
      </c>
      <c r="CO36" s="4">
        <f t="shared" si="24"/>
        <v>6.0999999999999999E-2</v>
      </c>
      <c r="CP36" s="4">
        <f t="shared" si="24"/>
        <v>6.0999999999999999E-2</v>
      </c>
      <c r="CQ36" s="4">
        <f t="shared" si="24"/>
        <v>6.0999999999999999E-2</v>
      </c>
      <c r="CR36" s="4">
        <f t="shared" si="24"/>
        <v>6.0999999999999999E-2</v>
      </c>
      <c r="CS36" s="4">
        <f t="shared" si="24"/>
        <v>6.0999999999999999E-2</v>
      </c>
      <c r="CT36" s="4">
        <f t="shared" si="24"/>
        <v>6.0999999999999999E-2</v>
      </c>
      <c r="CU36" s="4">
        <f t="shared" si="24"/>
        <v>6.0999999999999999E-2</v>
      </c>
      <c r="CV36" s="4">
        <f t="shared" si="25"/>
        <v>6.0999999999999999E-2</v>
      </c>
      <c r="CW36" s="4">
        <f t="shared" si="25"/>
        <v>6.0999999999999999E-2</v>
      </c>
      <c r="CX36" s="4">
        <f t="shared" si="25"/>
        <v>6.0999999999999999E-2</v>
      </c>
      <c r="CY36" s="4">
        <f t="shared" si="25"/>
        <v>6.0999999999999999E-2</v>
      </c>
      <c r="CZ36" s="4">
        <f t="shared" si="25"/>
        <v>6.0999999999999999E-2</v>
      </c>
      <c r="DA36" s="4">
        <f t="shared" si="25"/>
        <v>6.0999999999999999E-2</v>
      </c>
      <c r="DB36" s="4">
        <f t="shared" si="25"/>
        <v>6.0999999999999999E-2</v>
      </c>
      <c r="DC36" s="4">
        <f t="shared" si="25"/>
        <v>6.0999999999999999E-2</v>
      </c>
      <c r="DD36" s="4">
        <f t="shared" si="25"/>
        <v>6.0999999999999999E-2</v>
      </c>
      <c r="DE36" s="4">
        <f t="shared" si="25"/>
        <v>6.0999999999999999E-2</v>
      </c>
    </row>
    <row r="37" spans="1:109">
      <c r="A37" t="s">
        <v>70</v>
      </c>
      <c r="B37" t="s">
        <v>3</v>
      </c>
      <c r="C37">
        <v>5</v>
      </c>
      <c r="D37">
        <v>160</v>
      </c>
      <c r="F37" s="1">
        <v>0.5</v>
      </c>
      <c r="H37">
        <v>120</v>
      </c>
      <c r="I37">
        <f>H37+H36+H35+H34+H33</f>
        <v>275</v>
      </c>
      <c r="J37" s="4">
        <f t="shared" si="16"/>
        <v>0.66</v>
      </c>
      <c r="K37" s="4">
        <f t="shared" si="16"/>
        <v>0.66</v>
      </c>
      <c r="L37" s="4">
        <f t="shared" si="16"/>
        <v>0.66</v>
      </c>
      <c r="M37" s="4">
        <f t="shared" si="16"/>
        <v>0.66</v>
      </c>
      <c r="N37" s="4">
        <f t="shared" si="16"/>
        <v>0.33</v>
      </c>
      <c r="O37" s="4">
        <f t="shared" si="16"/>
        <v>0.33</v>
      </c>
      <c r="P37" s="4">
        <f t="shared" si="16"/>
        <v>0.33</v>
      </c>
      <c r="Q37" s="4">
        <f t="shared" si="16"/>
        <v>0.33</v>
      </c>
      <c r="R37" s="4">
        <f t="shared" si="16"/>
        <v>6.6000000000000003E-2</v>
      </c>
      <c r="S37" s="4">
        <f t="shared" si="16"/>
        <v>6.6000000000000003E-2</v>
      </c>
      <c r="T37" s="4">
        <f t="shared" si="17"/>
        <v>6.6000000000000003E-2</v>
      </c>
      <c r="U37" s="4">
        <f t="shared" si="17"/>
        <v>6.6000000000000003E-2</v>
      </c>
      <c r="V37" s="4">
        <f t="shared" si="17"/>
        <v>6.6000000000000003E-2</v>
      </c>
      <c r="W37" s="4">
        <f t="shared" si="17"/>
        <v>6.6000000000000003E-2</v>
      </c>
      <c r="X37" s="4">
        <f t="shared" si="17"/>
        <v>6.6000000000000003E-2</v>
      </c>
      <c r="Y37" s="4">
        <f t="shared" si="17"/>
        <v>6.6000000000000003E-2</v>
      </c>
      <c r="Z37" s="4">
        <f t="shared" si="17"/>
        <v>6.6000000000000003E-2</v>
      </c>
      <c r="AA37" s="4">
        <f t="shared" si="17"/>
        <v>6.6000000000000003E-2</v>
      </c>
      <c r="AB37" s="4">
        <f t="shared" si="17"/>
        <v>6.6000000000000003E-2</v>
      </c>
      <c r="AC37" s="4">
        <f t="shared" si="17"/>
        <v>6.6000000000000003E-2</v>
      </c>
      <c r="AD37" s="4">
        <f t="shared" si="18"/>
        <v>6.6000000000000003E-2</v>
      </c>
      <c r="AE37" s="4">
        <f t="shared" si="18"/>
        <v>6.6000000000000003E-2</v>
      </c>
      <c r="AF37" s="4">
        <f t="shared" si="18"/>
        <v>6.6000000000000003E-2</v>
      </c>
      <c r="AG37" s="4">
        <f t="shared" si="18"/>
        <v>6.6000000000000003E-2</v>
      </c>
      <c r="AH37" s="4">
        <f t="shared" si="18"/>
        <v>6.6000000000000003E-2</v>
      </c>
      <c r="AI37" s="4">
        <f t="shared" si="18"/>
        <v>6.6000000000000003E-2</v>
      </c>
      <c r="AJ37" s="4">
        <f t="shared" si="18"/>
        <v>6.6000000000000003E-2</v>
      </c>
      <c r="AK37" s="4">
        <f t="shared" si="18"/>
        <v>6.6000000000000003E-2</v>
      </c>
      <c r="AL37" s="4">
        <f t="shared" si="18"/>
        <v>6.6000000000000003E-2</v>
      </c>
      <c r="AM37" s="4">
        <f t="shared" si="18"/>
        <v>6.6000000000000003E-2</v>
      </c>
      <c r="AN37" s="4">
        <f t="shared" si="19"/>
        <v>6.6000000000000003E-2</v>
      </c>
      <c r="AO37" s="4">
        <f t="shared" si="19"/>
        <v>6.6000000000000003E-2</v>
      </c>
      <c r="AP37" s="4">
        <f t="shared" si="19"/>
        <v>6.6000000000000003E-2</v>
      </c>
      <c r="AQ37" s="4">
        <f t="shared" si="19"/>
        <v>6.6000000000000003E-2</v>
      </c>
      <c r="AR37" s="4">
        <f t="shared" si="19"/>
        <v>6.6000000000000003E-2</v>
      </c>
      <c r="AS37" s="4">
        <f t="shared" si="19"/>
        <v>6.6000000000000003E-2</v>
      </c>
      <c r="AT37" s="4">
        <f t="shared" si="19"/>
        <v>6.6000000000000003E-2</v>
      </c>
      <c r="AU37" s="4">
        <f t="shared" si="19"/>
        <v>6.6000000000000003E-2</v>
      </c>
      <c r="AV37" s="4">
        <f t="shared" si="19"/>
        <v>6.6000000000000003E-2</v>
      </c>
      <c r="AW37" s="4">
        <f t="shared" si="19"/>
        <v>6.6000000000000003E-2</v>
      </c>
      <c r="AX37" s="4">
        <f t="shared" si="20"/>
        <v>6.6000000000000003E-2</v>
      </c>
      <c r="AY37" s="4">
        <f t="shared" si="20"/>
        <v>6.6000000000000003E-2</v>
      </c>
      <c r="AZ37" s="4">
        <f t="shared" si="20"/>
        <v>6.6000000000000003E-2</v>
      </c>
      <c r="BA37" s="4">
        <f t="shared" si="20"/>
        <v>6.6000000000000003E-2</v>
      </c>
      <c r="BB37" s="4">
        <f t="shared" si="20"/>
        <v>6.6000000000000003E-2</v>
      </c>
      <c r="BC37" s="4">
        <f t="shared" si="20"/>
        <v>6.6000000000000003E-2</v>
      </c>
      <c r="BD37" s="4">
        <f t="shared" si="20"/>
        <v>6.6000000000000003E-2</v>
      </c>
      <c r="BE37" s="4">
        <f t="shared" si="20"/>
        <v>6.6000000000000003E-2</v>
      </c>
      <c r="BF37" s="4">
        <f t="shared" si="20"/>
        <v>6.6000000000000003E-2</v>
      </c>
      <c r="BG37" s="4">
        <f t="shared" si="20"/>
        <v>6.6000000000000003E-2</v>
      </c>
      <c r="BH37" s="4">
        <f t="shared" si="21"/>
        <v>6.6000000000000003E-2</v>
      </c>
      <c r="BI37" s="4">
        <f t="shared" si="21"/>
        <v>6.6000000000000003E-2</v>
      </c>
      <c r="BJ37" s="4">
        <f t="shared" si="21"/>
        <v>6.6000000000000003E-2</v>
      </c>
      <c r="BK37" s="4">
        <f t="shared" si="21"/>
        <v>6.6000000000000003E-2</v>
      </c>
      <c r="BL37" s="4">
        <f t="shared" si="21"/>
        <v>6.6000000000000003E-2</v>
      </c>
      <c r="BM37" s="4">
        <f t="shared" si="21"/>
        <v>6.6000000000000003E-2</v>
      </c>
      <c r="BN37" s="4">
        <f t="shared" si="21"/>
        <v>6.6000000000000003E-2</v>
      </c>
      <c r="BO37" s="4">
        <f t="shared" si="21"/>
        <v>6.6000000000000003E-2</v>
      </c>
      <c r="BP37" s="4">
        <f t="shared" si="21"/>
        <v>6.6000000000000003E-2</v>
      </c>
      <c r="BQ37" s="4">
        <f t="shared" si="21"/>
        <v>6.6000000000000003E-2</v>
      </c>
      <c r="BR37" s="4">
        <f t="shared" si="22"/>
        <v>6.6000000000000003E-2</v>
      </c>
      <c r="BS37" s="4">
        <f t="shared" si="22"/>
        <v>6.6000000000000003E-2</v>
      </c>
      <c r="BT37" s="4">
        <f t="shared" si="22"/>
        <v>6.6000000000000003E-2</v>
      </c>
      <c r="BU37" s="4">
        <f t="shared" si="22"/>
        <v>6.6000000000000003E-2</v>
      </c>
      <c r="BV37" s="4">
        <f t="shared" si="22"/>
        <v>6.6000000000000003E-2</v>
      </c>
      <c r="BW37" s="4">
        <f t="shared" si="22"/>
        <v>6.6000000000000003E-2</v>
      </c>
      <c r="BX37" s="4">
        <f t="shared" si="22"/>
        <v>6.6000000000000003E-2</v>
      </c>
      <c r="BY37" s="4">
        <f t="shared" si="22"/>
        <v>6.6000000000000003E-2</v>
      </c>
      <c r="BZ37" s="4">
        <f t="shared" si="22"/>
        <v>6.6000000000000003E-2</v>
      </c>
      <c r="CA37" s="4">
        <f t="shared" si="22"/>
        <v>6.6000000000000003E-2</v>
      </c>
      <c r="CB37" s="4">
        <f t="shared" si="23"/>
        <v>6.6000000000000003E-2</v>
      </c>
      <c r="CC37" s="4">
        <f t="shared" si="23"/>
        <v>6.6000000000000003E-2</v>
      </c>
      <c r="CD37" s="4">
        <f t="shared" si="23"/>
        <v>6.6000000000000003E-2</v>
      </c>
      <c r="CE37" s="4">
        <f t="shared" si="23"/>
        <v>6.6000000000000003E-2</v>
      </c>
      <c r="CF37" s="4">
        <f t="shared" si="23"/>
        <v>6.6000000000000003E-2</v>
      </c>
      <c r="CG37" s="4">
        <f t="shared" si="23"/>
        <v>6.6000000000000003E-2</v>
      </c>
      <c r="CH37" s="4">
        <f t="shared" si="23"/>
        <v>6.6000000000000003E-2</v>
      </c>
      <c r="CI37" s="4">
        <f t="shared" si="23"/>
        <v>6.6000000000000003E-2</v>
      </c>
      <c r="CJ37" s="4">
        <f t="shared" si="23"/>
        <v>6.6000000000000003E-2</v>
      </c>
      <c r="CK37" s="4">
        <f t="shared" si="23"/>
        <v>6.6000000000000003E-2</v>
      </c>
      <c r="CL37" s="4">
        <f t="shared" si="24"/>
        <v>6.6000000000000003E-2</v>
      </c>
      <c r="CM37" s="4">
        <f t="shared" si="24"/>
        <v>6.6000000000000003E-2</v>
      </c>
      <c r="CN37" s="4">
        <f t="shared" si="24"/>
        <v>6.6000000000000003E-2</v>
      </c>
      <c r="CO37" s="4">
        <f t="shared" si="24"/>
        <v>6.6000000000000003E-2</v>
      </c>
      <c r="CP37" s="4">
        <f t="shared" si="24"/>
        <v>6.6000000000000003E-2</v>
      </c>
      <c r="CQ37" s="4">
        <f t="shared" si="24"/>
        <v>6.6000000000000003E-2</v>
      </c>
      <c r="CR37" s="4">
        <f t="shared" si="24"/>
        <v>6.6000000000000003E-2</v>
      </c>
      <c r="CS37" s="4">
        <f t="shared" si="24"/>
        <v>6.6000000000000003E-2</v>
      </c>
      <c r="CT37" s="4">
        <f t="shared" si="24"/>
        <v>6.6000000000000003E-2</v>
      </c>
      <c r="CU37" s="4">
        <f t="shared" si="24"/>
        <v>6.6000000000000003E-2</v>
      </c>
      <c r="CV37" s="4">
        <f t="shared" si="25"/>
        <v>6.6000000000000003E-2</v>
      </c>
      <c r="CW37" s="4">
        <f t="shared" si="25"/>
        <v>6.6000000000000003E-2</v>
      </c>
      <c r="CX37" s="4">
        <f t="shared" si="25"/>
        <v>6.6000000000000003E-2</v>
      </c>
      <c r="CY37" s="4">
        <f t="shared" si="25"/>
        <v>6.6000000000000003E-2</v>
      </c>
      <c r="CZ37" s="4">
        <f t="shared" si="25"/>
        <v>6.6000000000000003E-2</v>
      </c>
      <c r="DA37" s="4">
        <f t="shared" si="25"/>
        <v>6.6000000000000003E-2</v>
      </c>
      <c r="DB37" s="4">
        <f t="shared" si="25"/>
        <v>6.6000000000000003E-2</v>
      </c>
      <c r="DC37" s="4">
        <f t="shared" si="25"/>
        <v>6.6000000000000003E-2</v>
      </c>
      <c r="DD37" s="4">
        <f t="shared" si="25"/>
        <v>6.6000000000000003E-2</v>
      </c>
      <c r="DE37" s="4">
        <f t="shared" si="25"/>
        <v>6.6000000000000003E-2</v>
      </c>
    </row>
    <row r="38" spans="1:109">
      <c r="A38" t="s">
        <v>71</v>
      </c>
      <c r="B38" t="s">
        <v>4</v>
      </c>
      <c r="C38">
        <v>1</v>
      </c>
      <c r="D38">
        <v>100</v>
      </c>
      <c r="F38" s="1">
        <v>0.1</v>
      </c>
      <c r="G38" s="1">
        <v>0.2</v>
      </c>
      <c r="H38">
        <v>45</v>
      </c>
      <c r="I38">
        <f>H38</f>
        <v>45</v>
      </c>
      <c r="J38" s="4">
        <f t="shared" si="16"/>
        <v>0.46000000000000008</v>
      </c>
      <c r="K38" s="4">
        <f t="shared" si="16"/>
        <v>0.46000000000000008</v>
      </c>
      <c r="L38" s="4">
        <f t="shared" si="16"/>
        <v>0.46000000000000008</v>
      </c>
      <c r="M38" s="4">
        <f t="shared" si="16"/>
        <v>0.23000000000000004</v>
      </c>
      <c r="N38" s="4">
        <f t="shared" si="16"/>
        <v>0.23000000000000004</v>
      </c>
      <c r="O38" s="4">
        <f t="shared" si="16"/>
        <v>4.6000000000000013E-2</v>
      </c>
      <c r="P38" s="4">
        <f t="shared" si="16"/>
        <v>4.6000000000000013E-2</v>
      </c>
      <c r="Q38" s="4">
        <f t="shared" si="16"/>
        <v>4.6000000000000013E-2</v>
      </c>
      <c r="R38" s="4">
        <f t="shared" si="16"/>
        <v>4.6000000000000013E-2</v>
      </c>
      <c r="S38" s="4">
        <f t="shared" si="16"/>
        <v>4.6000000000000013E-2</v>
      </c>
      <c r="T38" s="4">
        <f t="shared" si="17"/>
        <v>4.6000000000000013E-2</v>
      </c>
      <c r="U38" s="4">
        <f t="shared" si="17"/>
        <v>4.6000000000000013E-2</v>
      </c>
      <c r="V38" s="4">
        <f t="shared" si="17"/>
        <v>4.6000000000000013E-2</v>
      </c>
      <c r="W38" s="4">
        <f t="shared" si="17"/>
        <v>4.6000000000000013E-2</v>
      </c>
      <c r="X38" s="4">
        <f t="shared" si="17"/>
        <v>4.6000000000000013E-2</v>
      </c>
      <c r="Y38" s="4">
        <f t="shared" si="17"/>
        <v>4.6000000000000013E-2</v>
      </c>
      <c r="Z38" s="4">
        <f t="shared" si="17"/>
        <v>4.6000000000000013E-2</v>
      </c>
      <c r="AA38" s="4">
        <f t="shared" si="17"/>
        <v>4.6000000000000013E-2</v>
      </c>
      <c r="AB38" s="4">
        <f t="shared" si="17"/>
        <v>4.6000000000000013E-2</v>
      </c>
      <c r="AC38" s="4">
        <f t="shared" si="17"/>
        <v>4.6000000000000013E-2</v>
      </c>
      <c r="AD38" s="4">
        <f t="shared" si="18"/>
        <v>4.6000000000000013E-2</v>
      </c>
      <c r="AE38" s="4">
        <f t="shared" si="18"/>
        <v>4.6000000000000013E-2</v>
      </c>
      <c r="AF38" s="4">
        <f t="shared" si="18"/>
        <v>4.6000000000000013E-2</v>
      </c>
      <c r="AG38" s="4">
        <f t="shared" si="18"/>
        <v>4.6000000000000013E-2</v>
      </c>
      <c r="AH38" s="4">
        <f t="shared" si="18"/>
        <v>4.6000000000000013E-2</v>
      </c>
      <c r="AI38" s="4">
        <f t="shared" si="18"/>
        <v>4.6000000000000013E-2</v>
      </c>
      <c r="AJ38" s="4">
        <f t="shared" si="18"/>
        <v>4.6000000000000013E-2</v>
      </c>
      <c r="AK38" s="4">
        <f t="shared" si="18"/>
        <v>4.6000000000000013E-2</v>
      </c>
      <c r="AL38" s="4">
        <f t="shared" si="18"/>
        <v>4.6000000000000013E-2</v>
      </c>
      <c r="AM38" s="4">
        <f t="shared" si="18"/>
        <v>4.6000000000000013E-2</v>
      </c>
      <c r="AN38" s="4">
        <f t="shared" si="19"/>
        <v>4.6000000000000013E-2</v>
      </c>
      <c r="AO38" s="4">
        <f t="shared" si="19"/>
        <v>4.6000000000000013E-2</v>
      </c>
      <c r="AP38" s="4">
        <f t="shared" si="19"/>
        <v>4.6000000000000013E-2</v>
      </c>
      <c r="AQ38" s="4">
        <f t="shared" si="19"/>
        <v>4.6000000000000013E-2</v>
      </c>
      <c r="AR38" s="4">
        <f t="shared" si="19"/>
        <v>4.6000000000000013E-2</v>
      </c>
      <c r="AS38" s="4">
        <f t="shared" si="19"/>
        <v>4.6000000000000013E-2</v>
      </c>
      <c r="AT38" s="4">
        <f t="shared" si="19"/>
        <v>4.6000000000000013E-2</v>
      </c>
      <c r="AU38" s="4">
        <f t="shared" si="19"/>
        <v>4.6000000000000013E-2</v>
      </c>
      <c r="AV38" s="4">
        <f t="shared" si="19"/>
        <v>4.6000000000000013E-2</v>
      </c>
      <c r="AW38" s="4">
        <f t="shared" si="19"/>
        <v>4.6000000000000013E-2</v>
      </c>
      <c r="AX38" s="4">
        <f t="shared" si="20"/>
        <v>4.6000000000000013E-2</v>
      </c>
      <c r="AY38" s="4">
        <f t="shared" si="20"/>
        <v>4.6000000000000013E-2</v>
      </c>
      <c r="AZ38" s="4">
        <f t="shared" si="20"/>
        <v>4.6000000000000013E-2</v>
      </c>
      <c r="BA38" s="4">
        <f t="shared" si="20"/>
        <v>4.6000000000000013E-2</v>
      </c>
      <c r="BB38" s="4">
        <f t="shared" si="20"/>
        <v>4.6000000000000013E-2</v>
      </c>
      <c r="BC38" s="4">
        <f t="shared" si="20"/>
        <v>4.6000000000000013E-2</v>
      </c>
      <c r="BD38" s="4">
        <f t="shared" si="20"/>
        <v>4.6000000000000013E-2</v>
      </c>
      <c r="BE38" s="4">
        <f t="shared" si="20"/>
        <v>4.6000000000000013E-2</v>
      </c>
      <c r="BF38" s="4">
        <f t="shared" si="20"/>
        <v>4.6000000000000013E-2</v>
      </c>
      <c r="BG38" s="4">
        <f t="shared" si="20"/>
        <v>4.6000000000000013E-2</v>
      </c>
      <c r="BH38" s="4">
        <f t="shared" si="21"/>
        <v>4.6000000000000013E-2</v>
      </c>
      <c r="BI38" s="4">
        <f t="shared" si="21"/>
        <v>4.6000000000000013E-2</v>
      </c>
      <c r="BJ38" s="4">
        <f t="shared" si="21"/>
        <v>4.6000000000000013E-2</v>
      </c>
      <c r="BK38" s="4">
        <f t="shared" si="21"/>
        <v>4.6000000000000013E-2</v>
      </c>
      <c r="BL38" s="4">
        <f t="shared" si="21"/>
        <v>4.6000000000000013E-2</v>
      </c>
      <c r="BM38" s="4">
        <f t="shared" si="21"/>
        <v>4.6000000000000013E-2</v>
      </c>
      <c r="BN38" s="4">
        <f t="shared" si="21"/>
        <v>4.6000000000000013E-2</v>
      </c>
      <c r="BO38" s="4">
        <f t="shared" si="21"/>
        <v>4.6000000000000013E-2</v>
      </c>
      <c r="BP38" s="4">
        <f t="shared" si="21"/>
        <v>4.6000000000000013E-2</v>
      </c>
      <c r="BQ38" s="4">
        <f t="shared" si="21"/>
        <v>4.6000000000000013E-2</v>
      </c>
      <c r="BR38" s="4">
        <f t="shared" si="22"/>
        <v>4.6000000000000013E-2</v>
      </c>
      <c r="BS38" s="4">
        <f t="shared" si="22"/>
        <v>4.6000000000000013E-2</v>
      </c>
      <c r="BT38" s="4">
        <f t="shared" si="22"/>
        <v>4.6000000000000013E-2</v>
      </c>
      <c r="BU38" s="4">
        <f t="shared" si="22"/>
        <v>4.6000000000000013E-2</v>
      </c>
      <c r="BV38" s="4">
        <f t="shared" si="22"/>
        <v>4.6000000000000013E-2</v>
      </c>
      <c r="BW38" s="4">
        <f t="shared" si="22"/>
        <v>4.6000000000000013E-2</v>
      </c>
      <c r="BX38" s="4">
        <f t="shared" si="22"/>
        <v>4.6000000000000013E-2</v>
      </c>
      <c r="BY38" s="4">
        <f t="shared" si="22"/>
        <v>4.6000000000000013E-2</v>
      </c>
      <c r="BZ38" s="4">
        <f t="shared" si="22"/>
        <v>4.6000000000000013E-2</v>
      </c>
      <c r="CA38" s="4">
        <f t="shared" si="22"/>
        <v>4.6000000000000013E-2</v>
      </c>
      <c r="CB38" s="4">
        <f t="shared" si="23"/>
        <v>4.6000000000000013E-2</v>
      </c>
      <c r="CC38" s="4">
        <f t="shared" si="23"/>
        <v>4.6000000000000013E-2</v>
      </c>
      <c r="CD38" s="4">
        <f t="shared" si="23"/>
        <v>4.6000000000000013E-2</v>
      </c>
      <c r="CE38" s="4">
        <f t="shared" si="23"/>
        <v>4.6000000000000013E-2</v>
      </c>
      <c r="CF38" s="4">
        <f t="shared" si="23"/>
        <v>4.6000000000000013E-2</v>
      </c>
      <c r="CG38" s="4">
        <f t="shared" si="23"/>
        <v>4.6000000000000013E-2</v>
      </c>
      <c r="CH38" s="4">
        <f t="shared" si="23"/>
        <v>4.6000000000000013E-2</v>
      </c>
      <c r="CI38" s="4">
        <f t="shared" si="23"/>
        <v>4.6000000000000013E-2</v>
      </c>
      <c r="CJ38" s="4">
        <f t="shared" si="23"/>
        <v>4.6000000000000013E-2</v>
      </c>
      <c r="CK38" s="4">
        <f t="shared" si="23"/>
        <v>4.6000000000000013E-2</v>
      </c>
      <c r="CL38" s="4">
        <f t="shared" si="24"/>
        <v>4.6000000000000013E-2</v>
      </c>
      <c r="CM38" s="4">
        <f t="shared" si="24"/>
        <v>4.6000000000000013E-2</v>
      </c>
      <c r="CN38" s="4">
        <f t="shared" si="24"/>
        <v>4.6000000000000013E-2</v>
      </c>
      <c r="CO38" s="4">
        <f t="shared" si="24"/>
        <v>4.6000000000000013E-2</v>
      </c>
      <c r="CP38" s="4">
        <f t="shared" si="24"/>
        <v>4.6000000000000013E-2</v>
      </c>
      <c r="CQ38" s="4">
        <f t="shared" si="24"/>
        <v>4.6000000000000013E-2</v>
      </c>
      <c r="CR38" s="4">
        <f t="shared" si="24"/>
        <v>4.6000000000000013E-2</v>
      </c>
      <c r="CS38" s="4">
        <f t="shared" si="24"/>
        <v>4.6000000000000013E-2</v>
      </c>
      <c r="CT38" s="4">
        <f t="shared" si="24"/>
        <v>4.6000000000000013E-2</v>
      </c>
      <c r="CU38" s="4">
        <f t="shared" si="24"/>
        <v>4.6000000000000013E-2</v>
      </c>
      <c r="CV38" s="4">
        <f t="shared" si="25"/>
        <v>4.6000000000000013E-2</v>
      </c>
      <c r="CW38" s="4">
        <f t="shared" si="25"/>
        <v>4.6000000000000013E-2</v>
      </c>
      <c r="CX38" s="4">
        <f t="shared" si="25"/>
        <v>4.6000000000000013E-2</v>
      </c>
      <c r="CY38" s="4">
        <f t="shared" si="25"/>
        <v>4.6000000000000013E-2</v>
      </c>
      <c r="CZ38" s="4">
        <f t="shared" si="25"/>
        <v>4.6000000000000013E-2</v>
      </c>
      <c r="DA38" s="4">
        <f t="shared" si="25"/>
        <v>4.6000000000000013E-2</v>
      </c>
      <c r="DB38" s="4">
        <f t="shared" si="25"/>
        <v>4.6000000000000013E-2</v>
      </c>
      <c r="DC38" s="4">
        <f t="shared" si="25"/>
        <v>4.6000000000000013E-2</v>
      </c>
      <c r="DD38" s="4">
        <f t="shared" si="25"/>
        <v>4.6000000000000013E-2</v>
      </c>
      <c r="DE38" s="4">
        <f t="shared" si="25"/>
        <v>4.6000000000000013E-2</v>
      </c>
    </row>
    <row r="39" spans="1:109">
      <c r="A39" t="s">
        <v>72</v>
      </c>
      <c r="B39" t="s">
        <v>4</v>
      </c>
      <c r="C39">
        <v>2</v>
      </c>
      <c r="D39">
        <v>110</v>
      </c>
      <c r="F39" s="1">
        <v>0.15</v>
      </c>
      <c r="G39" s="1">
        <v>0.3</v>
      </c>
      <c r="H39">
        <v>32.5</v>
      </c>
      <c r="I39">
        <f>H39+H38</f>
        <v>77.5</v>
      </c>
      <c r="J39" s="4">
        <f t="shared" si="16"/>
        <v>0.48499999999999999</v>
      </c>
      <c r="K39" s="4">
        <f t="shared" si="16"/>
        <v>0.48499999999999999</v>
      </c>
      <c r="L39" s="4">
        <f t="shared" si="16"/>
        <v>0.48499999999999999</v>
      </c>
      <c r="M39" s="4">
        <f t="shared" si="16"/>
        <v>0.24249999999999999</v>
      </c>
      <c r="N39" s="4">
        <f t="shared" si="16"/>
        <v>0.24249999999999999</v>
      </c>
      <c r="O39" s="4">
        <f t="shared" si="16"/>
        <v>0.24249999999999999</v>
      </c>
      <c r="P39" s="4">
        <f t="shared" si="16"/>
        <v>4.8500000000000001E-2</v>
      </c>
      <c r="Q39" s="4">
        <f t="shared" si="16"/>
        <v>4.8500000000000001E-2</v>
      </c>
      <c r="R39" s="4">
        <f t="shared" si="16"/>
        <v>4.8500000000000001E-2</v>
      </c>
      <c r="S39" s="4">
        <f t="shared" si="16"/>
        <v>4.8500000000000001E-2</v>
      </c>
      <c r="T39" s="4">
        <f t="shared" si="17"/>
        <v>4.8500000000000001E-2</v>
      </c>
      <c r="U39" s="4">
        <f t="shared" si="17"/>
        <v>4.8500000000000001E-2</v>
      </c>
      <c r="V39" s="4">
        <f t="shared" si="17"/>
        <v>4.8500000000000001E-2</v>
      </c>
      <c r="W39" s="4">
        <f t="shared" si="17"/>
        <v>4.8500000000000001E-2</v>
      </c>
      <c r="X39" s="4">
        <f t="shared" si="17"/>
        <v>4.8500000000000001E-2</v>
      </c>
      <c r="Y39" s="4">
        <f t="shared" si="17"/>
        <v>4.8500000000000001E-2</v>
      </c>
      <c r="Z39" s="4">
        <f t="shared" si="17"/>
        <v>4.8500000000000001E-2</v>
      </c>
      <c r="AA39" s="4">
        <f t="shared" si="17"/>
        <v>4.8500000000000001E-2</v>
      </c>
      <c r="AB39" s="4">
        <f t="shared" si="17"/>
        <v>4.8500000000000001E-2</v>
      </c>
      <c r="AC39" s="4">
        <f t="shared" si="17"/>
        <v>4.8500000000000001E-2</v>
      </c>
      <c r="AD39" s="4">
        <f t="shared" si="18"/>
        <v>4.8500000000000001E-2</v>
      </c>
      <c r="AE39" s="4">
        <f t="shared" si="18"/>
        <v>4.8500000000000001E-2</v>
      </c>
      <c r="AF39" s="4">
        <f t="shared" si="18"/>
        <v>4.8500000000000001E-2</v>
      </c>
      <c r="AG39" s="4">
        <f t="shared" si="18"/>
        <v>4.8500000000000001E-2</v>
      </c>
      <c r="AH39" s="4">
        <f t="shared" si="18"/>
        <v>4.8500000000000001E-2</v>
      </c>
      <c r="AI39" s="4">
        <f t="shared" si="18"/>
        <v>4.8500000000000001E-2</v>
      </c>
      <c r="AJ39" s="4">
        <f t="shared" si="18"/>
        <v>4.8500000000000001E-2</v>
      </c>
      <c r="AK39" s="4">
        <f t="shared" si="18"/>
        <v>4.8500000000000001E-2</v>
      </c>
      <c r="AL39" s="4">
        <f t="shared" si="18"/>
        <v>4.8500000000000001E-2</v>
      </c>
      <c r="AM39" s="4">
        <f t="shared" si="18"/>
        <v>4.8500000000000001E-2</v>
      </c>
      <c r="AN39" s="4">
        <f t="shared" si="19"/>
        <v>4.8500000000000001E-2</v>
      </c>
      <c r="AO39" s="4">
        <f t="shared" si="19"/>
        <v>4.8500000000000001E-2</v>
      </c>
      <c r="AP39" s="4">
        <f t="shared" si="19"/>
        <v>4.8500000000000001E-2</v>
      </c>
      <c r="AQ39" s="4">
        <f t="shared" si="19"/>
        <v>4.8500000000000001E-2</v>
      </c>
      <c r="AR39" s="4">
        <f t="shared" si="19"/>
        <v>4.8500000000000001E-2</v>
      </c>
      <c r="AS39" s="4">
        <f t="shared" si="19"/>
        <v>4.8500000000000001E-2</v>
      </c>
      <c r="AT39" s="4">
        <f t="shared" si="19"/>
        <v>4.8500000000000001E-2</v>
      </c>
      <c r="AU39" s="4">
        <f t="shared" si="19"/>
        <v>4.8500000000000001E-2</v>
      </c>
      <c r="AV39" s="4">
        <f t="shared" si="19"/>
        <v>4.8500000000000001E-2</v>
      </c>
      <c r="AW39" s="4">
        <f t="shared" si="19"/>
        <v>4.8500000000000001E-2</v>
      </c>
      <c r="AX39" s="4">
        <f t="shared" si="20"/>
        <v>4.8500000000000001E-2</v>
      </c>
      <c r="AY39" s="4">
        <f t="shared" si="20"/>
        <v>4.8500000000000001E-2</v>
      </c>
      <c r="AZ39" s="4">
        <f t="shared" si="20"/>
        <v>4.8500000000000001E-2</v>
      </c>
      <c r="BA39" s="4">
        <f t="shared" si="20"/>
        <v>4.8500000000000001E-2</v>
      </c>
      <c r="BB39" s="4">
        <f t="shared" si="20"/>
        <v>4.8500000000000001E-2</v>
      </c>
      <c r="BC39" s="4">
        <f t="shared" si="20"/>
        <v>4.8500000000000001E-2</v>
      </c>
      <c r="BD39" s="4">
        <f t="shared" si="20"/>
        <v>4.8500000000000001E-2</v>
      </c>
      <c r="BE39" s="4">
        <f t="shared" si="20"/>
        <v>4.8500000000000001E-2</v>
      </c>
      <c r="BF39" s="4">
        <f t="shared" si="20"/>
        <v>4.8500000000000001E-2</v>
      </c>
      <c r="BG39" s="4">
        <f t="shared" si="20"/>
        <v>4.8500000000000001E-2</v>
      </c>
      <c r="BH39" s="4">
        <f t="shared" si="21"/>
        <v>4.8500000000000001E-2</v>
      </c>
      <c r="BI39" s="4">
        <f t="shared" si="21"/>
        <v>4.8500000000000001E-2</v>
      </c>
      <c r="BJ39" s="4">
        <f t="shared" si="21"/>
        <v>4.8500000000000001E-2</v>
      </c>
      <c r="BK39" s="4">
        <f t="shared" si="21"/>
        <v>4.8500000000000001E-2</v>
      </c>
      <c r="BL39" s="4">
        <f t="shared" si="21"/>
        <v>4.8500000000000001E-2</v>
      </c>
      <c r="BM39" s="4">
        <f t="shared" si="21"/>
        <v>4.8500000000000001E-2</v>
      </c>
      <c r="BN39" s="4">
        <f t="shared" si="21"/>
        <v>4.8500000000000001E-2</v>
      </c>
      <c r="BO39" s="4">
        <f t="shared" si="21"/>
        <v>4.8500000000000001E-2</v>
      </c>
      <c r="BP39" s="4">
        <f t="shared" si="21"/>
        <v>4.8500000000000001E-2</v>
      </c>
      <c r="BQ39" s="4">
        <f t="shared" si="21"/>
        <v>4.8500000000000001E-2</v>
      </c>
      <c r="BR39" s="4">
        <f t="shared" si="22"/>
        <v>4.8500000000000001E-2</v>
      </c>
      <c r="BS39" s="4">
        <f t="shared" si="22"/>
        <v>4.8500000000000001E-2</v>
      </c>
      <c r="BT39" s="4">
        <f t="shared" si="22"/>
        <v>4.8500000000000001E-2</v>
      </c>
      <c r="BU39" s="4">
        <f t="shared" si="22"/>
        <v>4.8500000000000001E-2</v>
      </c>
      <c r="BV39" s="4">
        <f t="shared" si="22"/>
        <v>4.8500000000000001E-2</v>
      </c>
      <c r="BW39" s="4">
        <f t="shared" si="22"/>
        <v>4.8500000000000001E-2</v>
      </c>
      <c r="BX39" s="4">
        <f t="shared" si="22"/>
        <v>4.8500000000000001E-2</v>
      </c>
      <c r="BY39" s="4">
        <f t="shared" si="22"/>
        <v>4.8500000000000001E-2</v>
      </c>
      <c r="BZ39" s="4">
        <f t="shared" si="22"/>
        <v>4.8500000000000001E-2</v>
      </c>
      <c r="CA39" s="4">
        <f t="shared" si="22"/>
        <v>4.8500000000000001E-2</v>
      </c>
      <c r="CB39" s="4">
        <f t="shared" si="23"/>
        <v>4.8500000000000001E-2</v>
      </c>
      <c r="CC39" s="4">
        <f t="shared" si="23"/>
        <v>4.8500000000000001E-2</v>
      </c>
      <c r="CD39" s="4">
        <f t="shared" si="23"/>
        <v>4.8500000000000001E-2</v>
      </c>
      <c r="CE39" s="4">
        <f t="shared" si="23"/>
        <v>4.8500000000000001E-2</v>
      </c>
      <c r="CF39" s="4">
        <f t="shared" si="23"/>
        <v>4.8500000000000001E-2</v>
      </c>
      <c r="CG39" s="4">
        <f t="shared" si="23"/>
        <v>4.8500000000000001E-2</v>
      </c>
      <c r="CH39" s="4">
        <f t="shared" si="23"/>
        <v>4.8500000000000001E-2</v>
      </c>
      <c r="CI39" s="4">
        <f t="shared" si="23"/>
        <v>4.8500000000000001E-2</v>
      </c>
      <c r="CJ39" s="4">
        <f t="shared" si="23"/>
        <v>4.8500000000000001E-2</v>
      </c>
      <c r="CK39" s="4">
        <f t="shared" si="23"/>
        <v>4.8500000000000001E-2</v>
      </c>
      <c r="CL39" s="4">
        <f t="shared" si="24"/>
        <v>4.8500000000000001E-2</v>
      </c>
      <c r="CM39" s="4">
        <f t="shared" si="24"/>
        <v>4.8500000000000001E-2</v>
      </c>
      <c r="CN39" s="4">
        <f t="shared" si="24"/>
        <v>4.8500000000000001E-2</v>
      </c>
      <c r="CO39" s="4">
        <f t="shared" si="24"/>
        <v>4.8500000000000001E-2</v>
      </c>
      <c r="CP39" s="4">
        <f t="shared" si="24"/>
        <v>4.8500000000000001E-2</v>
      </c>
      <c r="CQ39" s="4">
        <f t="shared" si="24"/>
        <v>4.8500000000000001E-2</v>
      </c>
      <c r="CR39" s="4">
        <f t="shared" si="24"/>
        <v>4.8500000000000001E-2</v>
      </c>
      <c r="CS39" s="4">
        <f t="shared" si="24"/>
        <v>4.8500000000000001E-2</v>
      </c>
      <c r="CT39" s="4">
        <f t="shared" si="24"/>
        <v>4.8500000000000001E-2</v>
      </c>
      <c r="CU39" s="4">
        <f t="shared" si="24"/>
        <v>4.8500000000000001E-2</v>
      </c>
      <c r="CV39" s="4">
        <f t="shared" si="25"/>
        <v>4.8500000000000001E-2</v>
      </c>
      <c r="CW39" s="4">
        <f t="shared" si="25"/>
        <v>4.8500000000000001E-2</v>
      </c>
      <c r="CX39" s="4">
        <f t="shared" si="25"/>
        <v>4.8500000000000001E-2</v>
      </c>
      <c r="CY39" s="4">
        <f t="shared" si="25"/>
        <v>4.8500000000000001E-2</v>
      </c>
      <c r="CZ39" s="4">
        <f t="shared" si="25"/>
        <v>4.8500000000000001E-2</v>
      </c>
      <c r="DA39" s="4">
        <f t="shared" si="25"/>
        <v>4.8500000000000001E-2</v>
      </c>
      <c r="DB39" s="4">
        <f t="shared" si="25"/>
        <v>4.8500000000000001E-2</v>
      </c>
      <c r="DC39" s="4">
        <f t="shared" si="25"/>
        <v>4.8500000000000001E-2</v>
      </c>
      <c r="DD39" s="4">
        <f t="shared" si="25"/>
        <v>4.8500000000000001E-2</v>
      </c>
      <c r="DE39" s="4">
        <f t="shared" si="25"/>
        <v>4.8500000000000001E-2</v>
      </c>
    </row>
    <row r="40" spans="1:109">
      <c r="A40" t="s">
        <v>73</v>
      </c>
      <c r="B40" t="s">
        <v>4</v>
      </c>
      <c r="C40">
        <v>3</v>
      </c>
      <c r="D40">
        <v>130</v>
      </c>
      <c r="F40" s="1">
        <v>0.2</v>
      </c>
      <c r="G40" s="1">
        <v>0.4</v>
      </c>
      <c r="H40">
        <v>35</v>
      </c>
      <c r="I40">
        <f>H40+H39+H38</f>
        <v>112.5</v>
      </c>
      <c r="J40" s="4">
        <f t="shared" si="16"/>
        <v>0.51</v>
      </c>
      <c r="K40" s="4">
        <f t="shared" si="16"/>
        <v>0.51</v>
      </c>
      <c r="L40" s="4">
        <f t="shared" si="16"/>
        <v>0.51</v>
      </c>
      <c r="M40" s="4">
        <f t="shared" si="16"/>
        <v>0.255</v>
      </c>
      <c r="N40" s="4">
        <f t="shared" si="16"/>
        <v>0.255</v>
      </c>
      <c r="O40" s="4">
        <f t="shared" si="16"/>
        <v>0.255</v>
      </c>
      <c r="P40" s="4">
        <f t="shared" si="16"/>
        <v>0.255</v>
      </c>
      <c r="Q40" s="4">
        <f t="shared" si="16"/>
        <v>5.1000000000000004E-2</v>
      </c>
      <c r="R40" s="4">
        <f t="shared" si="16"/>
        <v>5.1000000000000004E-2</v>
      </c>
      <c r="S40" s="4">
        <f t="shared" si="16"/>
        <v>5.1000000000000004E-2</v>
      </c>
      <c r="T40" s="4">
        <f t="shared" si="17"/>
        <v>5.1000000000000004E-2</v>
      </c>
      <c r="U40" s="4">
        <f t="shared" si="17"/>
        <v>5.1000000000000004E-2</v>
      </c>
      <c r="V40" s="4">
        <f t="shared" si="17"/>
        <v>5.1000000000000004E-2</v>
      </c>
      <c r="W40" s="4">
        <f t="shared" si="17"/>
        <v>5.1000000000000004E-2</v>
      </c>
      <c r="X40" s="4">
        <f t="shared" si="17"/>
        <v>5.1000000000000004E-2</v>
      </c>
      <c r="Y40" s="4">
        <f t="shared" si="17"/>
        <v>5.1000000000000004E-2</v>
      </c>
      <c r="Z40" s="4">
        <f t="shared" si="17"/>
        <v>5.1000000000000004E-2</v>
      </c>
      <c r="AA40" s="4">
        <f t="shared" si="17"/>
        <v>5.1000000000000004E-2</v>
      </c>
      <c r="AB40" s="4">
        <f t="shared" si="17"/>
        <v>5.1000000000000004E-2</v>
      </c>
      <c r="AC40" s="4">
        <f t="shared" si="17"/>
        <v>5.1000000000000004E-2</v>
      </c>
      <c r="AD40" s="4">
        <f t="shared" si="18"/>
        <v>5.1000000000000004E-2</v>
      </c>
      <c r="AE40" s="4">
        <f t="shared" si="18"/>
        <v>5.1000000000000004E-2</v>
      </c>
      <c r="AF40" s="4">
        <f t="shared" si="18"/>
        <v>5.1000000000000004E-2</v>
      </c>
      <c r="AG40" s="4">
        <f t="shared" si="18"/>
        <v>5.1000000000000004E-2</v>
      </c>
      <c r="AH40" s="4">
        <f t="shared" si="18"/>
        <v>5.1000000000000004E-2</v>
      </c>
      <c r="AI40" s="4">
        <f t="shared" si="18"/>
        <v>5.1000000000000004E-2</v>
      </c>
      <c r="AJ40" s="4">
        <f t="shared" si="18"/>
        <v>5.1000000000000004E-2</v>
      </c>
      <c r="AK40" s="4">
        <f t="shared" si="18"/>
        <v>5.1000000000000004E-2</v>
      </c>
      <c r="AL40" s="4">
        <f t="shared" si="18"/>
        <v>5.1000000000000004E-2</v>
      </c>
      <c r="AM40" s="4">
        <f t="shared" si="18"/>
        <v>5.1000000000000004E-2</v>
      </c>
      <c r="AN40" s="4">
        <f t="shared" si="19"/>
        <v>5.1000000000000004E-2</v>
      </c>
      <c r="AO40" s="4">
        <f t="shared" si="19"/>
        <v>5.1000000000000004E-2</v>
      </c>
      <c r="AP40" s="4">
        <f t="shared" si="19"/>
        <v>5.1000000000000004E-2</v>
      </c>
      <c r="AQ40" s="4">
        <f t="shared" si="19"/>
        <v>5.1000000000000004E-2</v>
      </c>
      <c r="AR40" s="4">
        <f t="shared" si="19"/>
        <v>5.1000000000000004E-2</v>
      </c>
      <c r="AS40" s="4">
        <f t="shared" si="19"/>
        <v>5.1000000000000004E-2</v>
      </c>
      <c r="AT40" s="4">
        <f t="shared" si="19"/>
        <v>5.1000000000000004E-2</v>
      </c>
      <c r="AU40" s="4">
        <f t="shared" si="19"/>
        <v>5.1000000000000004E-2</v>
      </c>
      <c r="AV40" s="4">
        <f t="shared" si="19"/>
        <v>5.1000000000000004E-2</v>
      </c>
      <c r="AW40" s="4">
        <f t="shared" si="19"/>
        <v>5.1000000000000004E-2</v>
      </c>
      <c r="AX40" s="4">
        <f t="shared" si="20"/>
        <v>5.1000000000000004E-2</v>
      </c>
      <c r="AY40" s="4">
        <f t="shared" si="20"/>
        <v>5.1000000000000004E-2</v>
      </c>
      <c r="AZ40" s="4">
        <f t="shared" si="20"/>
        <v>5.1000000000000004E-2</v>
      </c>
      <c r="BA40" s="4">
        <f t="shared" si="20"/>
        <v>5.1000000000000004E-2</v>
      </c>
      <c r="BB40" s="4">
        <f t="shared" si="20"/>
        <v>5.1000000000000004E-2</v>
      </c>
      <c r="BC40" s="4">
        <f t="shared" si="20"/>
        <v>5.1000000000000004E-2</v>
      </c>
      <c r="BD40" s="4">
        <f t="shared" si="20"/>
        <v>5.1000000000000004E-2</v>
      </c>
      <c r="BE40" s="4">
        <f t="shared" si="20"/>
        <v>5.1000000000000004E-2</v>
      </c>
      <c r="BF40" s="4">
        <f t="shared" si="20"/>
        <v>5.1000000000000004E-2</v>
      </c>
      <c r="BG40" s="4">
        <f t="shared" si="20"/>
        <v>5.1000000000000004E-2</v>
      </c>
      <c r="BH40" s="4">
        <f t="shared" si="21"/>
        <v>5.1000000000000004E-2</v>
      </c>
      <c r="BI40" s="4">
        <f t="shared" si="21"/>
        <v>5.1000000000000004E-2</v>
      </c>
      <c r="BJ40" s="4">
        <f t="shared" si="21"/>
        <v>5.1000000000000004E-2</v>
      </c>
      <c r="BK40" s="4">
        <f t="shared" si="21"/>
        <v>5.1000000000000004E-2</v>
      </c>
      <c r="BL40" s="4">
        <f t="shared" si="21"/>
        <v>5.1000000000000004E-2</v>
      </c>
      <c r="BM40" s="4">
        <f t="shared" si="21"/>
        <v>5.1000000000000004E-2</v>
      </c>
      <c r="BN40" s="4">
        <f t="shared" si="21"/>
        <v>5.1000000000000004E-2</v>
      </c>
      <c r="BO40" s="4">
        <f t="shared" si="21"/>
        <v>5.1000000000000004E-2</v>
      </c>
      <c r="BP40" s="4">
        <f t="shared" si="21"/>
        <v>5.1000000000000004E-2</v>
      </c>
      <c r="BQ40" s="4">
        <f t="shared" si="21"/>
        <v>5.1000000000000004E-2</v>
      </c>
      <c r="BR40" s="4">
        <f t="shared" si="22"/>
        <v>5.1000000000000004E-2</v>
      </c>
      <c r="BS40" s="4">
        <f t="shared" si="22"/>
        <v>5.1000000000000004E-2</v>
      </c>
      <c r="BT40" s="4">
        <f t="shared" si="22"/>
        <v>5.1000000000000004E-2</v>
      </c>
      <c r="BU40" s="4">
        <f t="shared" si="22"/>
        <v>5.1000000000000004E-2</v>
      </c>
      <c r="BV40" s="4">
        <f t="shared" si="22"/>
        <v>5.1000000000000004E-2</v>
      </c>
      <c r="BW40" s="4">
        <f t="shared" si="22"/>
        <v>5.1000000000000004E-2</v>
      </c>
      <c r="BX40" s="4">
        <f t="shared" si="22"/>
        <v>5.1000000000000004E-2</v>
      </c>
      <c r="BY40" s="4">
        <f t="shared" si="22"/>
        <v>5.1000000000000004E-2</v>
      </c>
      <c r="BZ40" s="4">
        <f t="shared" si="22"/>
        <v>5.1000000000000004E-2</v>
      </c>
      <c r="CA40" s="4">
        <f t="shared" si="22"/>
        <v>5.1000000000000004E-2</v>
      </c>
      <c r="CB40" s="4">
        <f t="shared" si="23"/>
        <v>5.1000000000000004E-2</v>
      </c>
      <c r="CC40" s="4">
        <f t="shared" si="23"/>
        <v>5.1000000000000004E-2</v>
      </c>
      <c r="CD40" s="4">
        <f t="shared" si="23"/>
        <v>5.1000000000000004E-2</v>
      </c>
      <c r="CE40" s="4">
        <f t="shared" si="23"/>
        <v>5.1000000000000004E-2</v>
      </c>
      <c r="CF40" s="4">
        <f t="shared" si="23"/>
        <v>5.1000000000000004E-2</v>
      </c>
      <c r="CG40" s="4">
        <f t="shared" si="23"/>
        <v>5.1000000000000004E-2</v>
      </c>
      <c r="CH40" s="4">
        <f t="shared" si="23"/>
        <v>5.1000000000000004E-2</v>
      </c>
      <c r="CI40" s="4">
        <f t="shared" si="23"/>
        <v>5.1000000000000004E-2</v>
      </c>
      <c r="CJ40" s="4">
        <f t="shared" si="23"/>
        <v>5.1000000000000004E-2</v>
      </c>
      <c r="CK40" s="4">
        <f t="shared" si="23"/>
        <v>5.1000000000000004E-2</v>
      </c>
      <c r="CL40" s="4">
        <f t="shared" si="24"/>
        <v>5.1000000000000004E-2</v>
      </c>
      <c r="CM40" s="4">
        <f t="shared" si="24"/>
        <v>5.1000000000000004E-2</v>
      </c>
      <c r="CN40" s="4">
        <f t="shared" si="24"/>
        <v>5.1000000000000004E-2</v>
      </c>
      <c r="CO40" s="4">
        <f t="shared" si="24"/>
        <v>5.1000000000000004E-2</v>
      </c>
      <c r="CP40" s="4">
        <f t="shared" si="24"/>
        <v>5.1000000000000004E-2</v>
      </c>
      <c r="CQ40" s="4">
        <f t="shared" si="24"/>
        <v>5.1000000000000004E-2</v>
      </c>
      <c r="CR40" s="4">
        <f t="shared" si="24"/>
        <v>5.1000000000000004E-2</v>
      </c>
      <c r="CS40" s="4">
        <f t="shared" si="24"/>
        <v>5.1000000000000004E-2</v>
      </c>
      <c r="CT40" s="4">
        <f t="shared" si="24"/>
        <v>5.1000000000000004E-2</v>
      </c>
      <c r="CU40" s="4">
        <f t="shared" si="24"/>
        <v>5.1000000000000004E-2</v>
      </c>
      <c r="CV40" s="4">
        <f t="shared" si="25"/>
        <v>5.1000000000000004E-2</v>
      </c>
      <c r="CW40" s="4">
        <f t="shared" si="25"/>
        <v>5.1000000000000004E-2</v>
      </c>
      <c r="CX40" s="4">
        <f t="shared" si="25"/>
        <v>5.1000000000000004E-2</v>
      </c>
      <c r="CY40" s="4">
        <f t="shared" si="25"/>
        <v>5.1000000000000004E-2</v>
      </c>
      <c r="CZ40" s="4">
        <f t="shared" si="25"/>
        <v>5.1000000000000004E-2</v>
      </c>
      <c r="DA40" s="4">
        <f t="shared" si="25"/>
        <v>5.1000000000000004E-2</v>
      </c>
      <c r="DB40" s="4">
        <f t="shared" si="25"/>
        <v>5.1000000000000004E-2</v>
      </c>
      <c r="DC40" s="4">
        <f t="shared" si="25"/>
        <v>5.1000000000000004E-2</v>
      </c>
      <c r="DD40" s="4">
        <f t="shared" si="25"/>
        <v>5.1000000000000004E-2</v>
      </c>
      <c r="DE40" s="4">
        <f t="shared" si="25"/>
        <v>5.1000000000000004E-2</v>
      </c>
    </row>
    <row r="41" spans="1:109">
      <c r="A41" t="s">
        <v>74</v>
      </c>
      <c r="B41" t="s">
        <v>4</v>
      </c>
      <c r="C41">
        <v>4</v>
      </c>
      <c r="D41">
        <v>150</v>
      </c>
      <c r="F41" s="1">
        <v>0.25</v>
      </c>
      <c r="G41" s="1">
        <v>0.5</v>
      </c>
      <c r="H41">
        <v>90</v>
      </c>
      <c r="I41">
        <f>H41+H40+H39+H38</f>
        <v>202.5</v>
      </c>
      <c r="J41" s="4">
        <f t="shared" si="16"/>
        <v>0.53500000000000003</v>
      </c>
      <c r="K41" s="4">
        <f t="shared" si="16"/>
        <v>0.53500000000000003</v>
      </c>
      <c r="L41" s="4">
        <f t="shared" si="16"/>
        <v>0.53500000000000003</v>
      </c>
      <c r="M41" s="4">
        <f t="shared" si="16"/>
        <v>0.53500000000000003</v>
      </c>
      <c r="N41" s="4">
        <f t="shared" si="16"/>
        <v>0.26750000000000002</v>
      </c>
      <c r="O41" s="4">
        <f t="shared" si="16"/>
        <v>0.26750000000000002</v>
      </c>
      <c r="P41" s="4">
        <f t="shared" si="16"/>
        <v>0.26750000000000002</v>
      </c>
      <c r="Q41" s="4">
        <f t="shared" si="16"/>
        <v>0.26750000000000002</v>
      </c>
      <c r="R41" s="4">
        <f t="shared" si="16"/>
        <v>5.3500000000000006E-2</v>
      </c>
      <c r="S41" s="4">
        <f t="shared" si="16"/>
        <v>5.3500000000000006E-2</v>
      </c>
      <c r="T41" s="4">
        <f t="shared" si="17"/>
        <v>5.3500000000000006E-2</v>
      </c>
      <c r="U41" s="4">
        <f t="shared" si="17"/>
        <v>5.3500000000000006E-2</v>
      </c>
      <c r="V41" s="4">
        <f t="shared" si="17"/>
        <v>5.3500000000000006E-2</v>
      </c>
      <c r="W41" s="4">
        <f t="shared" si="17"/>
        <v>5.3500000000000006E-2</v>
      </c>
      <c r="X41" s="4">
        <f t="shared" si="17"/>
        <v>5.3500000000000006E-2</v>
      </c>
      <c r="Y41" s="4">
        <f t="shared" si="17"/>
        <v>5.3500000000000006E-2</v>
      </c>
      <c r="Z41" s="4">
        <f t="shared" si="17"/>
        <v>5.3500000000000006E-2</v>
      </c>
      <c r="AA41" s="4">
        <f t="shared" si="17"/>
        <v>5.3500000000000006E-2</v>
      </c>
      <c r="AB41" s="4">
        <f t="shared" si="17"/>
        <v>5.3500000000000006E-2</v>
      </c>
      <c r="AC41" s="4">
        <f t="shared" si="17"/>
        <v>5.3500000000000006E-2</v>
      </c>
      <c r="AD41" s="4">
        <f t="shared" si="18"/>
        <v>5.3500000000000006E-2</v>
      </c>
      <c r="AE41" s="4">
        <f t="shared" si="18"/>
        <v>5.3500000000000006E-2</v>
      </c>
      <c r="AF41" s="4">
        <f t="shared" si="18"/>
        <v>5.3500000000000006E-2</v>
      </c>
      <c r="AG41" s="4">
        <f t="shared" si="18"/>
        <v>5.3500000000000006E-2</v>
      </c>
      <c r="AH41" s="4">
        <f t="shared" si="18"/>
        <v>5.3500000000000006E-2</v>
      </c>
      <c r="AI41" s="4">
        <f t="shared" si="18"/>
        <v>5.3500000000000006E-2</v>
      </c>
      <c r="AJ41" s="4">
        <f t="shared" si="18"/>
        <v>5.3500000000000006E-2</v>
      </c>
      <c r="AK41" s="4">
        <f t="shared" si="18"/>
        <v>5.3500000000000006E-2</v>
      </c>
      <c r="AL41" s="4">
        <f t="shared" si="18"/>
        <v>5.3500000000000006E-2</v>
      </c>
      <c r="AM41" s="4">
        <f t="shared" si="18"/>
        <v>5.3500000000000006E-2</v>
      </c>
      <c r="AN41" s="4">
        <f t="shared" si="19"/>
        <v>5.3500000000000006E-2</v>
      </c>
      <c r="AO41" s="4">
        <f t="shared" si="19"/>
        <v>5.3500000000000006E-2</v>
      </c>
      <c r="AP41" s="4">
        <f t="shared" si="19"/>
        <v>5.3500000000000006E-2</v>
      </c>
      <c r="AQ41" s="4">
        <f t="shared" si="19"/>
        <v>5.3500000000000006E-2</v>
      </c>
      <c r="AR41" s="4">
        <f t="shared" si="19"/>
        <v>5.3500000000000006E-2</v>
      </c>
      <c r="AS41" s="4">
        <f t="shared" si="19"/>
        <v>5.3500000000000006E-2</v>
      </c>
      <c r="AT41" s="4">
        <f t="shared" si="19"/>
        <v>5.3500000000000006E-2</v>
      </c>
      <c r="AU41" s="4">
        <f t="shared" si="19"/>
        <v>5.3500000000000006E-2</v>
      </c>
      <c r="AV41" s="4">
        <f t="shared" si="19"/>
        <v>5.3500000000000006E-2</v>
      </c>
      <c r="AW41" s="4">
        <f t="shared" si="19"/>
        <v>5.3500000000000006E-2</v>
      </c>
      <c r="AX41" s="4">
        <f t="shared" si="20"/>
        <v>5.3500000000000006E-2</v>
      </c>
      <c r="AY41" s="4">
        <f t="shared" si="20"/>
        <v>5.3500000000000006E-2</v>
      </c>
      <c r="AZ41" s="4">
        <f t="shared" si="20"/>
        <v>5.3500000000000006E-2</v>
      </c>
      <c r="BA41" s="4">
        <f t="shared" si="20"/>
        <v>5.3500000000000006E-2</v>
      </c>
      <c r="BB41" s="4">
        <f t="shared" si="20"/>
        <v>5.3500000000000006E-2</v>
      </c>
      <c r="BC41" s="4">
        <f t="shared" si="20"/>
        <v>5.3500000000000006E-2</v>
      </c>
      <c r="BD41" s="4">
        <f t="shared" si="20"/>
        <v>5.3500000000000006E-2</v>
      </c>
      <c r="BE41" s="4">
        <f t="shared" si="20"/>
        <v>5.3500000000000006E-2</v>
      </c>
      <c r="BF41" s="4">
        <f t="shared" si="20"/>
        <v>5.3500000000000006E-2</v>
      </c>
      <c r="BG41" s="4">
        <f t="shared" si="20"/>
        <v>5.3500000000000006E-2</v>
      </c>
      <c r="BH41" s="4">
        <f t="shared" si="21"/>
        <v>5.3500000000000006E-2</v>
      </c>
      <c r="BI41" s="4">
        <f t="shared" si="21"/>
        <v>5.3500000000000006E-2</v>
      </c>
      <c r="BJ41" s="4">
        <f t="shared" si="21"/>
        <v>5.3500000000000006E-2</v>
      </c>
      <c r="BK41" s="4">
        <f t="shared" si="21"/>
        <v>5.3500000000000006E-2</v>
      </c>
      <c r="BL41" s="4">
        <f t="shared" si="21"/>
        <v>5.3500000000000006E-2</v>
      </c>
      <c r="BM41" s="4">
        <f t="shared" si="21"/>
        <v>5.3500000000000006E-2</v>
      </c>
      <c r="BN41" s="4">
        <f t="shared" si="21"/>
        <v>5.3500000000000006E-2</v>
      </c>
      <c r="BO41" s="4">
        <f t="shared" si="21"/>
        <v>5.3500000000000006E-2</v>
      </c>
      <c r="BP41" s="4">
        <f t="shared" si="21"/>
        <v>5.3500000000000006E-2</v>
      </c>
      <c r="BQ41" s="4">
        <f t="shared" si="21"/>
        <v>5.3500000000000006E-2</v>
      </c>
      <c r="BR41" s="4">
        <f t="shared" si="22"/>
        <v>5.3500000000000006E-2</v>
      </c>
      <c r="BS41" s="4">
        <f t="shared" si="22"/>
        <v>5.3500000000000006E-2</v>
      </c>
      <c r="BT41" s="4">
        <f t="shared" si="22"/>
        <v>5.3500000000000006E-2</v>
      </c>
      <c r="BU41" s="4">
        <f t="shared" si="22"/>
        <v>5.3500000000000006E-2</v>
      </c>
      <c r="BV41" s="4">
        <f t="shared" si="22"/>
        <v>5.3500000000000006E-2</v>
      </c>
      <c r="BW41" s="4">
        <f t="shared" si="22"/>
        <v>5.3500000000000006E-2</v>
      </c>
      <c r="BX41" s="4">
        <f t="shared" si="22"/>
        <v>5.3500000000000006E-2</v>
      </c>
      <c r="BY41" s="4">
        <f t="shared" si="22"/>
        <v>5.3500000000000006E-2</v>
      </c>
      <c r="BZ41" s="4">
        <f t="shared" si="22"/>
        <v>5.3500000000000006E-2</v>
      </c>
      <c r="CA41" s="4">
        <f t="shared" si="22"/>
        <v>5.3500000000000006E-2</v>
      </c>
      <c r="CB41" s="4">
        <f t="shared" si="23"/>
        <v>5.3500000000000006E-2</v>
      </c>
      <c r="CC41" s="4">
        <f t="shared" si="23"/>
        <v>5.3500000000000006E-2</v>
      </c>
      <c r="CD41" s="4">
        <f t="shared" si="23"/>
        <v>5.3500000000000006E-2</v>
      </c>
      <c r="CE41" s="4">
        <f t="shared" si="23"/>
        <v>5.3500000000000006E-2</v>
      </c>
      <c r="CF41" s="4">
        <f t="shared" si="23"/>
        <v>5.3500000000000006E-2</v>
      </c>
      <c r="CG41" s="4">
        <f t="shared" si="23"/>
        <v>5.3500000000000006E-2</v>
      </c>
      <c r="CH41" s="4">
        <f t="shared" si="23"/>
        <v>5.3500000000000006E-2</v>
      </c>
      <c r="CI41" s="4">
        <f t="shared" si="23"/>
        <v>5.3500000000000006E-2</v>
      </c>
      <c r="CJ41" s="4">
        <f t="shared" si="23"/>
        <v>5.3500000000000006E-2</v>
      </c>
      <c r="CK41" s="4">
        <f t="shared" si="23"/>
        <v>5.3500000000000006E-2</v>
      </c>
      <c r="CL41" s="4">
        <f t="shared" si="24"/>
        <v>5.3500000000000006E-2</v>
      </c>
      <c r="CM41" s="4">
        <f t="shared" si="24"/>
        <v>5.3500000000000006E-2</v>
      </c>
      <c r="CN41" s="4">
        <f t="shared" si="24"/>
        <v>5.3500000000000006E-2</v>
      </c>
      <c r="CO41" s="4">
        <f t="shared" si="24"/>
        <v>5.3500000000000006E-2</v>
      </c>
      <c r="CP41" s="4">
        <f t="shared" si="24"/>
        <v>5.3500000000000006E-2</v>
      </c>
      <c r="CQ41" s="4">
        <f t="shared" si="24"/>
        <v>5.3500000000000006E-2</v>
      </c>
      <c r="CR41" s="4">
        <f t="shared" si="24"/>
        <v>5.3500000000000006E-2</v>
      </c>
      <c r="CS41" s="4">
        <f t="shared" si="24"/>
        <v>5.3500000000000006E-2</v>
      </c>
      <c r="CT41" s="4">
        <f t="shared" si="24"/>
        <v>5.3500000000000006E-2</v>
      </c>
      <c r="CU41" s="4">
        <f t="shared" si="24"/>
        <v>5.3500000000000006E-2</v>
      </c>
      <c r="CV41" s="4">
        <f t="shared" si="25"/>
        <v>5.3500000000000006E-2</v>
      </c>
      <c r="CW41" s="4">
        <f t="shared" si="25"/>
        <v>5.3500000000000006E-2</v>
      </c>
      <c r="CX41" s="4">
        <f t="shared" si="25"/>
        <v>5.3500000000000006E-2</v>
      </c>
      <c r="CY41" s="4">
        <f t="shared" si="25"/>
        <v>5.3500000000000006E-2</v>
      </c>
      <c r="CZ41" s="4">
        <f t="shared" si="25"/>
        <v>5.3500000000000006E-2</v>
      </c>
      <c r="DA41" s="4">
        <f t="shared" si="25"/>
        <v>5.3500000000000006E-2</v>
      </c>
      <c r="DB41" s="4">
        <f t="shared" si="25"/>
        <v>5.3500000000000006E-2</v>
      </c>
      <c r="DC41" s="4">
        <f t="shared" si="25"/>
        <v>5.3500000000000006E-2</v>
      </c>
      <c r="DD41" s="4">
        <f t="shared" si="25"/>
        <v>5.3500000000000006E-2</v>
      </c>
      <c r="DE41" s="4">
        <f t="shared" si="25"/>
        <v>5.3500000000000006E-2</v>
      </c>
    </row>
    <row r="42" spans="1:109">
      <c r="A42" t="s">
        <v>75</v>
      </c>
      <c r="B42" t="s">
        <v>4</v>
      </c>
      <c r="C42">
        <v>5</v>
      </c>
      <c r="D42">
        <v>170</v>
      </c>
      <c r="F42" s="1">
        <v>0.3</v>
      </c>
      <c r="G42" s="1">
        <v>0.6</v>
      </c>
      <c r="H42">
        <v>120</v>
      </c>
      <c r="I42">
        <f>H42+H41+H40+H39+H38</f>
        <v>322.5</v>
      </c>
      <c r="J42" s="4">
        <f t="shared" ref="J42:S52" si="26">IF($D42-$Q$9*(J$21-1)&gt;$D42*0.7,0.5*(1+$F42-$U$4),IF($D42-$Q$9*(J$21-1)&gt;$D42*0.3,0.25*(1+$F42-$U$4),0.05*(1+$F42-$U$4)))</f>
        <v>0.56000000000000005</v>
      </c>
      <c r="K42" s="4">
        <f t="shared" si="26"/>
        <v>0.56000000000000005</v>
      </c>
      <c r="L42" s="4">
        <f t="shared" si="26"/>
        <v>0.56000000000000005</v>
      </c>
      <c r="M42" s="4">
        <f t="shared" si="26"/>
        <v>0.56000000000000005</v>
      </c>
      <c r="N42" s="4">
        <f t="shared" si="26"/>
        <v>0.28000000000000003</v>
      </c>
      <c r="O42" s="4">
        <f t="shared" si="26"/>
        <v>0.28000000000000003</v>
      </c>
      <c r="P42" s="4">
        <f t="shared" si="26"/>
        <v>0.28000000000000003</v>
      </c>
      <c r="Q42" s="4">
        <f t="shared" si="26"/>
        <v>0.28000000000000003</v>
      </c>
      <c r="R42" s="4">
        <f t="shared" si="26"/>
        <v>0.28000000000000003</v>
      </c>
      <c r="S42" s="4">
        <f t="shared" si="26"/>
        <v>5.6000000000000008E-2</v>
      </c>
      <c r="T42" s="4">
        <f t="shared" ref="T42:AC52" si="27">IF($D42-$Q$9*(T$21-1)&gt;$D42*0.7,0.5*(1+$F42-$U$4),IF($D42-$Q$9*(T$21-1)&gt;$D42*0.3,0.25*(1+$F42-$U$4),0.05*(1+$F42-$U$4)))</f>
        <v>5.6000000000000008E-2</v>
      </c>
      <c r="U42" s="4">
        <f t="shared" si="27"/>
        <v>5.6000000000000008E-2</v>
      </c>
      <c r="V42" s="4">
        <f t="shared" si="27"/>
        <v>5.6000000000000008E-2</v>
      </c>
      <c r="W42" s="4">
        <f t="shared" si="27"/>
        <v>5.6000000000000008E-2</v>
      </c>
      <c r="X42" s="4">
        <f t="shared" si="27"/>
        <v>5.6000000000000008E-2</v>
      </c>
      <c r="Y42" s="4">
        <f t="shared" si="27"/>
        <v>5.6000000000000008E-2</v>
      </c>
      <c r="Z42" s="4">
        <f t="shared" si="27"/>
        <v>5.6000000000000008E-2</v>
      </c>
      <c r="AA42" s="4">
        <f t="shared" si="27"/>
        <v>5.6000000000000008E-2</v>
      </c>
      <c r="AB42" s="4">
        <f t="shared" si="27"/>
        <v>5.6000000000000008E-2</v>
      </c>
      <c r="AC42" s="4">
        <f t="shared" si="27"/>
        <v>5.6000000000000008E-2</v>
      </c>
      <c r="AD42" s="4">
        <f t="shared" ref="AD42:AM52" si="28">IF($D42-$Q$9*(AD$21-1)&gt;$D42*0.7,0.5*(1+$F42-$U$4),IF($D42-$Q$9*(AD$21-1)&gt;$D42*0.3,0.25*(1+$F42-$U$4),0.05*(1+$F42-$U$4)))</f>
        <v>5.6000000000000008E-2</v>
      </c>
      <c r="AE42" s="4">
        <f t="shared" si="28"/>
        <v>5.6000000000000008E-2</v>
      </c>
      <c r="AF42" s="4">
        <f t="shared" si="28"/>
        <v>5.6000000000000008E-2</v>
      </c>
      <c r="AG42" s="4">
        <f t="shared" si="28"/>
        <v>5.6000000000000008E-2</v>
      </c>
      <c r="AH42" s="4">
        <f t="shared" si="28"/>
        <v>5.6000000000000008E-2</v>
      </c>
      <c r="AI42" s="4">
        <f t="shared" si="28"/>
        <v>5.6000000000000008E-2</v>
      </c>
      <c r="AJ42" s="4">
        <f t="shared" si="28"/>
        <v>5.6000000000000008E-2</v>
      </c>
      <c r="AK42" s="4">
        <f t="shared" si="28"/>
        <v>5.6000000000000008E-2</v>
      </c>
      <c r="AL42" s="4">
        <f t="shared" si="28"/>
        <v>5.6000000000000008E-2</v>
      </c>
      <c r="AM42" s="4">
        <f t="shared" si="28"/>
        <v>5.6000000000000008E-2</v>
      </c>
      <c r="AN42" s="4">
        <f t="shared" ref="AN42:AW52" si="29">IF($D42-$Q$9*(AN$21-1)&gt;$D42*0.7,0.5*(1+$F42-$U$4),IF($D42-$Q$9*(AN$21-1)&gt;$D42*0.3,0.25*(1+$F42-$U$4),0.05*(1+$F42-$U$4)))</f>
        <v>5.6000000000000008E-2</v>
      </c>
      <c r="AO42" s="4">
        <f t="shared" si="29"/>
        <v>5.6000000000000008E-2</v>
      </c>
      <c r="AP42" s="4">
        <f t="shared" si="29"/>
        <v>5.6000000000000008E-2</v>
      </c>
      <c r="AQ42" s="4">
        <f t="shared" si="29"/>
        <v>5.6000000000000008E-2</v>
      </c>
      <c r="AR42" s="4">
        <f t="shared" si="29"/>
        <v>5.6000000000000008E-2</v>
      </c>
      <c r="AS42" s="4">
        <f t="shared" si="29"/>
        <v>5.6000000000000008E-2</v>
      </c>
      <c r="AT42" s="4">
        <f t="shared" si="29"/>
        <v>5.6000000000000008E-2</v>
      </c>
      <c r="AU42" s="4">
        <f t="shared" si="29"/>
        <v>5.6000000000000008E-2</v>
      </c>
      <c r="AV42" s="4">
        <f t="shared" si="29"/>
        <v>5.6000000000000008E-2</v>
      </c>
      <c r="AW42" s="4">
        <f t="shared" si="29"/>
        <v>5.6000000000000008E-2</v>
      </c>
      <c r="AX42" s="4">
        <f t="shared" ref="AX42:BG52" si="30">IF($D42-$Q$9*(AX$21-1)&gt;$D42*0.7,0.5*(1+$F42-$U$4),IF($D42-$Q$9*(AX$21-1)&gt;$D42*0.3,0.25*(1+$F42-$U$4),0.05*(1+$F42-$U$4)))</f>
        <v>5.6000000000000008E-2</v>
      </c>
      <c r="AY42" s="4">
        <f t="shared" si="30"/>
        <v>5.6000000000000008E-2</v>
      </c>
      <c r="AZ42" s="4">
        <f t="shared" si="30"/>
        <v>5.6000000000000008E-2</v>
      </c>
      <c r="BA42" s="4">
        <f t="shared" si="30"/>
        <v>5.6000000000000008E-2</v>
      </c>
      <c r="BB42" s="4">
        <f t="shared" si="30"/>
        <v>5.6000000000000008E-2</v>
      </c>
      <c r="BC42" s="4">
        <f t="shared" si="30"/>
        <v>5.6000000000000008E-2</v>
      </c>
      <c r="BD42" s="4">
        <f t="shared" si="30"/>
        <v>5.6000000000000008E-2</v>
      </c>
      <c r="BE42" s="4">
        <f t="shared" si="30"/>
        <v>5.6000000000000008E-2</v>
      </c>
      <c r="BF42" s="4">
        <f t="shared" si="30"/>
        <v>5.6000000000000008E-2</v>
      </c>
      <c r="BG42" s="4">
        <f t="shared" si="30"/>
        <v>5.6000000000000008E-2</v>
      </c>
      <c r="BH42" s="4">
        <f t="shared" ref="BH42:BQ52" si="31">IF($D42-$Q$9*(BH$21-1)&gt;$D42*0.7,0.5*(1+$F42-$U$4),IF($D42-$Q$9*(BH$21-1)&gt;$D42*0.3,0.25*(1+$F42-$U$4),0.05*(1+$F42-$U$4)))</f>
        <v>5.6000000000000008E-2</v>
      </c>
      <c r="BI42" s="4">
        <f t="shared" si="31"/>
        <v>5.6000000000000008E-2</v>
      </c>
      <c r="BJ42" s="4">
        <f t="shared" si="31"/>
        <v>5.6000000000000008E-2</v>
      </c>
      <c r="BK42" s="4">
        <f t="shared" si="31"/>
        <v>5.6000000000000008E-2</v>
      </c>
      <c r="BL42" s="4">
        <f t="shared" si="31"/>
        <v>5.6000000000000008E-2</v>
      </c>
      <c r="BM42" s="4">
        <f t="shared" si="31"/>
        <v>5.6000000000000008E-2</v>
      </c>
      <c r="BN42" s="4">
        <f t="shared" si="31"/>
        <v>5.6000000000000008E-2</v>
      </c>
      <c r="BO42" s="4">
        <f t="shared" si="31"/>
        <v>5.6000000000000008E-2</v>
      </c>
      <c r="BP42" s="4">
        <f t="shared" si="31"/>
        <v>5.6000000000000008E-2</v>
      </c>
      <c r="BQ42" s="4">
        <f t="shared" si="31"/>
        <v>5.6000000000000008E-2</v>
      </c>
      <c r="BR42" s="4">
        <f t="shared" ref="BR42:CA52" si="32">IF($D42-$Q$9*(BR$21-1)&gt;$D42*0.7,0.5*(1+$F42-$U$4),IF($D42-$Q$9*(BR$21-1)&gt;$D42*0.3,0.25*(1+$F42-$U$4),0.05*(1+$F42-$U$4)))</f>
        <v>5.6000000000000008E-2</v>
      </c>
      <c r="BS42" s="4">
        <f t="shared" si="32"/>
        <v>5.6000000000000008E-2</v>
      </c>
      <c r="BT42" s="4">
        <f t="shared" si="32"/>
        <v>5.6000000000000008E-2</v>
      </c>
      <c r="BU42" s="4">
        <f t="shared" si="32"/>
        <v>5.6000000000000008E-2</v>
      </c>
      <c r="BV42" s="4">
        <f t="shared" si="32"/>
        <v>5.6000000000000008E-2</v>
      </c>
      <c r="BW42" s="4">
        <f t="shared" si="32"/>
        <v>5.6000000000000008E-2</v>
      </c>
      <c r="BX42" s="4">
        <f t="shared" si="32"/>
        <v>5.6000000000000008E-2</v>
      </c>
      <c r="BY42" s="4">
        <f t="shared" si="32"/>
        <v>5.6000000000000008E-2</v>
      </c>
      <c r="BZ42" s="4">
        <f t="shared" si="32"/>
        <v>5.6000000000000008E-2</v>
      </c>
      <c r="CA42" s="4">
        <f t="shared" si="32"/>
        <v>5.6000000000000008E-2</v>
      </c>
      <c r="CB42" s="4">
        <f t="shared" ref="CB42:CK52" si="33">IF($D42-$Q$9*(CB$21-1)&gt;$D42*0.7,0.5*(1+$F42-$U$4),IF($D42-$Q$9*(CB$21-1)&gt;$D42*0.3,0.25*(1+$F42-$U$4),0.05*(1+$F42-$U$4)))</f>
        <v>5.6000000000000008E-2</v>
      </c>
      <c r="CC42" s="4">
        <f t="shared" si="33"/>
        <v>5.6000000000000008E-2</v>
      </c>
      <c r="CD42" s="4">
        <f t="shared" si="33"/>
        <v>5.6000000000000008E-2</v>
      </c>
      <c r="CE42" s="4">
        <f t="shared" si="33"/>
        <v>5.6000000000000008E-2</v>
      </c>
      <c r="CF42" s="4">
        <f t="shared" si="33"/>
        <v>5.6000000000000008E-2</v>
      </c>
      <c r="CG42" s="4">
        <f t="shared" si="33"/>
        <v>5.6000000000000008E-2</v>
      </c>
      <c r="CH42" s="4">
        <f t="shared" si="33"/>
        <v>5.6000000000000008E-2</v>
      </c>
      <c r="CI42" s="4">
        <f t="shared" si="33"/>
        <v>5.6000000000000008E-2</v>
      </c>
      <c r="CJ42" s="4">
        <f t="shared" si="33"/>
        <v>5.6000000000000008E-2</v>
      </c>
      <c r="CK42" s="4">
        <f t="shared" si="33"/>
        <v>5.6000000000000008E-2</v>
      </c>
      <c r="CL42" s="4">
        <f t="shared" ref="CL42:CU52" si="34">IF($D42-$Q$9*(CL$21-1)&gt;$D42*0.7,0.5*(1+$F42-$U$4),IF($D42-$Q$9*(CL$21-1)&gt;$D42*0.3,0.25*(1+$F42-$U$4),0.05*(1+$F42-$U$4)))</f>
        <v>5.6000000000000008E-2</v>
      </c>
      <c r="CM42" s="4">
        <f t="shared" si="34"/>
        <v>5.6000000000000008E-2</v>
      </c>
      <c r="CN42" s="4">
        <f t="shared" si="34"/>
        <v>5.6000000000000008E-2</v>
      </c>
      <c r="CO42" s="4">
        <f t="shared" si="34"/>
        <v>5.6000000000000008E-2</v>
      </c>
      <c r="CP42" s="4">
        <f t="shared" si="34"/>
        <v>5.6000000000000008E-2</v>
      </c>
      <c r="CQ42" s="4">
        <f t="shared" si="34"/>
        <v>5.6000000000000008E-2</v>
      </c>
      <c r="CR42" s="4">
        <f t="shared" si="34"/>
        <v>5.6000000000000008E-2</v>
      </c>
      <c r="CS42" s="4">
        <f t="shared" si="34"/>
        <v>5.6000000000000008E-2</v>
      </c>
      <c r="CT42" s="4">
        <f t="shared" si="34"/>
        <v>5.6000000000000008E-2</v>
      </c>
      <c r="CU42" s="4">
        <f t="shared" si="34"/>
        <v>5.6000000000000008E-2</v>
      </c>
      <c r="CV42" s="4">
        <f t="shared" ref="CV42:DE52" si="35">IF($D42-$Q$9*(CV$21-1)&gt;$D42*0.7,0.5*(1+$F42-$U$4),IF($D42-$Q$9*(CV$21-1)&gt;$D42*0.3,0.25*(1+$F42-$U$4),0.05*(1+$F42-$U$4)))</f>
        <v>5.6000000000000008E-2</v>
      </c>
      <c r="CW42" s="4">
        <f t="shared" si="35"/>
        <v>5.6000000000000008E-2</v>
      </c>
      <c r="CX42" s="4">
        <f t="shared" si="35"/>
        <v>5.6000000000000008E-2</v>
      </c>
      <c r="CY42" s="4">
        <f t="shared" si="35"/>
        <v>5.6000000000000008E-2</v>
      </c>
      <c r="CZ42" s="4">
        <f t="shared" si="35"/>
        <v>5.6000000000000008E-2</v>
      </c>
      <c r="DA42" s="4">
        <f t="shared" si="35"/>
        <v>5.6000000000000008E-2</v>
      </c>
      <c r="DB42" s="4">
        <f t="shared" si="35"/>
        <v>5.6000000000000008E-2</v>
      </c>
      <c r="DC42" s="4">
        <f t="shared" si="35"/>
        <v>5.6000000000000008E-2</v>
      </c>
      <c r="DD42" s="4">
        <f t="shared" si="35"/>
        <v>5.6000000000000008E-2</v>
      </c>
      <c r="DE42" s="4">
        <f t="shared" si="35"/>
        <v>5.6000000000000008E-2</v>
      </c>
    </row>
    <row r="43" spans="1:109">
      <c r="A43" t="s">
        <v>76</v>
      </c>
      <c r="B43" t="s">
        <v>5</v>
      </c>
      <c r="C43">
        <v>1</v>
      </c>
      <c r="D43">
        <v>110</v>
      </c>
      <c r="E43" s="1">
        <v>0.2</v>
      </c>
      <c r="F43" s="1">
        <v>0.2</v>
      </c>
      <c r="H43">
        <v>60</v>
      </c>
      <c r="I43">
        <f>H43</f>
        <v>60</v>
      </c>
      <c r="J43" s="4">
        <f t="shared" si="26"/>
        <v>0.51</v>
      </c>
      <c r="K43" s="4">
        <f t="shared" si="26"/>
        <v>0.51</v>
      </c>
      <c r="L43" s="4">
        <f t="shared" si="26"/>
        <v>0.51</v>
      </c>
      <c r="M43" s="4">
        <f t="shared" si="26"/>
        <v>0.255</v>
      </c>
      <c r="N43" s="4">
        <f t="shared" si="26"/>
        <v>0.255</v>
      </c>
      <c r="O43" s="4">
        <f t="shared" si="26"/>
        <v>0.255</v>
      </c>
      <c r="P43" s="4">
        <f t="shared" si="26"/>
        <v>5.1000000000000004E-2</v>
      </c>
      <c r="Q43" s="4">
        <f t="shared" si="26"/>
        <v>5.1000000000000004E-2</v>
      </c>
      <c r="R43" s="4">
        <f t="shared" si="26"/>
        <v>5.1000000000000004E-2</v>
      </c>
      <c r="S43" s="4">
        <f t="shared" si="26"/>
        <v>5.1000000000000004E-2</v>
      </c>
      <c r="T43" s="4">
        <f t="shared" si="27"/>
        <v>5.1000000000000004E-2</v>
      </c>
      <c r="U43" s="4">
        <f t="shared" si="27"/>
        <v>5.1000000000000004E-2</v>
      </c>
      <c r="V43" s="4">
        <f t="shared" si="27"/>
        <v>5.1000000000000004E-2</v>
      </c>
      <c r="W43" s="4">
        <f t="shared" si="27"/>
        <v>5.1000000000000004E-2</v>
      </c>
      <c r="X43" s="4">
        <f t="shared" si="27"/>
        <v>5.1000000000000004E-2</v>
      </c>
      <c r="Y43" s="4">
        <f t="shared" si="27"/>
        <v>5.1000000000000004E-2</v>
      </c>
      <c r="Z43" s="4">
        <f t="shared" si="27"/>
        <v>5.1000000000000004E-2</v>
      </c>
      <c r="AA43" s="4">
        <f t="shared" si="27"/>
        <v>5.1000000000000004E-2</v>
      </c>
      <c r="AB43" s="4">
        <f t="shared" si="27"/>
        <v>5.1000000000000004E-2</v>
      </c>
      <c r="AC43" s="4">
        <f t="shared" si="27"/>
        <v>5.1000000000000004E-2</v>
      </c>
      <c r="AD43" s="4">
        <f t="shared" si="28"/>
        <v>5.1000000000000004E-2</v>
      </c>
      <c r="AE43" s="4">
        <f t="shared" si="28"/>
        <v>5.1000000000000004E-2</v>
      </c>
      <c r="AF43" s="4">
        <f t="shared" si="28"/>
        <v>5.1000000000000004E-2</v>
      </c>
      <c r="AG43" s="4">
        <f t="shared" si="28"/>
        <v>5.1000000000000004E-2</v>
      </c>
      <c r="AH43" s="4">
        <f t="shared" si="28"/>
        <v>5.1000000000000004E-2</v>
      </c>
      <c r="AI43" s="4">
        <f t="shared" si="28"/>
        <v>5.1000000000000004E-2</v>
      </c>
      <c r="AJ43" s="4">
        <f t="shared" si="28"/>
        <v>5.1000000000000004E-2</v>
      </c>
      <c r="AK43" s="4">
        <f t="shared" si="28"/>
        <v>5.1000000000000004E-2</v>
      </c>
      <c r="AL43" s="4">
        <f t="shared" si="28"/>
        <v>5.1000000000000004E-2</v>
      </c>
      <c r="AM43" s="4">
        <f t="shared" si="28"/>
        <v>5.1000000000000004E-2</v>
      </c>
      <c r="AN43" s="4">
        <f t="shared" si="29"/>
        <v>5.1000000000000004E-2</v>
      </c>
      <c r="AO43" s="4">
        <f t="shared" si="29"/>
        <v>5.1000000000000004E-2</v>
      </c>
      <c r="AP43" s="4">
        <f t="shared" si="29"/>
        <v>5.1000000000000004E-2</v>
      </c>
      <c r="AQ43" s="4">
        <f t="shared" si="29"/>
        <v>5.1000000000000004E-2</v>
      </c>
      <c r="AR43" s="4">
        <f t="shared" si="29"/>
        <v>5.1000000000000004E-2</v>
      </c>
      <c r="AS43" s="4">
        <f t="shared" si="29"/>
        <v>5.1000000000000004E-2</v>
      </c>
      <c r="AT43" s="4">
        <f t="shared" si="29"/>
        <v>5.1000000000000004E-2</v>
      </c>
      <c r="AU43" s="4">
        <f t="shared" si="29"/>
        <v>5.1000000000000004E-2</v>
      </c>
      <c r="AV43" s="4">
        <f t="shared" si="29"/>
        <v>5.1000000000000004E-2</v>
      </c>
      <c r="AW43" s="4">
        <f t="shared" si="29"/>
        <v>5.1000000000000004E-2</v>
      </c>
      <c r="AX43" s="4">
        <f t="shared" si="30"/>
        <v>5.1000000000000004E-2</v>
      </c>
      <c r="AY43" s="4">
        <f t="shared" si="30"/>
        <v>5.1000000000000004E-2</v>
      </c>
      <c r="AZ43" s="4">
        <f t="shared" si="30"/>
        <v>5.1000000000000004E-2</v>
      </c>
      <c r="BA43" s="4">
        <f t="shared" si="30"/>
        <v>5.1000000000000004E-2</v>
      </c>
      <c r="BB43" s="4">
        <f t="shared" si="30"/>
        <v>5.1000000000000004E-2</v>
      </c>
      <c r="BC43" s="4">
        <f t="shared" si="30"/>
        <v>5.1000000000000004E-2</v>
      </c>
      <c r="BD43" s="4">
        <f t="shared" si="30"/>
        <v>5.1000000000000004E-2</v>
      </c>
      <c r="BE43" s="4">
        <f t="shared" si="30"/>
        <v>5.1000000000000004E-2</v>
      </c>
      <c r="BF43" s="4">
        <f t="shared" si="30"/>
        <v>5.1000000000000004E-2</v>
      </c>
      <c r="BG43" s="4">
        <f t="shared" si="30"/>
        <v>5.1000000000000004E-2</v>
      </c>
      <c r="BH43" s="4">
        <f t="shared" si="31"/>
        <v>5.1000000000000004E-2</v>
      </c>
      <c r="BI43" s="4">
        <f t="shared" si="31"/>
        <v>5.1000000000000004E-2</v>
      </c>
      <c r="BJ43" s="4">
        <f t="shared" si="31"/>
        <v>5.1000000000000004E-2</v>
      </c>
      <c r="BK43" s="4">
        <f t="shared" si="31"/>
        <v>5.1000000000000004E-2</v>
      </c>
      <c r="BL43" s="4">
        <f t="shared" si="31"/>
        <v>5.1000000000000004E-2</v>
      </c>
      <c r="BM43" s="4">
        <f t="shared" si="31"/>
        <v>5.1000000000000004E-2</v>
      </c>
      <c r="BN43" s="4">
        <f t="shared" si="31"/>
        <v>5.1000000000000004E-2</v>
      </c>
      <c r="BO43" s="4">
        <f t="shared" si="31"/>
        <v>5.1000000000000004E-2</v>
      </c>
      <c r="BP43" s="4">
        <f t="shared" si="31"/>
        <v>5.1000000000000004E-2</v>
      </c>
      <c r="BQ43" s="4">
        <f t="shared" si="31"/>
        <v>5.1000000000000004E-2</v>
      </c>
      <c r="BR43" s="4">
        <f t="shared" si="32"/>
        <v>5.1000000000000004E-2</v>
      </c>
      <c r="BS43" s="4">
        <f t="shared" si="32"/>
        <v>5.1000000000000004E-2</v>
      </c>
      <c r="BT43" s="4">
        <f t="shared" si="32"/>
        <v>5.1000000000000004E-2</v>
      </c>
      <c r="BU43" s="4">
        <f t="shared" si="32"/>
        <v>5.1000000000000004E-2</v>
      </c>
      <c r="BV43" s="4">
        <f t="shared" si="32"/>
        <v>5.1000000000000004E-2</v>
      </c>
      <c r="BW43" s="4">
        <f t="shared" si="32"/>
        <v>5.1000000000000004E-2</v>
      </c>
      <c r="BX43" s="4">
        <f t="shared" si="32"/>
        <v>5.1000000000000004E-2</v>
      </c>
      <c r="BY43" s="4">
        <f t="shared" si="32"/>
        <v>5.1000000000000004E-2</v>
      </c>
      <c r="BZ43" s="4">
        <f t="shared" si="32"/>
        <v>5.1000000000000004E-2</v>
      </c>
      <c r="CA43" s="4">
        <f t="shared" si="32"/>
        <v>5.1000000000000004E-2</v>
      </c>
      <c r="CB43" s="4">
        <f t="shared" si="33"/>
        <v>5.1000000000000004E-2</v>
      </c>
      <c r="CC43" s="4">
        <f t="shared" si="33"/>
        <v>5.1000000000000004E-2</v>
      </c>
      <c r="CD43" s="4">
        <f t="shared" si="33"/>
        <v>5.1000000000000004E-2</v>
      </c>
      <c r="CE43" s="4">
        <f t="shared" si="33"/>
        <v>5.1000000000000004E-2</v>
      </c>
      <c r="CF43" s="4">
        <f t="shared" si="33"/>
        <v>5.1000000000000004E-2</v>
      </c>
      <c r="CG43" s="4">
        <f t="shared" si="33"/>
        <v>5.1000000000000004E-2</v>
      </c>
      <c r="CH43" s="4">
        <f t="shared" si="33"/>
        <v>5.1000000000000004E-2</v>
      </c>
      <c r="CI43" s="4">
        <f t="shared" si="33"/>
        <v>5.1000000000000004E-2</v>
      </c>
      <c r="CJ43" s="4">
        <f t="shared" si="33"/>
        <v>5.1000000000000004E-2</v>
      </c>
      <c r="CK43" s="4">
        <f t="shared" si="33"/>
        <v>5.1000000000000004E-2</v>
      </c>
      <c r="CL43" s="4">
        <f t="shared" si="34"/>
        <v>5.1000000000000004E-2</v>
      </c>
      <c r="CM43" s="4">
        <f t="shared" si="34"/>
        <v>5.1000000000000004E-2</v>
      </c>
      <c r="CN43" s="4">
        <f t="shared" si="34"/>
        <v>5.1000000000000004E-2</v>
      </c>
      <c r="CO43" s="4">
        <f t="shared" si="34"/>
        <v>5.1000000000000004E-2</v>
      </c>
      <c r="CP43" s="4">
        <f t="shared" si="34"/>
        <v>5.1000000000000004E-2</v>
      </c>
      <c r="CQ43" s="4">
        <f t="shared" si="34"/>
        <v>5.1000000000000004E-2</v>
      </c>
      <c r="CR43" s="4">
        <f t="shared" si="34"/>
        <v>5.1000000000000004E-2</v>
      </c>
      <c r="CS43" s="4">
        <f t="shared" si="34"/>
        <v>5.1000000000000004E-2</v>
      </c>
      <c r="CT43" s="4">
        <f t="shared" si="34"/>
        <v>5.1000000000000004E-2</v>
      </c>
      <c r="CU43" s="4">
        <f t="shared" si="34"/>
        <v>5.1000000000000004E-2</v>
      </c>
      <c r="CV43" s="4">
        <f t="shared" si="35"/>
        <v>5.1000000000000004E-2</v>
      </c>
      <c r="CW43" s="4">
        <f t="shared" si="35"/>
        <v>5.1000000000000004E-2</v>
      </c>
      <c r="CX43" s="4">
        <f t="shared" si="35"/>
        <v>5.1000000000000004E-2</v>
      </c>
      <c r="CY43" s="4">
        <f t="shared" si="35"/>
        <v>5.1000000000000004E-2</v>
      </c>
      <c r="CZ43" s="4">
        <f t="shared" si="35"/>
        <v>5.1000000000000004E-2</v>
      </c>
      <c r="DA43" s="4">
        <f t="shared" si="35"/>
        <v>5.1000000000000004E-2</v>
      </c>
      <c r="DB43" s="4">
        <f t="shared" si="35"/>
        <v>5.1000000000000004E-2</v>
      </c>
      <c r="DC43" s="4">
        <f t="shared" si="35"/>
        <v>5.1000000000000004E-2</v>
      </c>
      <c r="DD43" s="4">
        <f t="shared" si="35"/>
        <v>5.1000000000000004E-2</v>
      </c>
      <c r="DE43" s="4">
        <f t="shared" si="35"/>
        <v>5.1000000000000004E-2</v>
      </c>
    </row>
    <row r="44" spans="1:109">
      <c r="A44" t="s">
        <v>77</v>
      </c>
      <c r="B44" t="s">
        <v>5</v>
      </c>
      <c r="C44">
        <v>2</v>
      </c>
      <c r="D44">
        <v>130</v>
      </c>
      <c r="E44" s="1">
        <v>0.3</v>
      </c>
      <c r="F44" s="1">
        <v>0.3</v>
      </c>
      <c r="H44">
        <f>12.5+25</f>
        <v>37.5</v>
      </c>
      <c r="I44">
        <f>H44+H43</f>
        <v>97.5</v>
      </c>
      <c r="J44" s="4">
        <f t="shared" si="26"/>
        <v>0.56000000000000005</v>
      </c>
      <c r="K44" s="4">
        <f t="shared" si="26"/>
        <v>0.56000000000000005</v>
      </c>
      <c r="L44" s="4">
        <f t="shared" si="26"/>
        <v>0.56000000000000005</v>
      </c>
      <c r="M44" s="4">
        <f t="shared" si="26"/>
        <v>0.28000000000000003</v>
      </c>
      <c r="N44" s="4">
        <f t="shared" si="26"/>
        <v>0.28000000000000003</v>
      </c>
      <c r="O44" s="4">
        <f t="shared" si="26"/>
        <v>0.28000000000000003</v>
      </c>
      <c r="P44" s="4">
        <f t="shared" si="26"/>
        <v>0.28000000000000003</v>
      </c>
      <c r="Q44" s="4">
        <f t="shared" si="26"/>
        <v>5.6000000000000008E-2</v>
      </c>
      <c r="R44" s="4">
        <f t="shared" si="26"/>
        <v>5.6000000000000008E-2</v>
      </c>
      <c r="S44" s="4">
        <f t="shared" si="26"/>
        <v>5.6000000000000008E-2</v>
      </c>
      <c r="T44" s="4">
        <f t="shared" si="27"/>
        <v>5.6000000000000008E-2</v>
      </c>
      <c r="U44" s="4">
        <f t="shared" si="27"/>
        <v>5.6000000000000008E-2</v>
      </c>
      <c r="V44" s="4">
        <f t="shared" si="27"/>
        <v>5.6000000000000008E-2</v>
      </c>
      <c r="W44" s="4">
        <f t="shared" si="27"/>
        <v>5.6000000000000008E-2</v>
      </c>
      <c r="X44" s="4">
        <f t="shared" si="27"/>
        <v>5.6000000000000008E-2</v>
      </c>
      <c r="Y44" s="4">
        <f t="shared" si="27"/>
        <v>5.6000000000000008E-2</v>
      </c>
      <c r="Z44" s="4">
        <f t="shared" si="27"/>
        <v>5.6000000000000008E-2</v>
      </c>
      <c r="AA44" s="4">
        <f t="shared" si="27"/>
        <v>5.6000000000000008E-2</v>
      </c>
      <c r="AB44" s="4">
        <f t="shared" si="27"/>
        <v>5.6000000000000008E-2</v>
      </c>
      <c r="AC44" s="4">
        <f t="shared" si="27"/>
        <v>5.6000000000000008E-2</v>
      </c>
      <c r="AD44" s="4">
        <f t="shared" si="28"/>
        <v>5.6000000000000008E-2</v>
      </c>
      <c r="AE44" s="4">
        <f t="shared" si="28"/>
        <v>5.6000000000000008E-2</v>
      </c>
      <c r="AF44" s="4">
        <f t="shared" si="28"/>
        <v>5.6000000000000008E-2</v>
      </c>
      <c r="AG44" s="4">
        <f t="shared" si="28"/>
        <v>5.6000000000000008E-2</v>
      </c>
      <c r="AH44" s="4">
        <f t="shared" si="28"/>
        <v>5.6000000000000008E-2</v>
      </c>
      <c r="AI44" s="4">
        <f t="shared" si="28"/>
        <v>5.6000000000000008E-2</v>
      </c>
      <c r="AJ44" s="4">
        <f t="shared" si="28"/>
        <v>5.6000000000000008E-2</v>
      </c>
      <c r="AK44" s="4">
        <f t="shared" si="28"/>
        <v>5.6000000000000008E-2</v>
      </c>
      <c r="AL44" s="4">
        <f t="shared" si="28"/>
        <v>5.6000000000000008E-2</v>
      </c>
      <c r="AM44" s="4">
        <f t="shared" si="28"/>
        <v>5.6000000000000008E-2</v>
      </c>
      <c r="AN44" s="4">
        <f t="shared" si="29"/>
        <v>5.6000000000000008E-2</v>
      </c>
      <c r="AO44" s="4">
        <f t="shared" si="29"/>
        <v>5.6000000000000008E-2</v>
      </c>
      <c r="AP44" s="4">
        <f t="shared" si="29"/>
        <v>5.6000000000000008E-2</v>
      </c>
      <c r="AQ44" s="4">
        <f t="shared" si="29"/>
        <v>5.6000000000000008E-2</v>
      </c>
      <c r="AR44" s="4">
        <f t="shared" si="29"/>
        <v>5.6000000000000008E-2</v>
      </c>
      <c r="AS44" s="4">
        <f t="shared" si="29"/>
        <v>5.6000000000000008E-2</v>
      </c>
      <c r="AT44" s="4">
        <f t="shared" si="29"/>
        <v>5.6000000000000008E-2</v>
      </c>
      <c r="AU44" s="4">
        <f t="shared" si="29"/>
        <v>5.6000000000000008E-2</v>
      </c>
      <c r="AV44" s="4">
        <f t="shared" si="29"/>
        <v>5.6000000000000008E-2</v>
      </c>
      <c r="AW44" s="4">
        <f t="shared" si="29"/>
        <v>5.6000000000000008E-2</v>
      </c>
      <c r="AX44" s="4">
        <f t="shared" si="30"/>
        <v>5.6000000000000008E-2</v>
      </c>
      <c r="AY44" s="4">
        <f t="shared" si="30"/>
        <v>5.6000000000000008E-2</v>
      </c>
      <c r="AZ44" s="4">
        <f t="shared" si="30"/>
        <v>5.6000000000000008E-2</v>
      </c>
      <c r="BA44" s="4">
        <f t="shared" si="30"/>
        <v>5.6000000000000008E-2</v>
      </c>
      <c r="BB44" s="4">
        <f t="shared" si="30"/>
        <v>5.6000000000000008E-2</v>
      </c>
      <c r="BC44" s="4">
        <f t="shared" si="30"/>
        <v>5.6000000000000008E-2</v>
      </c>
      <c r="BD44" s="4">
        <f t="shared" si="30"/>
        <v>5.6000000000000008E-2</v>
      </c>
      <c r="BE44" s="4">
        <f t="shared" si="30"/>
        <v>5.6000000000000008E-2</v>
      </c>
      <c r="BF44" s="4">
        <f t="shared" si="30"/>
        <v>5.6000000000000008E-2</v>
      </c>
      <c r="BG44" s="4">
        <f t="shared" si="30"/>
        <v>5.6000000000000008E-2</v>
      </c>
      <c r="BH44" s="4">
        <f t="shared" si="31"/>
        <v>5.6000000000000008E-2</v>
      </c>
      <c r="BI44" s="4">
        <f t="shared" si="31"/>
        <v>5.6000000000000008E-2</v>
      </c>
      <c r="BJ44" s="4">
        <f t="shared" si="31"/>
        <v>5.6000000000000008E-2</v>
      </c>
      <c r="BK44" s="4">
        <f t="shared" si="31"/>
        <v>5.6000000000000008E-2</v>
      </c>
      <c r="BL44" s="4">
        <f t="shared" si="31"/>
        <v>5.6000000000000008E-2</v>
      </c>
      <c r="BM44" s="4">
        <f t="shared" si="31"/>
        <v>5.6000000000000008E-2</v>
      </c>
      <c r="BN44" s="4">
        <f t="shared" si="31"/>
        <v>5.6000000000000008E-2</v>
      </c>
      <c r="BO44" s="4">
        <f t="shared" si="31"/>
        <v>5.6000000000000008E-2</v>
      </c>
      <c r="BP44" s="4">
        <f t="shared" si="31"/>
        <v>5.6000000000000008E-2</v>
      </c>
      <c r="BQ44" s="4">
        <f t="shared" si="31"/>
        <v>5.6000000000000008E-2</v>
      </c>
      <c r="BR44" s="4">
        <f t="shared" si="32"/>
        <v>5.6000000000000008E-2</v>
      </c>
      <c r="BS44" s="4">
        <f t="shared" si="32"/>
        <v>5.6000000000000008E-2</v>
      </c>
      <c r="BT44" s="4">
        <f t="shared" si="32"/>
        <v>5.6000000000000008E-2</v>
      </c>
      <c r="BU44" s="4">
        <f t="shared" si="32"/>
        <v>5.6000000000000008E-2</v>
      </c>
      <c r="BV44" s="4">
        <f t="shared" si="32"/>
        <v>5.6000000000000008E-2</v>
      </c>
      <c r="BW44" s="4">
        <f t="shared" si="32"/>
        <v>5.6000000000000008E-2</v>
      </c>
      <c r="BX44" s="4">
        <f t="shared" si="32"/>
        <v>5.6000000000000008E-2</v>
      </c>
      <c r="BY44" s="4">
        <f t="shared" si="32"/>
        <v>5.6000000000000008E-2</v>
      </c>
      <c r="BZ44" s="4">
        <f t="shared" si="32"/>
        <v>5.6000000000000008E-2</v>
      </c>
      <c r="CA44" s="4">
        <f t="shared" si="32"/>
        <v>5.6000000000000008E-2</v>
      </c>
      <c r="CB44" s="4">
        <f t="shared" si="33"/>
        <v>5.6000000000000008E-2</v>
      </c>
      <c r="CC44" s="4">
        <f t="shared" si="33"/>
        <v>5.6000000000000008E-2</v>
      </c>
      <c r="CD44" s="4">
        <f t="shared" si="33"/>
        <v>5.6000000000000008E-2</v>
      </c>
      <c r="CE44" s="4">
        <f t="shared" si="33"/>
        <v>5.6000000000000008E-2</v>
      </c>
      <c r="CF44" s="4">
        <f t="shared" si="33"/>
        <v>5.6000000000000008E-2</v>
      </c>
      <c r="CG44" s="4">
        <f t="shared" si="33"/>
        <v>5.6000000000000008E-2</v>
      </c>
      <c r="CH44" s="4">
        <f t="shared" si="33"/>
        <v>5.6000000000000008E-2</v>
      </c>
      <c r="CI44" s="4">
        <f t="shared" si="33"/>
        <v>5.6000000000000008E-2</v>
      </c>
      <c r="CJ44" s="4">
        <f t="shared" si="33"/>
        <v>5.6000000000000008E-2</v>
      </c>
      <c r="CK44" s="4">
        <f t="shared" si="33"/>
        <v>5.6000000000000008E-2</v>
      </c>
      <c r="CL44" s="4">
        <f t="shared" si="34"/>
        <v>5.6000000000000008E-2</v>
      </c>
      <c r="CM44" s="4">
        <f t="shared" si="34"/>
        <v>5.6000000000000008E-2</v>
      </c>
      <c r="CN44" s="4">
        <f t="shared" si="34"/>
        <v>5.6000000000000008E-2</v>
      </c>
      <c r="CO44" s="4">
        <f t="shared" si="34"/>
        <v>5.6000000000000008E-2</v>
      </c>
      <c r="CP44" s="4">
        <f t="shared" si="34"/>
        <v>5.6000000000000008E-2</v>
      </c>
      <c r="CQ44" s="4">
        <f t="shared" si="34"/>
        <v>5.6000000000000008E-2</v>
      </c>
      <c r="CR44" s="4">
        <f t="shared" si="34"/>
        <v>5.6000000000000008E-2</v>
      </c>
      <c r="CS44" s="4">
        <f t="shared" si="34"/>
        <v>5.6000000000000008E-2</v>
      </c>
      <c r="CT44" s="4">
        <f t="shared" si="34"/>
        <v>5.6000000000000008E-2</v>
      </c>
      <c r="CU44" s="4">
        <f t="shared" si="34"/>
        <v>5.6000000000000008E-2</v>
      </c>
      <c r="CV44" s="4">
        <f t="shared" si="35"/>
        <v>5.6000000000000008E-2</v>
      </c>
      <c r="CW44" s="4">
        <f t="shared" si="35"/>
        <v>5.6000000000000008E-2</v>
      </c>
      <c r="CX44" s="4">
        <f t="shared" si="35"/>
        <v>5.6000000000000008E-2</v>
      </c>
      <c r="CY44" s="4">
        <f t="shared" si="35"/>
        <v>5.6000000000000008E-2</v>
      </c>
      <c r="CZ44" s="4">
        <f t="shared" si="35"/>
        <v>5.6000000000000008E-2</v>
      </c>
      <c r="DA44" s="4">
        <f t="shared" si="35"/>
        <v>5.6000000000000008E-2</v>
      </c>
      <c r="DB44" s="4">
        <f t="shared" si="35"/>
        <v>5.6000000000000008E-2</v>
      </c>
      <c r="DC44" s="4">
        <f t="shared" si="35"/>
        <v>5.6000000000000008E-2</v>
      </c>
      <c r="DD44" s="4">
        <f t="shared" si="35"/>
        <v>5.6000000000000008E-2</v>
      </c>
      <c r="DE44" s="4">
        <f t="shared" si="35"/>
        <v>5.6000000000000008E-2</v>
      </c>
    </row>
    <row r="45" spans="1:109">
      <c r="A45" t="s">
        <v>78</v>
      </c>
      <c r="B45" t="s">
        <v>5</v>
      </c>
      <c r="C45">
        <v>3</v>
      </c>
      <c r="D45">
        <v>150</v>
      </c>
      <c r="E45" s="1">
        <v>0.4</v>
      </c>
      <c r="F45" s="1">
        <v>0.4</v>
      </c>
      <c r="H45">
        <v>37.5</v>
      </c>
      <c r="I45">
        <f>H45+H44+H43</f>
        <v>135</v>
      </c>
      <c r="J45" s="4">
        <f t="shared" si="26"/>
        <v>0.61</v>
      </c>
      <c r="K45" s="4">
        <f t="shared" si="26"/>
        <v>0.61</v>
      </c>
      <c r="L45" s="4">
        <f t="shared" si="26"/>
        <v>0.61</v>
      </c>
      <c r="M45" s="4">
        <f t="shared" si="26"/>
        <v>0.61</v>
      </c>
      <c r="N45" s="4">
        <f t="shared" si="26"/>
        <v>0.30499999999999999</v>
      </c>
      <c r="O45" s="4">
        <f t="shared" si="26"/>
        <v>0.30499999999999999</v>
      </c>
      <c r="P45" s="4">
        <f t="shared" si="26"/>
        <v>0.30499999999999999</v>
      </c>
      <c r="Q45" s="4">
        <f t="shared" si="26"/>
        <v>0.30499999999999999</v>
      </c>
      <c r="R45" s="4">
        <f t="shared" si="26"/>
        <v>6.0999999999999999E-2</v>
      </c>
      <c r="S45" s="4">
        <f t="shared" si="26"/>
        <v>6.0999999999999999E-2</v>
      </c>
      <c r="T45" s="4">
        <f t="shared" si="27"/>
        <v>6.0999999999999999E-2</v>
      </c>
      <c r="U45" s="4">
        <f t="shared" si="27"/>
        <v>6.0999999999999999E-2</v>
      </c>
      <c r="V45" s="4">
        <f t="shared" si="27"/>
        <v>6.0999999999999999E-2</v>
      </c>
      <c r="W45" s="4">
        <f t="shared" si="27"/>
        <v>6.0999999999999999E-2</v>
      </c>
      <c r="X45" s="4">
        <f t="shared" si="27"/>
        <v>6.0999999999999999E-2</v>
      </c>
      <c r="Y45" s="4">
        <f t="shared" si="27"/>
        <v>6.0999999999999999E-2</v>
      </c>
      <c r="Z45" s="4">
        <f t="shared" si="27"/>
        <v>6.0999999999999999E-2</v>
      </c>
      <c r="AA45" s="4">
        <f t="shared" si="27"/>
        <v>6.0999999999999999E-2</v>
      </c>
      <c r="AB45" s="4">
        <f t="shared" si="27"/>
        <v>6.0999999999999999E-2</v>
      </c>
      <c r="AC45" s="4">
        <f t="shared" si="27"/>
        <v>6.0999999999999999E-2</v>
      </c>
      <c r="AD45" s="4">
        <f t="shared" si="28"/>
        <v>6.0999999999999999E-2</v>
      </c>
      <c r="AE45" s="4">
        <f t="shared" si="28"/>
        <v>6.0999999999999999E-2</v>
      </c>
      <c r="AF45" s="4">
        <f t="shared" si="28"/>
        <v>6.0999999999999999E-2</v>
      </c>
      <c r="AG45" s="4">
        <f t="shared" si="28"/>
        <v>6.0999999999999999E-2</v>
      </c>
      <c r="AH45" s="4">
        <f t="shared" si="28"/>
        <v>6.0999999999999999E-2</v>
      </c>
      <c r="AI45" s="4">
        <f t="shared" si="28"/>
        <v>6.0999999999999999E-2</v>
      </c>
      <c r="AJ45" s="4">
        <f t="shared" si="28"/>
        <v>6.0999999999999999E-2</v>
      </c>
      <c r="AK45" s="4">
        <f t="shared" si="28"/>
        <v>6.0999999999999999E-2</v>
      </c>
      <c r="AL45" s="4">
        <f t="shared" si="28"/>
        <v>6.0999999999999999E-2</v>
      </c>
      <c r="AM45" s="4">
        <f t="shared" si="28"/>
        <v>6.0999999999999999E-2</v>
      </c>
      <c r="AN45" s="4">
        <f t="shared" si="29"/>
        <v>6.0999999999999999E-2</v>
      </c>
      <c r="AO45" s="4">
        <f t="shared" si="29"/>
        <v>6.0999999999999999E-2</v>
      </c>
      <c r="AP45" s="4">
        <f t="shared" si="29"/>
        <v>6.0999999999999999E-2</v>
      </c>
      <c r="AQ45" s="4">
        <f t="shared" si="29"/>
        <v>6.0999999999999999E-2</v>
      </c>
      <c r="AR45" s="4">
        <f t="shared" si="29"/>
        <v>6.0999999999999999E-2</v>
      </c>
      <c r="AS45" s="4">
        <f t="shared" si="29"/>
        <v>6.0999999999999999E-2</v>
      </c>
      <c r="AT45" s="4">
        <f t="shared" si="29"/>
        <v>6.0999999999999999E-2</v>
      </c>
      <c r="AU45" s="4">
        <f t="shared" si="29"/>
        <v>6.0999999999999999E-2</v>
      </c>
      <c r="AV45" s="4">
        <f t="shared" si="29"/>
        <v>6.0999999999999999E-2</v>
      </c>
      <c r="AW45" s="4">
        <f t="shared" si="29"/>
        <v>6.0999999999999999E-2</v>
      </c>
      <c r="AX45" s="4">
        <f t="shared" si="30"/>
        <v>6.0999999999999999E-2</v>
      </c>
      <c r="AY45" s="4">
        <f t="shared" si="30"/>
        <v>6.0999999999999999E-2</v>
      </c>
      <c r="AZ45" s="4">
        <f t="shared" si="30"/>
        <v>6.0999999999999999E-2</v>
      </c>
      <c r="BA45" s="4">
        <f t="shared" si="30"/>
        <v>6.0999999999999999E-2</v>
      </c>
      <c r="BB45" s="4">
        <f t="shared" si="30"/>
        <v>6.0999999999999999E-2</v>
      </c>
      <c r="BC45" s="4">
        <f t="shared" si="30"/>
        <v>6.0999999999999999E-2</v>
      </c>
      <c r="BD45" s="4">
        <f t="shared" si="30"/>
        <v>6.0999999999999999E-2</v>
      </c>
      <c r="BE45" s="4">
        <f t="shared" si="30"/>
        <v>6.0999999999999999E-2</v>
      </c>
      <c r="BF45" s="4">
        <f t="shared" si="30"/>
        <v>6.0999999999999999E-2</v>
      </c>
      <c r="BG45" s="4">
        <f t="shared" si="30"/>
        <v>6.0999999999999999E-2</v>
      </c>
      <c r="BH45" s="4">
        <f t="shared" si="31"/>
        <v>6.0999999999999999E-2</v>
      </c>
      <c r="BI45" s="4">
        <f t="shared" si="31"/>
        <v>6.0999999999999999E-2</v>
      </c>
      <c r="BJ45" s="4">
        <f t="shared" si="31"/>
        <v>6.0999999999999999E-2</v>
      </c>
      <c r="BK45" s="4">
        <f t="shared" si="31"/>
        <v>6.0999999999999999E-2</v>
      </c>
      <c r="BL45" s="4">
        <f t="shared" si="31"/>
        <v>6.0999999999999999E-2</v>
      </c>
      <c r="BM45" s="4">
        <f t="shared" si="31"/>
        <v>6.0999999999999999E-2</v>
      </c>
      <c r="BN45" s="4">
        <f t="shared" si="31"/>
        <v>6.0999999999999999E-2</v>
      </c>
      <c r="BO45" s="4">
        <f t="shared" si="31"/>
        <v>6.0999999999999999E-2</v>
      </c>
      <c r="BP45" s="4">
        <f t="shared" si="31"/>
        <v>6.0999999999999999E-2</v>
      </c>
      <c r="BQ45" s="4">
        <f t="shared" si="31"/>
        <v>6.0999999999999999E-2</v>
      </c>
      <c r="BR45" s="4">
        <f t="shared" si="32"/>
        <v>6.0999999999999999E-2</v>
      </c>
      <c r="BS45" s="4">
        <f t="shared" si="32"/>
        <v>6.0999999999999999E-2</v>
      </c>
      <c r="BT45" s="4">
        <f t="shared" si="32"/>
        <v>6.0999999999999999E-2</v>
      </c>
      <c r="BU45" s="4">
        <f t="shared" si="32"/>
        <v>6.0999999999999999E-2</v>
      </c>
      <c r="BV45" s="4">
        <f t="shared" si="32"/>
        <v>6.0999999999999999E-2</v>
      </c>
      <c r="BW45" s="4">
        <f t="shared" si="32"/>
        <v>6.0999999999999999E-2</v>
      </c>
      <c r="BX45" s="4">
        <f t="shared" si="32"/>
        <v>6.0999999999999999E-2</v>
      </c>
      <c r="BY45" s="4">
        <f t="shared" si="32"/>
        <v>6.0999999999999999E-2</v>
      </c>
      <c r="BZ45" s="4">
        <f t="shared" si="32"/>
        <v>6.0999999999999999E-2</v>
      </c>
      <c r="CA45" s="4">
        <f t="shared" si="32"/>
        <v>6.0999999999999999E-2</v>
      </c>
      <c r="CB45" s="4">
        <f t="shared" si="33"/>
        <v>6.0999999999999999E-2</v>
      </c>
      <c r="CC45" s="4">
        <f t="shared" si="33"/>
        <v>6.0999999999999999E-2</v>
      </c>
      <c r="CD45" s="4">
        <f t="shared" si="33"/>
        <v>6.0999999999999999E-2</v>
      </c>
      <c r="CE45" s="4">
        <f t="shared" si="33"/>
        <v>6.0999999999999999E-2</v>
      </c>
      <c r="CF45" s="4">
        <f t="shared" si="33"/>
        <v>6.0999999999999999E-2</v>
      </c>
      <c r="CG45" s="4">
        <f t="shared" si="33"/>
        <v>6.0999999999999999E-2</v>
      </c>
      <c r="CH45" s="4">
        <f t="shared" si="33"/>
        <v>6.0999999999999999E-2</v>
      </c>
      <c r="CI45" s="4">
        <f t="shared" si="33"/>
        <v>6.0999999999999999E-2</v>
      </c>
      <c r="CJ45" s="4">
        <f t="shared" si="33"/>
        <v>6.0999999999999999E-2</v>
      </c>
      <c r="CK45" s="4">
        <f t="shared" si="33"/>
        <v>6.0999999999999999E-2</v>
      </c>
      <c r="CL45" s="4">
        <f t="shared" si="34"/>
        <v>6.0999999999999999E-2</v>
      </c>
      <c r="CM45" s="4">
        <f t="shared" si="34"/>
        <v>6.0999999999999999E-2</v>
      </c>
      <c r="CN45" s="4">
        <f t="shared" si="34"/>
        <v>6.0999999999999999E-2</v>
      </c>
      <c r="CO45" s="4">
        <f t="shared" si="34"/>
        <v>6.0999999999999999E-2</v>
      </c>
      <c r="CP45" s="4">
        <f t="shared" si="34"/>
        <v>6.0999999999999999E-2</v>
      </c>
      <c r="CQ45" s="4">
        <f t="shared" si="34"/>
        <v>6.0999999999999999E-2</v>
      </c>
      <c r="CR45" s="4">
        <f t="shared" si="34"/>
        <v>6.0999999999999999E-2</v>
      </c>
      <c r="CS45" s="4">
        <f t="shared" si="34"/>
        <v>6.0999999999999999E-2</v>
      </c>
      <c r="CT45" s="4">
        <f t="shared" si="34"/>
        <v>6.0999999999999999E-2</v>
      </c>
      <c r="CU45" s="4">
        <f t="shared" si="34"/>
        <v>6.0999999999999999E-2</v>
      </c>
      <c r="CV45" s="4">
        <f t="shared" si="35"/>
        <v>6.0999999999999999E-2</v>
      </c>
      <c r="CW45" s="4">
        <f t="shared" si="35"/>
        <v>6.0999999999999999E-2</v>
      </c>
      <c r="CX45" s="4">
        <f t="shared" si="35"/>
        <v>6.0999999999999999E-2</v>
      </c>
      <c r="CY45" s="4">
        <f t="shared" si="35"/>
        <v>6.0999999999999999E-2</v>
      </c>
      <c r="CZ45" s="4">
        <f t="shared" si="35"/>
        <v>6.0999999999999999E-2</v>
      </c>
      <c r="DA45" s="4">
        <f t="shared" si="35"/>
        <v>6.0999999999999999E-2</v>
      </c>
      <c r="DB45" s="4">
        <f t="shared" si="35"/>
        <v>6.0999999999999999E-2</v>
      </c>
      <c r="DC45" s="4">
        <f t="shared" si="35"/>
        <v>6.0999999999999999E-2</v>
      </c>
      <c r="DD45" s="4">
        <f t="shared" si="35"/>
        <v>6.0999999999999999E-2</v>
      </c>
      <c r="DE45" s="4">
        <f t="shared" si="35"/>
        <v>6.0999999999999999E-2</v>
      </c>
    </row>
    <row r="46" spans="1:109">
      <c r="A46" t="s">
        <v>79</v>
      </c>
      <c r="B46" t="s">
        <v>5</v>
      </c>
      <c r="C46">
        <v>4</v>
      </c>
      <c r="D46">
        <v>170</v>
      </c>
      <c r="E46" s="1">
        <v>0.5</v>
      </c>
      <c r="F46" s="1">
        <v>0.5</v>
      </c>
      <c r="H46">
        <v>105</v>
      </c>
      <c r="I46">
        <f>H46+H45+H44+H43</f>
        <v>240</v>
      </c>
      <c r="J46" s="4">
        <f t="shared" si="26"/>
        <v>0.66</v>
      </c>
      <c r="K46" s="4">
        <f t="shared" si="26"/>
        <v>0.66</v>
      </c>
      <c r="L46" s="4">
        <f t="shared" si="26"/>
        <v>0.66</v>
      </c>
      <c r="M46" s="4">
        <f t="shared" si="26"/>
        <v>0.66</v>
      </c>
      <c r="N46" s="4">
        <f t="shared" si="26"/>
        <v>0.33</v>
      </c>
      <c r="O46" s="4">
        <f t="shared" si="26"/>
        <v>0.33</v>
      </c>
      <c r="P46" s="4">
        <f t="shared" si="26"/>
        <v>0.33</v>
      </c>
      <c r="Q46" s="4">
        <f t="shared" si="26"/>
        <v>0.33</v>
      </c>
      <c r="R46" s="4">
        <f t="shared" si="26"/>
        <v>0.33</v>
      </c>
      <c r="S46" s="4">
        <f t="shared" si="26"/>
        <v>6.6000000000000003E-2</v>
      </c>
      <c r="T46" s="4">
        <f t="shared" si="27"/>
        <v>6.6000000000000003E-2</v>
      </c>
      <c r="U46" s="4">
        <f t="shared" si="27"/>
        <v>6.6000000000000003E-2</v>
      </c>
      <c r="V46" s="4">
        <f t="shared" si="27"/>
        <v>6.6000000000000003E-2</v>
      </c>
      <c r="W46" s="4">
        <f t="shared" si="27"/>
        <v>6.6000000000000003E-2</v>
      </c>
      <c r="X46" s="4">
        <f t="shared" si="27"/>
        <v>6.6000000000000003E-2</v>
      </c>
      <c r="Y46" s="4">
        <f t="shared" si="27"/>
        <v>6.6000000000000003E-2</v>
      </c>
      <c r="Z46" s="4">
        <f t="shared" si="27"/>
        <v>6.6000000000000003E-2</v>
      </c>
      <c r="AA46" s="4">
        <f t="shared" si="27"/>
        <v>6.6000000000000003E-2</v>
      </c>
      <c r="AB46" s="4">
        <f t="shared" si="27"/>
        <v>6.6000000000000003E-2</v>
      </c>
      <c r="AC46" s="4">
        <f t="shared" si="27"/>
        <v>6.6000000000000003E-2</v>
      </c>
      <c r="AD46" s="4">
        <f t="shared" si="28"/>
        <v>6.6000000000000003E-2</v>
      </c>
      <c r="AE46" s="4">
        <f t="shared" si="28"/>
        <v>6.6000000000000003E-2</v>
      </c>
      <c r="AF46" s="4">
        <f t="shared" si="28"/>
        <v>6.6000000000000003E-2</v>
      </c>
      <c r="AG46" s="4">
        <f t="shared" si="28"/>
        <v>6.6000000000000003E-2</v>
      </c>
      <c r="AH46" s="4">
        <f t="shared" si="28"/>
        <v>6.6000000000000003E-2</v>
      </c>
      <c r="AI46" s="4">
        <f t="shared" si="28"/>
        <v>6.6000000000000003E-2</v>
      </c>
      <c r="AJ46" s="4">
        <f t="shared" si="28"/>
        <v>6.6000000000000003E-2</v>
      </c>
      <c r="AK46" s="4">
        <f t="shared" si="28"/>
        <v>6.6000000000000003E-2</v>
      </c>
      <c r="AL46" s="4">
        <f t="shared" si="28"/>
        <v>6.6000000000000003E-2</v>
      </c>
      <c r="AM46" s="4">
        <f t="shared" si="28"/>
        <v>6.6000000000000003E-2</v>
      </c>
      <c r="AN46" s="4">
        <f t="shared" si="29"/>
        <v>6.6000000000000003E-2</v>
      </c>
      <c r="AO46" s="4">
        <f t="shared" si="29"/>
        <v>6.6000000000000003E-2</v>
      </c>
      <c r="AP46" s="4">
        <f t="shared" si="29"/>
        <v>6.6000000000000003E-2</v>
      </c>
      <c r="AQ46" s="4">
        <f t="shared" si="29"/>
        <v>6.6000000000000003E-2</v>
      </c>
      <c r="AR46" s="4">
        <f t="shared" si="29"/>
        <v>6.6000000000000003E-2</v>
      </c>
      <c r="AS46" s="4">
        <f t="shared" si="29"/>
        <v>6.6000000000000003E-2</v>
      </c>
      <c r="AT46" s="4">
        <f t="shared" si="29"/>
        <v>6.6000000000000003E-2</v>
      </c>
      <c r="AU46" s="4">
        <f t="shared" si="29"/>
        <v>6.6000000000000003E-2</v>
      </c>
      <c r="AV46" s="4">
        <f t="shared" si="29"/>
        <v>6.6000000000000003E-2</v>
      </c>
      <c r="AW46" s="4">
        <f t="shared" si="29"/>
        <v>6.6000000000000003E-2</v>
      </c>
      <c r="AX46" s="4">
        <f t="shared" si="30"/>
        <v>6.6000000000000003E-2</v>
      </c>
      <c r="AY46" s="4">
        <f t="shared" si="30"/>
        <v>6.6000000000000003E-2</v>
      </c>
      <c r="AZ46" s="4">
        <f t="shared" si="30"/>
        <v>6.6000000000000003E-2</v>
      </c>
      <c r="BA46" s="4">
        <f t="shared" si="30"/>
        <v>6.6000000000000003E-2</v>
      </c>
      <c r="BB46" s="4">
        <f t="shared" si="30"/>
        <v>6.6000000000000003E-2</v>
      </c>
      <c r="BC46" s="4">
        <f t="shared" si="30"/>
        <v>6.6000000000000003E-2</v>
      </c>
      <c r="BD46" s="4">
        <f t="shared" si="30"/>
        <v>6.6000000000000003E-2</v>
      </c>
      <c r="BE46" s="4">
        <f t="shared" si="30"/>
        <v>6.6000000000000003E-2</v>
      </c>
      <c r="BF46" s="4">
        <f t="shared" si="30"/>
        <v>6.6000000000000003E-2</v>
      </c>
      <c r="BG46" s="4">
        <f t="shared" si="30"/>
        <v>6.6000000000000003E-2</v>
      </c>
      <c r="BH46" s="4">
        <f t="shared" si="31"/>
        <v>6.6000000000000003E-2</v>
      </c>
      <c r="BI46" s="4">
        <f t="shared" si="31"/>
        <v>6.6000000000000003E-2</v>
      </c>
      <c r="BJ46" s="4">
        <f t="shared" si="31"/>
        <v>6.6000000000000003E-2</v>
      </c>
      <c r="BK46" s="4">
        <f t="shared" si="31"/>
        <v>6.6000000000000003E-2</v>
      </c>
      <c r="BL46" s="4">
        <f t="shared" si="31"/>
        <v>6.6000000000000003E-2</v>
      </c>
      <c r="BM46" s="4">
        <f t="shared" si="31"/>
        <v>6.6000000000000003E-2</v>
      </c>
      <c r="BN46" s="4">
        <f t="shared" si="31"/>
        <v>6.6000000000000003E-2</v>
      </c>
      <c r="BO46" s="4">
        <f t="shared" si="31"/>
        <v>6.6000000000000003E-2</v>
      </c>
      <c r="BP46" s="4">
        <f t="shared" si="31"/>
        <v>6.6000000000000003E-2</v>
      </c>
      <c r="BQ46" s="4">
        <f t="shared" si="31"/>
        <v>6.6000000000000003E-2</v>
      </c>
      <c r="BR46" s="4">
        <f t="shared" si="32"/>
        <v>6.6000000000000003E-2</v>
      </c>
      <c r="BS46" s="4">
        <f t="shared" si="32"/>
        <v>6.6000000000000003E-2</v>
      </c>
      <c r="BT46" s="4">
        <f t="shared" si="32"/>
        <v>6.6000000000000003E-2</v>
      </c>
      <c r="BU46" s="4">
        <f t="shared" si="32"/>
        <v>6.6000000000000003E-2</v>
      </c>
      <c r="BV46" s="4">
        <f t="shared" si="32"/>
        <v>6.6000000000000003E-2</v>
      </c>
      <c r="BW46" s="4">
        <f t="shared" si="32"/>
        <v>6.6000000000000003E-2</v>
      </c>
      <c r="BX46" s="4">
        <f t="shared" si="32"/>
        <v>6.6000000000000003E-2</v>
      </c>
      <c r="BY46" s="4">
        <f t="shared" si="32"/>
        <v>6.6000000000000003E-2</v>
      </c>
      <c r="BZ46" s="4">
        <f t="shared" si="32"/>
        <v>6.6000000000000003E-2</v>
      </c>
      <c r="CA46" s="4">
        <f t="shared" si="32"/>
        <v>6.6000000000000003E-2</v>
      </c>
      <c r="CB46" s="4">
        <f t="shared" si="33"/>
        <v>6.6000000000000003E-2</v>
      </c>
      <c r="CC46" s="4">
        <f t="shared" si="33"/>
        <v>6.6000000000000003E-2</v>
      </c>
      <c r="CD46" s="4">
        <f t="shared" si="33"/>
        <v>6.6000000000000003E-2</v>
      </c>
      <c r="CE46" s="4">
        <f t="shared" si="33"/>
        <v>6.6000000000000003E-2</v>
      </c>
      <c r="CF46" s="4">
        <f t="shared" si="33"/>
        <v>6.6000000000000003E-2</v>
      </c>
      <c r="CG46" s="4">
        <f t="shared" si="33"/>
        <v>6.6000000000000003E-2</v>
      </c>
      <c r="CH46" s="4">
        <f t="shared" si="33"/>
        <v>6.6000000000000003E-2</v>
      </c>
      <c r="CI46" s="4">
        <f t="shared" si="33"/>
        <v>6.6000000000000003E-2</v>
      </c>
      <c r="CJ46" s="4">
        <f t="shared" si="33"/>
        <v>6.6000000000000003E-2</v>
      </c>
      <c r="CK46" s="4">
        <f t="shared" si="33"/>
        <v>6.6000000000000003E-2</v>
      </c>
      <c r="CL46" s="4">
        <f t="shared" si="34"/>
        <v>6.6000000000000003E-2</v>
      </c>
      <c r="CM46" s="4">
        <f t="shared" si="34"/>
        <v>6.6000000000000003E-2</v>
      </c>
      <c r="CN46" s="4">
        <f t="shared" si="34"/>
        <v>6.6000000000000003E-2</v>
      </c>
      <c r="CO46" s="4">
        <f t="shared" si="34"/>
        <v>6.6000000000000003E-2</v>
      </c>
      <c r="CP46" s="4">
        <f t="shared" si="34"/>
        <v>6.6000000000000003E-2</v>
      </c>
      <c r="CQ46" s="4">
        <f t="shared" si="34"/>
        <v>6.6000000000000003E-2</v>
      </c>
      <c r="CR46" s="4">
        <f t="shared" si="34"/>
        <v>6.6000000000000003E-2</v>
      </c>
      <c r="CS46" s="4">
        <f t="shared" si="34"/>
        <v>6.6000000000000003E-2</v>
      </c>
      <c r="CT46" s="4">
        <f t="shared" si="34"/>
        <v>6.6000000000000003E-2</v>
      </c>
      <c r="CU46" s="4">
        <f t="shared" si="34"/>
        <v>6.6000000000000003E-2</v>
      </c>
      <c r="CV46" s="4">
        <f t="shared" si="35"/>
        <v>6.6000000000000003E-2</v>
      </c>
      <c r="CW46" s="4">
        <f t="shared" si="35"/>
        <v>6.6000000000000003E-2</v>
      </c>
      <c r="CX46" s="4">
        <f t="shared" si="35"/>
        <v>6.6000000000000003E-2</v>
      </c>
      <c r="CY46" s="4">
        <f t="shared" si="35"/>
        <v>6.6000000000000003E-2</v>
      </c>
      <c r="CZ46" s="4">
        <f t="shared" si="35"/>
        <v>6.6000000000000003E-2</v>
      </c>
      <c r="DA46" s="4">
        <f t="shared" si="35"/>
        <v>6.6000000000000003E-2</v>
      </c>
      <c r="DB46" s="4">
        <f t="shared" si="35"/>
        <v>6.6000000000000003E-2</v>
      </c>
      <c r="DC46" s="4">
        <f t="shared" si="35"/>
        <v>6.6000000000000003E-2</v>
      </c>
      <c r="DD46" s="4">
        <f t="shared" si="35"/>
        <v>6.6000000000000003E-2</v>
      </c>
      <c r="DE46" s="4">
        <f t="shared" si="35"/>
        <v>6.6000000000000003E-2</v>
      </c>
    </row>
    <row r="47" spans="1:109">
      <c r="A47" t="s">
        <v>80</v>
      </c>
      <c r="B47" t="s">
        <v>5</v>
      </c>
      <c r="C47">
        <v>5</v>
      </c>
      <c r="D47">
        <v>200</v>
      </c>
      <c r="E47" s="1">
        <v>0.6</v>
      </c>
      <c r="F47" s="1">
        <v>0.6</v>
      </c>
      <c r="H47">
        <v>120</v>
      </c>
      <c r="I47">
        <f>H47+H46+H45+H44+H43</f>
        <v>360</v>
      </c>
      <c r="J47" s="4">
        <f t="shared" si="26"/>
        <v>0.71000000000000008</v>
      </c>
      <c r="K47" s="4">
        <f t="shared" si="26"/>
        <v>0.71000000000000008</v>
      </c>
      <c r="L47" s="4">
        <f t="shared" si="26"/>
        <v>0.71000000000000008</v>
      </c>
      <c r="M47" s="4">
        <f t="shared" si="26"/>
        <v>0.71000000000000008</v>
      </c>
      <c r="N47" s="4">
        <f t="shared" si="26"/>
        <v>0.71000000000000008</v>
      </c>
      <c r="O47" s="4">
        <f t="shared" si="26"/>
        <v>0.35500000000000004</v>
      </c>
      <c r="P47" s="4">
        <f t="shared" si="26"/>
        <v>0.35500000000000004</v>
      </c>
      <c r="Q47" s="4">
        <f t="shared" si="26"/>
        <v>0.35500000000000004</v>
      </c>
      <c r="R47" s="4">
        <f t="shared" si="26"/>
        <v>0.35500000000000004</v>
      </c>
      <c r="S47" s="4">
        <f t="shared" si="26"/>
        <v>0.35500000000000004</v>
      </c>
      <c r="T47" s="4">
        <f t="shared" si="27"/>
        <v>7.1000000000000008E-2</v>
      </c>
      <c r="U47" s="4">
        <f t="shared" si="27"/>
        <v>7.1000000000000008E-2</v>
      </c>
      <c r="V47" s="4">
        <f t="shared" si="27"/>
        <v>7.1000000000000008E-2</v>
      </c>
      <c r="W47" s="4">
        <f t="shared" si="27"/>
        <v>7.1000000000000008E-2</v>
      </c>
      <c r="X47" s="4">
        <f t="shared" si="27"/>
        <v>7.1000000000000008E-2</v>
      </c>
      <c r="Y47" s="4">
        <f t="shared" si="27"/>
        <v>7.1000000000000008E-2</v>
      </c>
      <c r="Z47" s="4">
        <f t="shared" si="27"/>
        <v>7.1000000000000008E-2</v>
      </c>
      <c r="AA47" s="4">
        <f t="shared" si="27"/>
        <v>7.1000000000000008E-2</v>
      </c>
      <c r="AB47" s="4">
        <f t="shared" si="27"/>
        <v>7.1000000000000008E-2</v>
      </c>
      <c r="AC47" s="4">
        <f t="shared" si="27"/>
        <v>7.1000000000000008E-2</v>
      </c>
      <c r="AD47" s="4">
        <f t="shared" si="28"/>
        <v>7.1000000000000008E-2</v>
      </c>
      <c r="AE47" s="4">
        <f t="shared" si="28"/>
        <v>7.1000000000000008E-2</v>
      </c>
      <c r="AF47" s="4">
        <f t="shared" si="28"/>
        <v>7.1000000000000008E-2</v>
      </c>
      <c r="AG47" s="4">
        <f t="shared" si="28"/>
        <v>7.1000000000000008E-2</v>
      </c>
      <c r="AH47" s="4">
        <f t="shared" si="28"/>
        <v>7.1000000000000008E-2</v>
      </c>
      <c r="AI47" s="4">
        <f t="shared" si="28"/>
        <v>7.1000000000000008E-2</v>
      </c>
      <c r="AJ47" s="4">
        <f t="shared" si="28"/>
        <v>7.1000000000000008E-2</v>
      </c>
      <c r="AK47" s="4">
        <f t="shared" si="28"/>
        <v>7.1000000000000008E-2</v>
      </c>
      <c r="AL47" s="4">
        <f t="shared" si="28"/>
        <v>7.1000000000000008E-2</v>
      </c>
      <c r="AM47" s="4">
        <f t="shared" si="28"/>
        <v>7.1000000000000008E-2</v>
      </c>
      <c r="AN47" s="4">
        <f t="shared" si="29"/>
        <v>7.1000000000000008E-2</v>
      </c>
      <c r="AO47" s="4">
        <f t="shared" si="29"/>
        <v>7.1000000000000008E-2</v>
      </c>
      <c r="AP47" s="4">
        <f t="shared" si="29"/>
        <v>7.1000000000000008E-2</v>
      </c>
      <c r="AQ47" s="4">
        <f t="shared" si="29"/>
        <v>7.1000000000000008E-2</v>
      </c>
      <c r="AR47" s="4">
        <f t="shared" si="29"/>
        <v>7.1000000000000008E-2</v>
      </c>
      <c r="AS47" s="4">
        <f t="shared" si="29"/>
        <v>7.1000000000000008E-2</v>
      </c>
      <c r="AT47" s="4">
        <f t="shared" si="29"/>
        <v>7.1000000000000008E-2</v>
      </c>
      <c r="AU47" s="4">
        <f t="shared" si="29"/>
        <v>7.1000000000000008E-2</v>
      </c>
      <c r="AV47" s="4">
        <f t="shared" si="29"/>
        <v>7.1000000000000008E-2</v>
      </c>
      <c r="AW47" s="4">
        <f t="shared" si="29"/>
        <v>7.1000000000000008E-2</v>
      </c>
      <c r="AX47" s="4">
        <f t="shared" si="30"/>
        <v>7.1000000000000008E-2</v>
      </c>
      <c r="AY47" s="4">
        <f t="shared" si="30"/>
        <v>7.1000000000000008E-2</v>
      </c>
      <c r="AZ47" s="4">
        <f t="shared" si="30"/>
        <v>7.1000000000000008E-2</v>
      </c>
      <c r="BA47" s="4">
        <f t="shared" si="30"/>
        <v>7.1000000000000008E-2</v>
      </c>
      <c r="BB47" s="4">
        <f t="shared" si="30"/>
        <v>7.1000000000000008E-2</v>
      </c>
      <c r="BC47" s="4">
        <f t="shared" si="30"/>
        <v>7.1000000000000008E-2</v>
      </c>
      <c r="BD47" s="4">
        <f t="shared" si="30"/>
        <v>7.1000000000000008E-2</v>
      </c>
      <c r="BE47" s="4">
        <f t="shared" si="30"/>
        <v>7.1000000000000008E-2</v>
      </c>
      <c r="BF47" s="4">
        <f t="shared" si="30"/>
        <v>7.1000000000000008E-2</v>
      </c>
      <c r="BG47" s="4">
        <f t="shared" si="30"/>
        <v>7.1000000000000008E-2</v>
      </c>
      <c r="BH47" s="4">
        <f t="shared" si="31"/>
        <v>7.1000000000000008E-2</v>
      </c>
      <c r="BI47" s="4">
        <f t="shared" si="31"/>
        <v>7.1000000000000008E-2</v>
      </c>
      <c r="BJ47" s="4">
        <f t="shared" si="31"/>
        <v>7.1000000000000008E-2</v>
      </c>
      <c r="BK47" s="4">
        <f t="shared" si="31"/>
        <v>7.1000000000000008E-2</v>
      </c>
      <c r="BL47" s="4">
        <f t="shared" si="31"/>
        <v>7.1000000000000008E-2</v>
      </c>
      <c r="BM47" s="4">
        <f t="shared" si="31"/>
        <v>7.1000000000000008E-2</v>
      </c>
      <c r="BN47" s="4">
        <f t="shared" si="31"/>
        <v>7.1000000000000008E-2</v>
      </c>
      <c r="BO47" s="4">
        <f t="shared" si="31"/>
        <v>7.1000000000000008E-2</v>
      </c>
      <c r="BP47" s="4">
        <f t="shared" si="31"/>
        <v>7.1000000000000008E-2</v>
      </c>
      <c r="BQ47" s="4">
        <f t="shared" si="31"/>
        <v>7.1000000000000008E-2</v>
      </c>
      <c r="BR47" s="4">
        <f t="shared" si="32"/>
        <v>7.1000000000000008E-2</v>
      </c>
      <c r="BS47" s="4">
        <f t="shared" si="32"/>
        <v>7.1000000000000008E-2</v>
      </c>
      <c r="BT47" s="4">
        <f t="shared" si="32"/>
        <v>7.1000000000000008E-2</v>
      </c>
      <c r="BU47" s="4">
        <f t="shared" si="32"/>
        <v>7.1000000000000008E-2</v>
      </c>
      <c r="BV47" s="4">
        <f t="shared" si="32"/>
        <v>7.1000000000000008E-2</v>
      </c>
      <c r="BW47" s="4">
        <f t="shared" si="32"/>
        <v>7.1000000000000008E-2</v>
      </c>
      <c r="BX47" s="4">
        <f t="shared" si="32"/>
        <v>7.1000000000000008E-2</v>
      </c>
      <c r="BY47" s="4">
        <f t="shared" si="32"/>
        <v>7.1000000000000008E-2</v>
      </c>
      <c r="BZ47" s="4">
        <f t="shared" si="32"/>
        <v>7.1000000000000008E-2</v>
      </c>
      <c r="CA47" s="4">
        <f t="shared" si="32"/>
        <v>7.1000000000000008E-2</v>
      </c>
      <c r="CB47" s="4">
        <f t="shared" si="33"/>
        <v>7.1000000000000008E-2</v>
      </c>
      <c r="CC47" s="4">
        <f t="shared" si="33"/>
        <v>7.1000000000000008E-2</v>
      </c>
      <c r="CD47" s="4">
        <f t="shared" si="33"/>
        <v>7.1000000000000008E-2</v>
      </c>
      <c r="CE47" s="4">
        <f t="shared" si="33"/>
        <v>7.1000000000000008E-2</v>
      </c>
      <c r="CF47" s="4">
        <f t="shared" si="33"/>
        <v>7.1000000000000008E-2</v>
      </c>
      <c r="CG47" s="4">
        <f t="shared" si="33"/>
        <v>7.1000000000000008E-2</v>
      </c>
      <c r="CH47" s="4">
        <f t="shared" si="33"/>
        <v>7.1000000000000008E-2</v>
      </c>
      <c r="CI47" s="4">
        <f t="shared" si="33"/>
        <v>7.1000000000000008E-2</v>
      </c>
      <c r="CJ47" s="4">
        <f t="shared" si="33"/>
        <v>7.1000000000000008E-2</v>
      </c>
      <c r="CK47" s="4">
        <f t="shared" si="33"/>
        <v>7.1000000000000008E-2</v>
      </c>
      <c r="CL47" s="4">
        <f t="shared" si="34"/>
        <v>7.1000000000000008E-2</v>
      </c>
      <c r="CM47" s="4">
        <f t="shared" si="34"/>
        <v>7.1000000000000008E-2</v>
      </c>
      <c r="CN47" s="4">
        <f t="shared" si="34"/>
        <v>7.1000000000000008E-2</v>
      </c>
      <c r="CO47" s="4">
        <f t="shared" si="34"/>
        <v>7.1000000000000008E-2</v>
      </c>
      <c r="CP47" s="4">
        <f t="shared" si="34"/>
        <v>7.1000000000000008E-2</v>
      </c>
      <c r="CQ47" s="4">
        <f t="shared" si="34"/>
        <v>7.1000000000000008E-2</v>
      </c>
      <c r="CR47" s="4">
        <f t="shared" si="34"/>
        <v>7.1000000000000008E-2</v>
      </c>
      <c r="CS47" s="4">
        <f t="shared" si="34"/>
        <v>7.1000000000000008E-2</v>
      </c>
      <c r="CT47" s="4">
        <f t="shared" si="34"/>
        <v>7.1000000000000008E-2</v>
      </c>
      <c r="CU47" s="4">
        <f t="shared" si="34"/>
        <v>7.1000000000000008E-2</v>
      </c>
      <c r="CV47" s="4">
        <f t="shared" si="35"/>
        <v>7.1000000000000008E-2</v>
      </c>
      <c r="CW47" s="4">
        <f t="shared" si="35"/>
        <v>7.1000000000000008E-2</v>
      </c>
      <c r="CX47" s="4">
        <f t="shared" si="35"/>
        <v>7.1000000000000008E-2</v>
      </c>
      <c r="CY47" s="4">
        <f t="shared" si="35"/>
        <v>7.1000000000000008E-2</v>
      </c>
      <c r="CZ47" s="4">
        <f t="shared" si="35"/>
        <v>7.1000000000000008E-2</v>
      </c>
      <c r="DA47" s="4">
        <f t="shared" si="35"/>
        <v>7.1000000000000008E-2</v>
      </c>
      <c r="DB47" s="4">
        <f t="shared" si="35"/>
        <v>7.1000000000000008E-2</v>
      </c>
      <c r="DC47" s="4">
        <f t="shared" si="35"/>
        <v>7.1000000000000008E-2</v>
      </c>
      <c r="DD47" s="4">
        <f t="shared" si="35"/>
        <v>7.1000000000000008E-2</v>
      </c>
      <c r="DE47" s="4">
        <f t="shared" si="35"/>
        <v>7.1000000000000008E-2</v>
      </c>
    </row>
    <row r="48" spans="1:109">
      <c r="A48" t="s">
        <v>81</v>
      </c>
      <c r="B48" t="s">
        <v>6</v>
      </c>
      <c r="C48">
        <v>1</v>
      </c>
      <c r="D48">
        <v>130</v>
      </c>
      <c r="E48" s="1">
        <v>0.3</v>
      </c>
      <c r="F48" s="1">
        <v>0.3</v>
      </c>
      <c r="G48" s="1">
        <v>0.3</v>
      </c>
      <c r="H48" s="2">
        <v>120</v>
      </c>
      <c r="I48">
        <f>H48</f>
        <v>120</v>
      </c>
      <c r="J48" s="4">
        <f t="shared" si="26"/>
        <v>0.56000000000000005</v>
      </c>
      <c r="K48" s="4">
        <f t="shared" si="26"/>
        <v>0.56000000000000005</v>
      </c>
      <c r="L48" s="4">
        <f t="shared" si="26"/>
        <v>0.56000000000000005</v>
      </c>
      <c r="M48" s="4">
        <f t="shared" si="26"/>
        <v>0.28000000000000003</v>
      </c>
      <c r="N48" s="4">
        <f t="shared" si="26"/>
        <v>0.28000000000000003</v>
      </c>
      <c r="O48" s="4">
        <f t="shared" si="26"/>
        <v>0.28000000000000003</v>
      </c>
      <c r="P48" s="4">
        <f t="shared" si="26"/>
        <v>0.28000000000000003</v>
      </c>
      <c r="Q48" s="4">
        <f t="shared" si="26"/>
        <v>5.6000000000000008E-2</v>
      </c>
      <c r="R48" s="4">
        <f t="shared" si="26"/>
        <v>5.6000000000000008E-2</v>
      </c>
      <c r="S48" s="4">
        <f t="shared" si="26"/>
        <v>5.6000000000000008E-2</v>
      </c>
      <c r="T48" s="4">
        <f t="shared" si="27"/>
        <v>5.6000000000000008E-2</v>
      </c>
      <c r="U48" s="4">
        <f t="shared" si="27"/>
        <v>5.6000000000000008E-2</v>
      </c>
      <c r="V48" s="4">
        <f t="shared" si="27"/>
        <v>5.6000000000000008E-2</v>
      </c>
      <c r="W48" s="4">
        <f t="shared" si="27"/>
        <v>5.6000000000000008E-2</v>
      </c>
      <c r="X48" s="4">
        <f t="shared" si="27"/>
        <v>5.6000000000000008E-2</v>
      </c>
      <c r="Y48" s="4">
        <f t="shared" si="27"/>
        <v>5.6000000000000008E-2</v>
      </c>
      <c r="Z48" s="4">
        <f t="shared" si="27"/>
        <v>5.6000000000000008E-2</v>
      </c>
      <c r="AA48" s="4">
        <f t="shared" si="27"/>
        <v>5.6000000000000008E-2</v>
      </c>
      <c r="AB48" s="4">
        <f t="shared" si="27"/>
        <v>5.6000000000000008E-2</v>
      </c>
      <c r="AC48" s="4">
        <f t="shared" si="27"/>
        <v>5.6000000000000008E-2</v>
      </c>
      <c r="AD48" s="4">
        <f t="shared" si="28"/>
        <v>5.6000000000000008E-2</v>
      </c>
      <c r="AE48" s="4">
        <f t="shared" si="28"/>
        <v>5.6000000000000008E-2</v>
      </c>
      <c r="AF48" s="4">
        <f t="shared" si="28"/>
        <v>5.6000000000000008E-2</v>
      </c>
      <c r="AG48" s="4">
        <f t="shared" si="28"/>
        <v>5.6000000000000008E-2</v>
      </c>
      <c r="AH48" s="4">
        <f t="shared" si="28"/>
        <v>5.6000000000000008E-2</v>
      </c>
      <c r="AI48" s="4">
        <f t="shared" si="28"/>
        <v>5.6000000000000008E-2</v>
      </c>
      <c r="AJ48" s="4">
        <f t="shared" si="28"/>
        <v>5.6000000000000008E-2</v>
      </c>
      <c r="AK48" s="4">
        <f t="shared" si="28"/>
        <v>5.6000000000000008E-2</v>
      </c>
      <c r="AL48" s="4">
        <f t="shared" si="28"/>
        <v>5.6000000000000008E-2</v>
      </c>
      <c r="AM48" s="4">
        <f t="shared" si="28"/>
        <v>5.6000000000000008E-2</v>
      </c>
      <c r="AN48" s="4">
        <f t="shared" si="29"/>
        <v>5.6000000000000008E-2</v>
      </c>
      <c r="AO48" s="4">
        <f t="shared" si="29"/>
        <v>5.6000000000000008E-2</v>
      </c>
      <c r="AP48" s="4">
        <f t="shared" si="29"/>
        <v>5.6000000000000008E-2</v>
      </c>
      <c r="AQ48" s="4">
        <f t="shared" si="29"/>
        <v>5.6000000000000008E-2</v>
      </c>
      <c r="AR48" s="4">
        <f t="shared" si="29"/>
        <v>5.6000000000000008E-2</v>
      </c>
      <c r="AS48" s="4">
        <f t="shared" si="29"/>
        <v>5.6000000000000008E-2</v>
      </c>
      <c r="AT48" s="4">
        <f t="shared" si="29"/>
        <v>5.6000000000000008E-2</v>
      </c>
      <c r="AU48" s="4">
        <f t="shared" si="29"/>
        <v>5.6000000000000008E-2</v>
      </c>
      <c r="AV48" s="4">
        <f t="shared" si="29"/>
        <v>5.6000000000000008E-2</v>
      </c>
      <c r="AW48" s="4">
        <f t="shared" si="29"/>
        <v>5.6000000000000008E-2</v>
      </c>
      <c r="AX48" s="4">
        <f t="shared" si="30"/>
        <v>5.6000000000000008E-2</v>
      </c>
      <c r="AY48" s="4">
        <f t="shared" si="30"/>
        <v>5.6000000000000008E-2</v>
      </c>
      <c r="AZ48" s="4">
        <f t="shared" si="30"/>
        <v>5.6000000000000008E-2</v>
      </c>
      <c r="BA48" s="4">
        <f t="shared" si="30"/>
        <v>5.6000000000000008E-2</v>
      </c>
      <c r="BB48" s="4">
        <f t="shared" si="30"/>
        <v>5.6000000000000008E-2</v>
      </c>
      <c r="BC48" s="4">
        <f t="shared" si="30"/>
        <v>5.6000000000000008E-2</v>
      </c>
      <c r="BD48" s="4">
        <f t="shared" si="30"/>
        <v>5.6000000000000008E-2</v>
      </c>
      <c r="BE48" s="4">
        <f t="shared" si="30"/>
        <v>5.6000000000000008E-2</v>
      </c>
      <c r="BF48" s="4">
        <f t="shared" si="30"/>
        <v>5.6000000000000008E-2</v>
      </c>
      <c r="BG48" s="4">
        <f t="shared" si="30"/>
        <v>5.6000000000000008E-2</v>
      </c>
      <c r="BH48" s="4">
        <f t="shared" si="31"/>
        <v>5.6000000000000008E-2</v>
      </c>
      <c r="BI48" s="4">
        <f t="shared" si="31"/>
        <v>5.6000000000000008E-2</v>
      </c>
      <c r="BJ48" s="4">
        <f t="shared" si="31"/>
        <v>5.6000000000000008E-2</v>
      </c>
      <c r="BK48" s="4">
        <f t="shared" si="31"/>
        <v>5.6000000000000008E-2</v>
      </c>
      <c r="BL48" s="4">
        <f t="shared" si="31"/>
        <v>5.6000000000000008E-2</v>
      </c>
      <c r="BM48" s="4">
        <f t="shared" si="31"/>
        <v>5.6000000000000008E-2</v>
      </c>
      <c r="BN48" s="4">
        <f t="shared" si="31"/>
        <v>5.6000000000000008E-2</v>
      </c>
      <c r="BO48" s="4">
        <f t="shared" si="31"/>
        <v>5.6000000000000008E-2</v>
      </c>
      <c r="BP48" s="4">
        <f t="shared" si="31"/>
        <v>5.6000000000000008E-2</v>
      </c>
      <c r="BQ48" s="4">
        <f t="shared" si="31"/>
        <v>5.6000000000000008E-2</v>
      </c>
      <c r="BR48" s="4">
        <f t="shared" si="32"/>
        <v>5.6000000000000008E-2</v>
      </c>
      <c r="BS48" s="4">
        <f t="shared" si="32"/>
        <v>5.6000000000000008E-2</v>
      </c>
      <c r="BT48" s="4">
        <f t="shared" si="32"/>
        <v>5.6000000000000008E-2</v>
      </c>
      <c r="BU48" s="4">
        <f t="shared" si="32"/>
        <v>5.6000000000000008E-2</v>
      </c>
      <c r="BV48" s="4">
        <f t="shared" si="32"/>
        <v>5.6000000000000008E-2</v>
      </c>
      <c r="BW48" s="4">
        <f t="shared" si="32"/>
        <v>5.6000000000000008E-2</v>
      </c>
      <c r="BX48" s="4">
        <f t="shared" si="32"/>
        <v>5.6000000000000008E-2</v>
      </c>
      <c r="BY48" s="4">
        <f t="shared" si="32"/>
        <v>5.6000000000000008E-2</v>
      </c>
      <c r="BZ48" s="4">
        <f t="shared" si="32"/>
        <v>5.6000000000000008E-2</v>
      </c>
      <c r="CA48" s="4">
        <f t="shared" si="32"/>
        <v>5.6000000000000008E-2</v>
      </c>
      <c r="CB48" s="4">
        <f t="shared" si="33"/>
        <v>5.6000000000000008E-2</v>
      </c>
      <c r="CC48" s="4">
        <f t="shared" si="33"/>
        <v>5.6000000000000008E-2</v>
      </c>
      <c r="CD48" s="4">
        <f t="shared" si="33"/>
        <v>5.6000000000000008E-2</v>
      </c>
      <c r="CE48" s="4">
        <f t="shared" si="33"/>
        <v>5.6000000000000008E-2</v>
      </c>
      <c r="CF48" s="4">
        <f t="shared" si="33"/>
        <v>5.6000000000000008E-2</v>
      </c>
      <c r="CG48" s="4">
        <f t="shared" si="33"/>
        <v>5.6000000000000008E-2</v>
      </c>
      <c r="CH48" s="4">
        <f t="shared" si="33"/>
        <v>5.6000000000000008E-2</v>
      </c>
      <c r="CI48" s="4">
        <f t="shared" si="33"/>
        <v>5.6000000000000008E-2</v>
      </c>
      <c r="CJ48" s="4">
        <f t="shared" si="33"/>
        <v>5.6000000000000008E-2</v>
      </c>
      <c r="CK48" s="4">
        <f t="shared" si="33"/>
        <v>5.6000000000000008E-2</v>
      </c>
      <c r="CL48" s="4">
        <f t="shared" si="34"/>
        <v>5.6000000000000008E-2</v>
      </c>
      <c r="CM48" s="4">
        <f t="shared" si="34"/>
        <v>5.6000000000000008E-2</v>
      </c>
      <c r="CN48" s="4">
        <f t="shared" si="34"/>
        <v>5.6000000000000008E-2</v>
      </c>
      <c r="CO48" s="4">
        <f t="shared" si="34"/>
        <v>5.6000000000000008E-2</v>
      </c>
      <c r="CP48" s="4">
        <f t="shared" si="34"/>
        <v>5.6000000000000008E-2</v>
      </c>
      <c r="CQ48" s="4">
        <f t="shared" si="34"/>
        <v>5.6000000000000008E-2</v>
      </c>
      <c r="CR48" s="4">
        <f t="shared" si="34"/>
        <v>5.6000000000000008E-2</v>
      </c>
      <c r="CS48" s="4">
        <f t="shared" si="34"/>
        <v>5.6000000000000008E-2</v>
      </c>
      <c r="CT48" s="4">
        <f t="shared" si="34"/>
        <v>5.6000000000000008E-2</v>
      </c>
      <c r="CU48" s="4">
        <f t="shared" si="34"/>
        <v>5.6000000000000008E-2</v>
      </c>
      <c r="CV48" s="4">
        <f t="shared" si="35"/>
        <v>5.6000000000000008E-2</v>
      </c>
      <c r="CW48" s="4">
        <f t="shared" si="35"/>
        <v>5.6000000000000008E-2</v>
      </c>
      <c r="CX48" s="4">
        <f t="shared" si="35"/>
        <v>5.6000000000000008E-2</v>
      </c>
      <c r="CY48" s="4">
        <f t="shared" si="35"/>
        <v>5.6000000000000008E-2</v>
      </c>
      <c r="CZ48" s="4">
        <f t="shared" si="35"/>
        <v>5.6000000000000008E-2</v>
      </c>
      <c r="DA48" s="4">
        <f t="shared" si="35"/>
        <v>5.6000000000000008E-2</v>
      </c>
      <c r="DB48" s="4">
        <f t="shared" si="35"/>
        <v>5.6000000000000008E-2</v>
      </c>
      <c r="DC48" s="4">
        <f t="shared" si="35"/>
        <v>5.6000000000000008E-2</v>
      </c>
      <c r="DD48" s="4">
        <f t="shared" si="35"/>
        <v>5.6000000000000008E-2</v>
      </c>
      <c r="DE48" s="4">
        <f t="shared" si="35"/>
        <v>5.6000000000000008E-2</v>
      </c>
    </row>
    <row r="49" spans="1:109">
      <c r="A49" t="s">
        <v>82</v>
      </c>
      <c r="B49" t="s">
        <v>6</v>
      </c>
      <c r="C49">
        <v>2</v>
      </c>
      <c r="D49">
        <v>160</v>
      </c>
      <c r="E49" s="1">
        <v>0.4</v>
      </c>
      <c r="F49" s="1">
        <v>0.4</v>
      </c>
      <c r="G49" s="1">
        <v>0.4</v>
      </c>
      <c r="H49" s="2">
        <v>60</v>
      </c>
      <c r="I49">
        <f>H49+H48</f>
        <v>180</v>
      </c>
      <c r="J49" s="4">
        <f t="shared" si="26"/>
        <v>0.61</v>
      </c>
      <c r="K49" s="4">
        <f t="shared" si="26"/>
        <v>0.61</v>
      </c>
      <c r="L49" s="4">
        <f t="shared" si="26"/>
        <v>0.61</v>
      </c>
      <c r="M49" s="4">
        <f t="shared" si="26"/>
        <v>0.61</v>
      </c>
      <c r="N49" s="4">
        <f t="shared" si="26"/>
        <v>0.30499999999999999</v>
      </c>
      <c r="O49" s="4">
        <f t="shared" si="26"/>
        <v>0.30499999999999999</v>
      </c>
      <c r="P49" s="4">
        <f t="shared" si="26"/>
        <v>0.30499999999999999</v>
      </c>
      <c r="Q49" s="4">
        <f t="shared" si="26"/>
        <v>0.30499999999999999</v>
      </c>
      <c r="R49" s="4">
        <f t="shared" si="26"/>
        <v>6.0999999999999999E-2</v>
      </c>
      <c r="S49" s="4">
        <f t="shared" si="26"/>
        <v>6.0999999999999999E-2</v>
      </c>
      <c r="T49" s="4">
        <f t="shared" si="27"/>
        <v>6.0999999999999999E-2</v>
      </c>
      <c r="U49" s="4">
        <f t="shared" si="27"/>
        <v>6.0999999999999999E-2</v>
      </c>
      <c r="V49" s="4">
        <f t="shared" si="27"/>
        <v>6.0999999999999999E-2</v>
      </c>
      <c r="W49" s="4">
        <f t="shared" si="27"/>
        <v>6.0999999999999999E-2</v>
      </c>
      <c r="X49" s="4">
        <f t="shared" si="27"/>
        <v>6.0999999999999999E-2</v>
      </c>
      <c r="Y49" s="4">
        <f t="shared" si="27"/>
        <v>6.0999999999999999E-2</v>
      </c>
      <c r="Z49" s="4">
        <f t="shared" si="27"/>
        <v>6.0999999999999999E-2</v>
      </c>
      <c r="AA49" s="4">
        <f t="shared" si="27"/>
        <v>6.0999999999999999E-2</v>
      </c>
      <c r="AB49" s="4">
        <f t="shared" si="27"/>
        <v>6.0999999999999999E-2</v>
      </c>
      <c r="AC49" s="4">
        <f t="shared" si="27"/>
        <v>6.0999999999999999E-2</v>
      </c>
      <c r="AD49" s="4">
        <f t="shared" si="28"/>
        <v>6.0999999999999999E-2</v>
      </c>
      <c r="AE49" s="4">
        <f t="shared" si="28"/>
        <v>6.0999999999999999E-2</v>
      </c>
      <c r="AF49" s="4">
        <f t="shared" si="28"/>
        <v>6.0999999999999999E-2</v>
      </c>
      <c r="AG49" s="4">
        <f t="shared" si="28"/>
        <v>6.0999999999999999E-2</v>
      </c>
      <c r="AH49" s="4">
        <f t="shared" si="28"/>
        <v>6.0999999999999999E-2</v>
      </c>
      <c r="AI49" s="4">
        <f t="shared" si="28"/>
        <v>6.0999999999999999E-2</v>
      </c>
      <c r="AJ49" s="4">
        <f t="shared" si="28"/>
        <v>6.0999999999999999E-2</v>
      </c>
      <c r="AK49" s="4">
        <f t="shared" si="28"/>
        <v>6.0999999999999999E-2</v>
      </c>
      <c r="AL49" s="4">
        <f t="shared" si="28"/>
        <v>6.0999999999999999E-2</v>
      </c>
      <c r="AM49" s="4">
        <f t="shared" si="28"/>
        <v>6.0999999999999999E-2</v>
      </c>
      <c r="AN49" s="4">
        <f t="shared" si="29"/>
        <v>6.0999999999999999E-2</v>
      </c>
      <c r="AO49" s="4">
        <f t="shared" si="29"/>
        <v>6.0999999999999999E-2</v>
      </c>
      <c r="AP49" s="4">
        <f t="shared" si="29"/>
        <v>6.0999999999999999E-2</v>
      </c>
      <c r="AQ49" s="4">
        <f t="shared" si="29"/>
        <v>6.0999999999999999E-2</v>
      </c>
      <c r="AR49" s="4">
        <f t="shared" si="29"/>
        <v>6.0999999999999999E-2</v>
      </c>
      <c r="AS49" s="4">
        <f t="shared" si="29"/>
        <v>6.0999999999999999E-2</v>
      </c>
      <c r="AT49" s="4">
        <f t="shared" si="29"/>
        <v>6.0999999999999999E-2</v>
      </c>
      <c r="AU49" s="4">
        <f t="shared" si="29"/>
        <v>6.0999999999999999E-2</v>
      </c>
      <c r="AV49" s="4">
        <f t="shared" si="29"/>
        <v>6.0999999999999999E-2</v>
      </c>
      <c r="AW49" s="4">
        <f t="shared" si="29"/>
        <v>6.0999999999999999E-2</v>
      </c>
      <c r="AX49" s="4">
        <f t="shared" si="30"/>
        <v>6.0999999999999999E-2</v>
      </c>
      <c r="AY49" s="4">
        <f t="shared" si="30"/>
        <v>6.0999999999999999E-2</v>
      </c>
      <c r="AZ49" s="4">
        <f t="shared" si="30"/>
        <v>6.0999999999999999E-2</v>
      </c>
      <c r="BA49" s="4">
        <f t="shared" si="30"/>
        <v>6.0999999999999999E-2</v>
      </c>
      <c r="BB49" s="4">
        <f t="shared" si="30"/>
        <v>6.0999999999999999E-2</v>
      </c>
      <c r="BC49" s="4">
        <f t="shared" si="30"/>
        <v>6.0999999999999999E-2</v>
      </c>
      <c r="BD49" s="4">
        <f t="shared" si="30"/>
        <v>6.0999999999999999E-2</v>
      </c>
      <c r="BE49" s="4">
        <f t="shared" si="30"/>
        <v>6.0999999999999999E-2</v>
      </c>
      <c r="BF49" s="4">
        <f t="shared" si="30"/>
        <v>6.0999999999999999E-2</v>
      </c>
      <c r="BG49" s="4">
        <f t="shared" si="30"/>
        <v>6.0999999999999999E-2</v>
      </c>
      <c r="BH49" s="4">
        <f t="shared" si="31"/>
        <v>6.0999999999999999E-2</v>
      </c>
      <c r="BI49" s="4">
        <f t="shared" si="31"/>
        <v>6.0999999999999999E-2</v>
      </c>
      <c r="BJ49" s="4">
        <f t="shared" si="31"/>
        <v>6.0999999999999999E-2</v>
      </c>
      <c r="BK49" s="4">
        <f t="shared" si="31"/>
        <v>6.0999999999999999E-2</v>
      </c>
      <c r="BL49" s="4">
        <f t="shared" si="31"/>
        <v>6.0999999999999999E-2</v>
      </c>
      <c r="BM49" s="4">
        <f t="shared" si="31"/>
        <v>6.0999999999999999E-2</v>
      </c>
      <c r="BN49" s="4">
        <f t="shared" si="31"/>
        <v>6.0999999999999999E-2</v>
      </c>
      <c r="BO49" s="4">
        <f t="shared" si="31"/>
        <v>6.0999999999999999E-2</v>
      </c>
      <c r="BP49" s="4">
        <f t="shared" si="31"/>
        <v>6.0999999999999999E-2</v>
      </c>
      <c r="BQ49" s="4">
        <f t="shared" si="31"/>
        <v>6.0999999999999999E-2</v>
      </c>
      <c r="BR49" s="4">
        <f t="shared" si="32"/>
        <v>6.0999999999999999E-2</v>
      </c>
      <c r="BS49" s="4">
        <f t="shared" si="32"/>
        <v>6.0999999999999999E-2</v>
      </c>
      <c r="BT49" s="4">
        <f t="shared" si="32"/>
        <v>6.0999999999999999E-2</v>
      </c>
      <c r="BU49" s="4">
        <f t="shared" si="32"/>
        <v>6.0999999999999999E-2</v>
      </c>
      <c r="BV49" s="4">
        <f t="shared" si="32"/>
        <v>6.0999999999999999E-2</v>
      </c>
      <c r="BW49" s="4">
        <f t="shared" si="32"/>
        <v>6.0999999999999999E-2</v>
      </c>
      <c r="BX49" s="4">
        <f t="shared" si="32"/>
        <v>6.0999999999999999E-2</v>
      </c>
      <c r="BY49" s="4">
        <f t="shared" si="32"/>
        <v>6.0999999999999999E-2</v>
      </c>
      <c r="BZ49" s="4">
        <f t="shared" si="32"/>
        <v>6.0999999999999999E-2</v>
      </c>
      <c r="CA49" s="4">
        <f t="shared" si="32"/>
        <v>6.0999999999999999E-2</v>
      </c>
      <c r="CB49" s="4">
        <f t="shared" si="33"/>
        <v>6.0999999999999999E-2</v>
      </c>
      <c r="CC49" s="4">
        <f t="shared" si="33"/>
        <v>6.0999999999999999E-2</v>
      </c>
      <c r="CD49" s="4">
        <f t="shared" si="33"/>
        <v>6.0999999999999999E-2</v>
      </c>
      <c r="CE49" s="4">
        <f t="shared" si="33"/>
        <v>6.0999999999999999E-2</v>
      </c>
      <c r="CF49" s="4">
        <f t="shared" si="33"/>
        <v>6.0999999999999999E-2</v>
      </c>
      <c r="CG49" s="4">
        <f t="shared" si="33"/>
        <v>6.0999999999999999E-2</v>
      </c>
      <c r="CH49" s="4">
        <f t="shared" si="33"/>
        <v>6.0999999999999999E-2</v>
      </c>
      <c r="CI49" s="4">
        <f t="shared" si="33"/>
        <v>6.0999999999999999E-2</v>
      </c>
      <c r="CJ49" s="4">
        <f t="shared" si="33"/>
        <v>6.0999999999999999E-2</v>
      </c>
      <c r="CK49" s="4">
        <f t="shared" si="33"/>
        <v>6.0999999999999999E-2</v>
      </c>
      <c r="CL49" s="4">
        <f t="shared" si="34"/>
        <v>6.0999999999999999E-2</v>
      </c>
      <c r="CM49" s="4">
        <f t="shared" si="34"/>
        <v>6.0999999999999999E-2</v>
      </c>
      <c r="CN49" s="4">
        <f t="shared" si="34"/>
        <v>6.0999999999999999E-2</v>
      </c>
      <c r="CO49" s="4">
        <f t="shared" si="34"/>
        <v>6.0999999999999999E-2</v>
      </c>
      <c r="CP49" s="4">
        <f t="shared" si="34"/>
        <v>6.0999999999999999E-2</v>
      </c>
      <c r="CQ49" s="4">
        <f t="shared" si="34"/>
        <v>6.0999999999999999E-2</v>
      </c>
      <c r="CR49" s="4">
        <f t="shared" si="34"/>
        <v>6.0999999999999999E-2</v>
      </c>
      <c r="CS49" s="4">
        <f t="shared" si="34"/>
        <v>6.0999999999999999E-2</v>
      </c>
      <c r="CT49" s="4">
        <f t="shared" si="34"/>
        <v>6.0999999999999999E-2</v>
      </c>
      <c r="CU49" s="4">
        <f t="shared" si="34"/>
        <v>6.0999999999999999E-2</v>
      </c>
      <c r="CV49" s="4">
        <f t="shared" si="35"/>
        <v>6.0999999999999999E-2</v>
      </c>
      <c r="CW49" s="4">
        <f t="shared" si="35"/>
        <v>6.0999999999999999E-2</v>
      </c>
      <c r="CX49" s="4">
        <f t="shared" si="35"/>
        <v>6.0999999999999999E-2</v>
      </c>
      <c r="CY49" s="4">
        <f t="shared" si="35"/>
        <v>6.0999999999999999E-2</v>
      </c>
      <c r="CZ49" s="4">
        <f t="shared" si="35"/>
        <v>6.0999999999999999E-2</v>
      </c>
      <c r="DA49" s="4">
        <f t="shared" si="35"/>
        <v>6.0999999999999999E-2</v>
      </c>
      <c r="DB49" s="4">
        <f t="shared" si="35"/>
        <v>6.0999999999999999E-2</v>
      </c>
      <c r="DC49" s="4">
        <f t="shared" si="35"/>
        <v>6.0999999999999999E-2</v>
      </c>
      <c r="DD49" s="4">
        <f t="shared" si="35"/>
        <v>6.0999999999999999E-2</v>
      </c>
      <c r="DE49" s="4">
        <f t="shared" si="35"/>
        <v>6.0999999999999999E-2</v>
      </c>
    </row>
    <row r="50" spans="1:109">
      <c r="A50" t="s">
        <v>83</v>
      </c>
      <c r="B50" t="s">
        <v>6</v>
      </c>
      <c r="C50">
        <v>3</v>
      </c>
      <c r="D50">
        <v>200</v>
      </c>
      <c r="E50" s="1">
        <v>0.5</v>
      </c>
      <c r="F50" s="1">
        <v>0.5</v>
      </c>
      <c r="G50" s="1">
        <v>0.5</v>
      </c>
      <c r="H50" s="2">
        <v>90</v>
      </c>
      <c r="I50">
        <f>H50+H49+H48</f>
        <v>270</v>
      </c>
      <c r="J50" s="4">
        <f t="shared" si="26"/>
        <v>0.66</v>
      </c>
      <c r="K50" s="4">
        <f t="shared" si="26"/>
        <v>0.66</v>
      </c>
      <c r="L50" s="4">
        <f t="shared" si="26"/>
        <v>0.66</v>
      </c>
      <c r="M50" s="4">
        <f t="shared" si="26"/>
        <v>0.66</v>
      </c>
      <c r="N50" s="4">
        <f t="shared" si="26"/>
        <v>0.66</v>
      </c>
      <c r="O50" s="4">
        <f t="shared" si="26"/>
        <v>0.33</v>
      </c>
      <c r="P50" s="4">
        <f t="shared" si="26"/>
        <v>0.33</v>
      </c>
      <c r="Q50" s="4">
        <f t="shared" si="26"/>
        <v>0.33</v>
      </c>
      <c r="R50" s="4">
        <f t="shared" si="26"/>
        <v>0.33</v>
      </c>
      <c r="S50" s="4">
        <f t="shared" si="26"/>
        <v>0.33</v>
      </c>
      <c r="T50" s="4">
        <f t="shared" si="27"/>
        <v>6.6000000000000003E-2</v>
      </c>
      <c r="U50" s="4">
        <f t="shared" si="27"/>
        <v>6.6000000000000003E-2</v>
      </c>
      <c r="V50" s="4">
        <f t="shared" si="27"/>
        <v>6.6000000000000003E-2</v>
      </c>
      <c r="W50" s="4">
        <f t="shared" si="27"/>
        <v>6.6000000000000003E-2</v>
      </c>
      <c r="X50" s="4">
        <f t="shared" si="27"/>
        <v>6.6000000000000003E-2</v>
      </c>
      <c r="Y50" s="4">
        <f t="shared" si="27"/>
        <v>6.6000000000000003E-2</v>
      </c>
      <c r="Z50" s="4">
        <f t="shared" si="27"/>
        <v>6.6000000000000003E-2</v>
      </c>
      <c r="AA50" s="4">
        <f t="shared" si="27"/>
        <v>6.6000000000000003E-2</v>
      </c>
      <c r="AB50" s="4">
        <f t="shared" si="27"/>
        <v>6.6000000000000003E-2</v>
      </c>
      <c r="AC50" s="4">
        <f t="shared" si="27"/>
        <v>6.6000000000000003E-2</v>
      </c>
      <c r="AD50" s="4">
        <f t="shared" si="28"/>
        <v>6.6000000000000003E-2</v>
      </c>
      <c r="AE50" s="4">
        <f t="shared" si="28"/>
        <v>6.6000000000000003E-2</v>
      </c>
      <c r="AF50" s="4">
        <f t="shared" si="28"/>
        <v>6.6000000000000003E-2</v>
      </c>
      <c r="AG50" s="4">
        <f t="shared" si="28"/>
        <v>6.6000000000000003E-2</v>
      </c>
      <c r="AH50" s="4">
        <f t="shared" si="28"/>
        <v>6.6000000000000003E-2</v>
      </c>
      <c r="AI50" s="4">
        <f t="shared" si="28"/>
        <v>6.6000000000000003E-2</v>
      </c>
      <c r="AJ50" s="4">
        <f t="shared" si="28"/>
        <v>6.6000000000000003E-2</v>
      </c>
      <c r="AK50" s="4">
        <f t="shared" si="28"/>
        <v>6.6000000000000003E-2</v>
      </c>
      <c r="AL50" s="4">
        <f t="shared" si="28"/>
        <v>6.6000000000000003E-2</v>
      </c>
      <c r="AM50" s="4">
        <f t="shared" si="28"/>
        <v>6.6000000000000003E-2</v>
      </c>
      <c r="AN50" s="4">
        <f t="shared" si="29"/>
        <v>6.6000000000000003E-2</v>
      </c>
      <c r="AO50" s="4">
        <f t="shared" si="29"/>
        <v>6.6000000000000003E-2</v>
      </c>
      <c r="AP50" s="4">
        <f t="shared" si="29"/>
        <v>6.6000000000000003E-2</v>
      </c>
      <c r="AQ50" s="4">
        <f t="shared" si="29"/>
        <v>6.6000000000000003E-2</v>
      </c>
      <c r="AR50" s="4">
        <f t="shared" si="29"/>
        <v>6.6000000000000003E-2</v>
      </c>
      <c r="AS50" s="4">
        <f t="shared" si="29"/>
        <v>6.6000000000000003E-2</v>
      </c>
      <c r="AT50" s="4">
        <f t="shared" si="29"/>
        <v>6.6000000000000003E-2</v>
      </c>
      <c r="AU50" s="4">
        <f t="shared" si="29"/>
        <v>6.6000000000000003E-2</v>
      </c>
      <c r="AV50" s="4">
        <f t="shared" si="29"/>
        <v>6.6000000000000003E-2</v>
      </c>
      <c r="AW50" s="4">
        <f t="shared" si="29"/>
        <v>6.6000000000000003E-2</v>
      </c>
      <c r="AX50" s="4">
        <f t="shared" si="30"/>
        <v>6.6000000000000003E-2</v>
      </c>
      <c r="AY50" s="4">
        <f t="shared" si="30"/>
        <v>6.6000000000000003E-2</v>
      </c>
      <c r="AZ50" s="4">
        <f t="shared" si="30"/>
        <v>6.6000000000000003E-2</v>
      </c>
      <c r="BA50" s="4">
        <f t="shared" si="30"/>
        <v>6.6000000000000003E-2</v>
      </c>
      <c r="BB50" s="4">
        <f t="shared" si="30"/>
        <v>6.6000000000000003E-2</v>
      </c>
      <c r="BC50" s="4">
        <f t="shared" si="30"/>
        <v>6.6000000000000003E-2</v>
      </c>
      <c r="BD50" s="4">
        <f t="shared" si="30"/>
        <v>6.6000000000000003E-2</v>
      </c>
      <c r="BE50" s="4">
        <f t="shared" si="30"/>
        <v>6.6000000000000003E-2</v>
      </c>
      <c r="BF50" s="4">
        <f t="shared" si="30"/>
        <v>6.6000000000000003E-2</v>
      </c>
      <c r="BG50" s="4">
        <f t="shared" si="30"/>
        <v>6.6000000000000003E-2</v>
      </c>
      <c r="BH50" s="4">
        <f t="shared" si="31"/>
        <v>6.6000000000000003E-2</v>
      </c>
      <c r="BI50" s="4">
        <f t="shared" si="31"/>
        <v>6.6000000000000003E-2</v>
      </c>
      <c r="BJ50" s="4">
        <f t="shared" si="31"/>
        <v>6.6000000000000003E-2</v>
      </c>
      <c r="BK50" s="4">
        <f t="shared" si="31"/>
        <v>6.6000000000000003E-2</v>
      </c>
      <c r="BL50" s="4">
        <f t="shared" si="31"/>
        <v>6.6000000000000003E-2</v>
      </c>
      <c r="BM50" s="4">
        <f t="shared" si="31"/>
        <v>6.6000000000000003E-2</v>
      </c>
      <c r="BN50" s="4">
        <f t="shared" si="31"/>
        <v>6.6000000000000003E-2</v>
      </c>
      <c r="BO50" s="4">
        <f t="shared" si="31"/>
        <v>6.6000000000000003E-2</v>
      </c>
      <c r="BP50" s="4">
        <f t="shared" si="31"/>
        <v>6.6000000000000003E-2</v>
      </c>
      <c r="BQ50" s="4">
        <f t="shared" si="31"/>
        <v>6.6000000000000003E-2</v>
      </c>
      <c r="BR50" s="4">
        <f t="shared" si="32"/>
        <v>6.6000000000000003E-2</v>
      </c>
      <c r="BS50" s="4">
        <f t="shared" si="32"/>
        <v>6.6000000000000003E-2</v>
      </c>
      <c r="BT50" s="4">
        <f t="shared" si="32"/>
        <v>6.6000000000000003E-2</v>
      </c>
      <c r="BU50" s="4">
        <f t="shared" si="32"/>
        <v>6.6000000000000003E-2</v>
      </c>
      <c r="BV50" s="4">
        <f t="shared" si="32"/>
        <v>6.6000000000000003E-2</v>
      </c>
      <c r="BW50" s="4">
        <f t="shared" si="32"/>
        <v>6.6000000000000003E-2</v>
      </c>
      <c r="BX50" s="4">
        <f t="shared" si="32"/>
        <v>6.6000000000000003E-2</v>
      </c>
      <c r="BY50" s="4">
        <f t="shared" si="32"/>
        <v>6.6000000000000003E-2</v>
      </c>
      <c r="BZ50" s="4">
        <f t="shared" si="32"/>
        <v>6.6000000000000003E-2</v>
      </c>
      <c r="CA50" s="4">
        <f t="shared" si="32"/>
        <v>6.6000000000000003E-2</v>
      </c>
      <c r="CB50" s="4">
        <f t="shared" si="33"/>
        <v>6.6000000000000003E-2</v>
      </c>
      <c r="CC50" s="4">
        <f t="shared" si="33"/>
        <v>6.6000000000000003E-2</v>
      </c>
      <c r="CD50" s="4">
        <f t="shared" si="33"/>
        <v>6.6000000000000003E-2</v>
      </c>
      <c r="CE50" s="4">
        <f t="shared" si="33"/>
        <v>6.6000000000000003E-2</v>
      </c>
      <c r="CF50" s="4">
        <f t="shared" si="33"/>
        <v>6.6000000000000003E-2</v>
      </c>
      <c r="CG50" s="4">
        <f t="shared" si="33"/>
        <v>6.6000000000000003E-2</v>
      </c>
      <c r="CH50" s="4">
        <f t="shared" si="33"/>
        <v>6.6000000000000003E-2</v>
      </c>
      <c r="CI50" s="4">
        <f t="shared" si="33"/>
        <v>6.6000000000000003E-2</v>
      </c>
      <c r="CJ50" s="4">
        <f t="shared" si="33"/>
        <v>6.6000000000000003E-2</v>
      </c>
      <c r="CK50" s="4">
        <f t="shared" si="33"/>
        <v>6.6000000000000003E-2</v>
      </c>
      <c r="CL50" s="4">
        <f t="shared" si="34"/>
        <v>6.6000000000000003E-2</v>
      </c>
      <c r="CM50" s="4">
        <f t="shared" si="34"/>
        <v>6.6000000000000003E-2</v>
      </c>
      <c r="CN50" s="4">
        <f t="shared" si="34"/>
        <v>6.6000000000000003E-2</v>
      </c>
      <c r="CO50" s="4">
        <f t="shared" si="34"/>
        <v>6.6000000000000003E-2</v>
      </c>
      <c r="CP50" s="4">
        <f t="shared" si="34"/>
        <v>6.6000000000000003E-2</v>
      </c>
      <c r="CQ50" s="4">
        <f t="shared" si="34"/>
        <v>6.6000000000000003E-2</v>
      </c>
      <c r="CR50" s="4">
        <f t="shared" si="34"/>
        <v>6.6000000000000003E-2</v>
      </c>
      <c r="CS50" s="4">
        <f t="shared" si="34"/>
        <v>6.6000000000000003E-2</v>
      </c>
      <c r="CT50" s="4">
        <f t="shared" si="34"/>
        <v>6.6000000000000003E-2</v>
      </c>
      <c r="CU50" s="4">
        <f t="shared" si="34"/>
        <v>6.6000000000000003E-2</v>
      </c>
      <c r="CV50" s="4">
        <f t="shared" si="35"/>
        <v>6.6000000000000003E-2</v>
      </c>
      <c r="CW50" s="4">
        <f t="shared" si="35"/>
        <v>6.6000000000000003E-2</v>
      </c>
      <c r="CX50" s="4">
        <f t="shared" si="35"/>
        <v>6.6000000000000003E-2</v>
      </c>
      <c r="CY50" s="4">
        <f t="shared" si="35"/>
        <v>6.6000000000000003E-2</v>
      </c>
      <c r="CZ50" s="4">
        <f t="shared" si="35"/>
        <v>6.6000000000000003E-2</v>
      </c>
      <c r="DA50" s="4">
        <f t="shared" si="35"/>
        <v>6.6000000000000003E-2</v>
      </c>
      <c r="DB50" s="4">
        <f t="shared" si="35"/>
        <v>6.6000000000000003E-2</v>
      </c>
      <c r="DC50" s="4">
        <f t="shared" si="35"/>
        <v>6.6000000000000003E-2</v>
      </c>
      <c r="DD50" s="4">
        <f t="shared" si="35"/>
        <v>6.6000000000000003E-2</v>
      </c>
      <c r="DE50" s="4">
        <f t="shared" si="35"/>
        <v>6.6000000000000003E-2</v>
      </c>
    </row>
    <row r="51" spans="1:109">
      <c r="A51" t="s">
        <v>84</v>
      </c>
      <c r="B51" t="s">
        <v>6</v>
      </c>
      <c r="C51">
        <v>4</v>
      </c>
      <c r="D51">
        <v>240</v>
      </c>
      <c r="E51" s="1">
        <v>0.6</v>
      </c>
      <c r="F51" s="1">
        <v>0.6</v>
      </c>
      <c r="G51" s="1">
        <v>0.6</v>
      </c>
      <c r="H51" s="2">
        <v>120</v>
      </c>
      <c r="I51">
        <f>H51+H50+H49+H48</f>
        <v>390</v>
      </c>
      <c r="J51" s="4">
        <f t="shared" si="26"/>
        <v>0.71000000000000008</v>
      </c>
      <c r="K51" s="4">
        <f t="shared" si="26"/>
        <v>0.71000000000000008</v>
      </c>
      <c r="L51" s="4">
        <f t="shared" si="26"/>
        <v>0.71000000000000008</v>
      </c>
      <c r="M51" s="4">
        <f t="shared" si="26"/>
        <v>0.71000000000000008</v>
      </c>
      <c r="N51" s="4">
        <f t="shared" si="26"/>
        <v>0.71000000000000008</v>
      </c>
      <c r="O51" s="4">
        <f t="shared" si="26"/>
        <v>0.71000000000000008</v>
      </c>
      <c r="P51" s="4">
        <f t="shared" si="26"/>
        <v>0.35500000000000004</v>
      </c>
      <c r="Q51" s="4">
        <f t="shared" si="26"/>
        <v>0.35500000000000004</v>
      </c>
      <c r="R51" s="4">
        <f t="shared" si="26"/>
        <v>0.35500000000000004</v>
      </c>
      <c r="S51" s="4">
        <f t="shared" si="26"/>
        <v>0.35500000000000004</v>
      </c>
      <c r="T51" s="4">
        <f t="shared" si="27"/>
        <v>0.35500000000000004</v>
      </c>
      <c r="U51" s="4">
        <f t="shared" si="27"/>
        <v>0.35500000000000004</v>
      </c>
      <c r="V51" s="4">
        <f t="shared" si="27"/>
        <v>7.1000000000000008E-2</v>
      </c>
      <c r="W51" s="4">
        <f t="shared" si="27"/>
        <v>7.1000000000000008E-2</v>
      </c>
      <c r="X51" s="4">
        <f t="shared" si="27"/>
        <v>7.1000000000000008E-2</v>
      </c>
      <c r="Y51" s="4">
        <f t="shared" si="27"/>
        <v>7.1000000000000008E-2</v>
      </c>
      <c r="Z51" s="4">
        <f t="shared" si="27"/>
        <v>7.1000000000000008E-2</v>
      </c>
      <c r="AA51" s="4">
        <f t="shared" si="27"/>
        <v>7.1000000000000008E-2</v>
      </c>
      <c r="AB51" s="4">
        <f t="shared" si="27"/>
        <v>7.1000000000000008E-2</v>
      </c>
      <c r="AC51" s="4">
        <f t="shared" si="27"/>
        <v>7.1000000000000008E-2</v>
      </c>
      <c r="AD51" s="4">
        <f t="shared" si="28"/>
        <v>7.1000000000000008E-2</v>
      </c>
      <c r="AE51" s="4">
        <f t="shared" si="28"/>
        <v>7.1000000000000008E-2</v>
      </c>
      <c r="AF51" s="4">
        <f t="shared" si="28"/>
        <v>7.1000000000000008E-2</v>
      </c>
      <c r="AG51" s="4">
        <f t="shared" si="28"/>
        <v>7.1000000000000008E-2</v>
      </c>
      <c r="AH51" s="4">
        <f t="shared" si="28"/>
        <v>7.1000000000000008E-2</v>
      </c>
      <c r="AI51" s="4">
        <f t="shared" si="28"/>
        <v>7.1000000000000008E-2</v>
      </c>
      <c r="AJ51" s="4">
        <f t="shared" si="28"/>
        <v>7.1000000000000008E-2</v>
      </c>
      <c r="AK51" s="4">
        <f t="shared" si="28"/>
        <v>7.1000000000000008E-2</v>
      </c>
      <c r="AL51" s="4">
        <f t="shared" si="28"/>
        <v>7.1000000000000008E-2</v>
      </c>
      <c r="AM51" s="4">
        <f t="shared" si="28"/>
        <v>7.1000000000000008E-2</v>
      </c>
      <c r="AN51" s="4">
        <f t="shared" si="29"/>
        <v>7.1000000000000008E-2</v>
      </c>
      <c r="AO51" s="4">
        <f t="shared" si="29"/>
        <v>7.1000000000000008E-2</v>
      </c>
      <c r="AP51" s="4">
        <f t="shared" si="29"/>
        <v>7.1000000000000008E-2</v>
      </c>
      <c r="AQ51" s="4">
        <f t="shared" si="29"/>
        <v>7.1000000000000008E-2</v>
      </c>
      <c r="AR51" s="4">
        <f t="shared" si="29"/>
        <v>7.1000000000000008E-2</v>
      </c>
      <c r="AS51" s="4">
        <f t="shared" si="29"/>
        <v>7.1000000000000008E-2</v>
      </c>
      <c r="AT51" s="4">
        <f t="shared" si="29"/>
        <v>7.1000000000000008E-2</v>
      </c>
      <c r="AU51" s="4">
        <f t="shared" si="29"/>
        <v>7.1000000000000008E-2</v>
      </c>
      <c r="AV51" s="4">
        <f t="shared" si="29"/>
        <v>7.1000000000000008E-2</v>
      </c>
      <c r="AW51" s="4">
        <f t="shared" si="29"/>
        <v>7.1000000000000008E-2</v>
      </c>
      <c r="AX51" s="4">
        <f t="shared" si="30"/>
        <v>7.1000000000000008E-2</v>
      </c>
      <c r="AY51" s="4">
        <f t="shared" si="30"/>
        <v>7.1000000000000008E-2</v>
      </c>
      <c r="AZ51" s="4">
        <f t="shared" si="30"/>
        <v>7.1000000000000008E-2</v>
      </c>
      <c r="BA51" s="4">
        <f t="shared" si="30"/>
        <v>7.1000000000000008E-2</v>
      </c>
      <c r="BB51" s="4">
        <f t="shared" si="30"/>
        <v>7.1000000000000008E-2</v>
      </c>
      <c r="BC51" s="4">
        <f t="shared" si="30"/>
        <v>7.1000000000000008E-2</v>
      </c>
      <c r="BD51" s="4">
        <f t="shared" si="30"/>
        <v>7.1000000000000008E-2</v>
      </c>
      <c r="BE51" s="4">
        <f t="shared" si="30"/>
        <v>7.1000000000000008E-2</v>
      </c>
      <c r="BF51" s="4">
        <f t="shared" si="30"/>
        <v>7.1000000000000008E-2</v>
      </c>
      <c r="BG51" s="4">
        <f t="shared" si="30"/>
        <v>7.1000000000000008E-2</v>
      </c>
      <c r="BH51" s="4">
        <f t="shared" si="31"/>
        <v>7.1000000000000008E-2</v>
      </c>
      <c r="BI51" s="4">
        <f t="shared" si="31"/>
        <v>7.1000000000000008E-2</v>
      </c>
      <c r="BJ51" s="4">
        <f t="shared" si="31"/>
        <v>7.1000000000000008E-2</v>
      </c>
      <c r="BK51" s="4">
        <f t="shared" si="31"/>
        <v>7.1000000000000008E-2</v>
      </c>
      <c r="BL51" s="4">
        <f t="shared" si="31"/>
        <v>7.1000000000000008E-2</v>
      </c>
      <c r="BM51" s="4">
        <f t="shared" si="31"/>
        <v>7.1000000000000008E-2</v>
      </c>
      <c r="BN51" s="4">
        <f t="shared" si="31"/>
        <v>7.1000000000000008E-2</v>
      </c>
      <c r="BO51" s="4">
        <f t="shared" si="31"/>
        <v>7.1000000000000008E-2</v>
      </c>
      <c r="BP51" s="4">
        <f t="shared" si="31"/>
        <v>7.1000000000000008E-2</v>
      </c>
      <c r="BQ51" s="4">
        <f t="shared" si="31"/>
        <v>7.1000000000000008E-2</v>
      </c>
      <c r="BR51" s="4">
        <f t="shared" si="32"/>
        <v>7.1000000000000008E-2</v>
      </c>
      <c r="BS51" s="4">
        <f t="shared" si="32"/>
        <v>7.1000000000000008E-2</v>
      </c>
      <c r="BT51" s="4">
        <f t="shared" si="32"/>
        <v>7.1000000000000008E-2</v>
      </c>
      <c r="BU51" s="4">
        <f t="shared" si="32"/>
        <v>7.1000000000000008E-2</v>
      </c>
      <c r="BV51" s="4">
        <f t="shared" si="32"/>
        <v>7.1000000000000008E-2</v>
      </c>
      <c r="BW51" s="4">
        <f t="shared" si="32"/>
        <v>7.1000000000000008E-2</v>
      </c>
      <c r="BX51" s="4">
        <f t="shared" si="32"/>
        <v>7.1000000000000008E-2</v>
      </c>
      <c r="BY51" s="4">
        <f t="shared" si="32"/>
        <v>7.1000000000000008E-2</v>
      </c>
      <c r="BZ51" s="4">
        <f t="shared" si="32"/>
        <v>7.1000000000000008E-2</v>
      </c>
      <c r="CA51" s="4">
        <f t="shared" si="32"/>
        <v>7.1000000000000008E-2</v>
      </c>
      <c r="CB51" s="4">
        <f t="shared" si="33"/>
        <v>7.1000000000000008E-2</v>
      </c>
      <c r="CC51" s="4">
        <f t="shared" si="33"/>
        <v>7.1000000000000008E-2</v>
      </c>
      <c r="CD51" s="4">
        <f t="shared" si="33"/>
        <v>7.1000000000000008E-2</v>
      </c>
      <c r="CE51" s="4">
        <f t="shared" si="33"/>
        <v>7.1000000000000008E-2</v>
      </c>
      <c r="CF51" s="4">
        <f t="shared" si="33"/>
        <v>7.1000000000000008E-2</v>
      </c>
      <c r="CG51" s="4">
        <f t="shared" si="33"/>
        <v>7.1000000000000008E-2</v>
      </c>
      <c r="CH51" s="4">
        <f t="shared" si="33"/>
        <v>7.1000000000000008E-2</v>
      </c>
      <c r="CI51" s="4">
        <f t="shared" si="33"/>
        <v>7.1000000000000008E-2</v>
      </c>
      <c r="CJ51" s="4">
        <f t="shared" si="33"/>
        <v>7.1000000000000008E-2</v>
      </c>
      <c r="CK51" s="4">
        <f t="shared" si="33"/>
        <v>7.1000000000000008E-2</v>
      </c>
      <c r="CL51" s="4">
        <f t="shared" si="34"/>
        <v>7.1000000000000008E-2</v>
      </c>
      <c r="CM51" s="4">
        <f t="shared" si="34"/>
        <v>7.1000000000000008E-2</v>
      </c>
      <c r="CN51" s="4">
        <f t="shared" si="34"/>
        <v>7.1000000000000008E-2</v>
      </c>
      <c r="CO51" s="4">
        <f t="shared" si="34"/>
        <v>7.1000000000000008E-2</v>
      </c>
      <c r="CP51" s="4">
        <f t="shared" si="34"/>
        <v>7.1000000000000008E-2</v>
      </c>
      <c r="CQ51" s="4">
        <f t="shared" si="34"/>
        <v>7.1000000000000008E-2</v>
      </c>
      <c r="CR51" s="4">
        <f t="shared" si="34"/>
        <v>7.1000000000000008E-2</v>
      </c>
      <c r="CS51" s="4">
        <f t="shared" si="34"/>
        <v>7.1000000000000008E-2</v>
      </c>
      <c r="CT51" s="4">
        <f t="shared" si="34"/>
        <v>7.1000000000000008E-2</v>
      </c>
      <c r="CU51" s="4">
        <f t="shared" si="34"/>
        <v>7.1000000000000008E-2</v>
      </c>
      <c r="CV51" s="4">
        <f t="shared" si="35"/>
        <v>7.1000000000000008E-2</v>
      </c>
      <c r="CW51" s="4">
        <f t="shared" si="35"/>
        <v>7.1000000000000008E-2</v>
      </c>
      <c r="CX51" s="4">
        <f t="shared" si="35"/>
        <v>7.1000000000000008E-2</v>
      </c>
      <c r="CY51" s="4">
        <f t="shared" si="35"/>
        <v>7.1000000000000008E-2</v>
      </c>
      <c r="CZ51" s="4">
        <f t="shared" si="35"/>
        <v>7.1000000000000008E-2</v>
      </c>
      <c r="DA51" s="4">
        <f t="shared" si="35"/>
        <v>7.1000000000000008E-2</v>
      </c>
      <c r="DB51" s="4">
        <f t="shared" si="35"/>
        <v>7.1000000000000008E-2</v>
      </c>
      <c r="DC51" s="4">
        <f t="shared" si="35"/>
        <v>7.1000000000000008E-2</v>
      </c>
      <c r="DD51" s="4">
        <f t="shared" si="35"/>
        <v>7.1000000000000008E-2</v>
      </c>
      <c r="DE51" s="4">
        <f t="shared" si="35"/>
        <v>7.1000000000000008E-2</v>
      </c>
    </row>
    <row r="52" spans="1:109">
      <c r="A52" t="s">
        <v>85</v>
      </c>
      <c r="B52" t="s">
        <v>6</v>
      </c>
      <c r="C52">
        <v>5</v>
      </c>
      <c r="D52">
        <v>300</v>
      </c>
      <c r="E52" s="1">
        <v>0.7</v>
      </c>
      <c r="F52" s="1">
        <v>0.7</v>
      </c>
      <c r="G52" s="1">
        <v>0.7</v>
      </c>
      <c r="H52" s="2">
        <v>135</v>
      </c>
      <c r="I52">
        <f>H52+H51+H50+H49+H48</f>
        <v>525</v>
      </c>
      <c r="J52" s="4">
        <f t="shared" si="26"/>
        <v>0.76</v>
      </c>
      <c r="K52" s="4">
        <f t="shared" si="26"/>
        <v>0.76</v>
      </c>
      <c r="L52" s="4">
        <f t="shared" si="26"/>
        <v>0.76</v>
      </c>
      <c r="M52" s="4">
        <f t="shared" si="26"/>
        <v>0.76</v>
      </c>
      <c r="N52" s="4">
        <f t="shared" si="26"/>
        <v>0.76</v>
      </c>
      <c r="O52" s="4">
        <f t="shared" si="26"/>
        <v>0.76</v>
      </c>
      <c r="P52" s="4">
        <f t="shared" si="26"/>
        <v>0.76</v>
      </c>
      <c r="Q52" s="4">
        <f t="shared" si="26"/>
        <v>0.38</v>
      </c>
      <c r="R52" s="4">
        <f t="shared" si="26"/>
        <v>0.38</v>
      </c>
      <c r="S52" s="4">
        <f t="shared" si="26"/>
        <v>0.38</v>
      </c>
      <c r="T52" s="4">
        <f t="shared" si="27"/>
        <v>0.38</v>
      </c>
      <c r="U52" s="4">
        <f t="shared" si="27"/>
        <v>0.38</v>
      </c>
      <c r="V52" s="4">
        <f t="shared" si="27"/>
        <v>0.38</v>
      </c>
      <c r="W52" s="4">
        <f t="shared" si="27"/>
        <v>0.38</v>
      </c>
      <c r="X52" s="4">
        <f t="shared" si="27"/>
        <v>0.38</v>
      </c>
      <c r="Y52" s="4">
        <f t="shared" si="27"/>
        <v>7.6000000000000012E-2</v>
      </c>
      <c r="Z52" s="4">
        <f t="shared" si="27"/>
        <v>7.6000000000000012E-2</v>
      </c>
      <c r="AA52" s="4">
        <f t="shared" si="27"/>
        <v>7.6000000000000012E-2</v>
      </c>
      <c r="AB52" s="4">
        <f t="shared" si="27"/>
        <v>7.6000000000000012E-2</v>
      </c>
      <c r="AC52" s="4">
        <f t="shared" si="27"/>
        <v>7.6000000000000012E-2</v>
      </c>
      <c r="AD52" s="4">
        <f t="shared" si="28"/>
        <v>7.6000000000000012E-2</v>
      </c>
      <c r="AE52" s="4">
        <f t="shared" si="28"/>
        <v>7.6000000000000012E-2</v>
      </c>
      <c r="AF52" s="4">
        <f t="shared" si="28"/>
        <v>7.6000000000000012E-2</v>
      </c>
      <c r="AG52" s="4">
        <f t="shared" si="28"/>
        <v>7.6000000000000012E-2</v>
      </c>
      <c r="AH52" s="4">
        <f t="shared" si="28"/>
        <v>7.6000000000000012E-2</v>
      </c>
      <c r="AI52" s="4">
        <f t="shared" si="28"/>
        <v>7.6000000000000012E-2</v>
      </c>
      <c r="AJ52" s="4">
        <f t="shared" si="28"/>
        <v>7.6000000000000012E-2</v>
      </c>
      <c r="AK52" s="4">
        <f t="shared" si="28"/>
        <v>7.6000000000000012E-2</v>
      </c>
      <c r="AL52" s="4">
        <f t="shared" si="28"/>
        <v>7.6000000000000012E-2</v>
      </c>
      <c r="AM52" s="4">
        <f t="shared" si="28"/>
        <v>7.6000000000000012E-2</v>
      </c>
      <c r="AN52" s="4">
        <f t="shared" si="29"/>
        <v>7.6000000000000012E-2</v>
      </c>
      <c r="AO52" s="4">
        <f t="shared" si="29"/>
        <v>7.6000000000000012E-2</v>
      </c>
      <c r="AP52" s="4">
        <f t="shared" si="29"/>
        <v>7.6000000000000012E-2</v>
      </c>
      <c r="AQ52" s="4">
        <f t="shared" si="29"/>
        <v>7.6000000000000012E-2</v>
      </c>
      <c r="AR52" s="4">
        <f t="shared" si="29"/>
        <v>7.6000000000000012E-2</v>
      </c>
      <c r="AS52" s="4">
        <f t="shared" si="29"/>
        <v>7.6000000000000012E-2</v>
      </c>
      <c r="AT52" s="4">
        <f t="shared" si="29"/>
        <v>7.6000000000000012E-2</v>
      </c>
      <c r="AU52" s="4">
        <f t="shared" si="29"/>
        <v>7.6000000000000012E-2</v>
      </c>
      <c r="AV52" s="4">
        <f t="shared" si="29"/>
        <v>7.6000000000000012E-2</v>
      </c>
      <c r="AW52" s="4">
        <f t="shared" si="29"/>
        <v>7.6000000000000012E-2</v>
      </c>
      <c r="AX52" s="4">
        <f t="shared" si="30"/>
        <v>7.6000000000000012E-2</v>
      </c>
      <c r="AY52" s="4">
        <f t="shared" si="30"/>
        <v>7.6000000000000012E-2</v>
      </c>
      <c r="AZ52" s="4">
        <f t="shared" si="30"/>
        <v>7.6000000000000012E-2</v>
      </c>
      <c r="BA52" s="4">
        <f t="shared" si="30"/>
        <v>7.6000000000000012E-2</v>
      </c>
      <c r="BB52" s="4">
        <f t="shared" si="30"/>
        <v>7.6000000000000012E-2</v>
      </c>
      <c r="BC52" s="4">
        <f t="shared" si="30"/>
        <v>7.6000000000000012E-2</v>
      </c>
      <c r="BD52" s="4">
        <f t="shared" si="30"/>
        <v>7.6000000000000012E-2</v>
      </c>
      <c r="BE52" s="4">
        <f t="shared" si="30"/>
        <v>7.6000000000000012E-2</v>
      </c>
      <c r="BF52" s="4">
        <f t="shared" si="30"/>
        <v>7.6000000000000012E-2</v>
      </c>
      <c r="BG52" s="4">
        <f t="shared" si="30"/>
        <v>7.6000000000000012E-2</v>
      </c>
      <c r="BH52" s="4">
        <f t="shared" si="31"/>
        <v>7.6000000000000012E-2</v>
      </c>
      <c r="BI52" s="4">
        <f t="shared" si="31"/>
        <v>7.6000000000000012E-2</v>
      </c>
      <c r="BJ52" s="4">
        <f t="shared" si="31"/>
        <v>7.6000000000000012E-2</v>
      </c>
      <c r="BK52" s="4">
        <f t="shared" si="31"/>
        <v>7.6000000000000012E-2</v>
      </c>
      <c r="BL52" s="4">
        <f t="shared" si="31"/>
        <v>7.6000000000000012E-2</v>
      </c>
      <c r="BM52" s="4">
        <f t="shared" si="31"/>
        <v>7.6000000000000012E-2</v>
      </c>
      <c r="BN52" s="4">
        <f t="shared" si="31"/>
        <v>7.6000000000000012E-2</v>
      </c>
      <c r="BO52" s="4">
        <f t="shared" si="31"/>
        <v>7.6000000000000012E-2</v>
      </c>
      <c r="BP52" s="4">
        <f t="shared" si="31"/>
        <v>7.6000000000000012E-2</v>
      </c>
      <c r="BQ52" s="4">
        <f t="shared" si="31"/>
        <v>7.6000000000000012E-2</v>
      </c>
      <c r="BR52" s="4">
        <f t="shared" si="32"/>
        <v>7.6000000000000012E-2</v>
      </c>
      <c r="BS52" s="4">
        <f t="shared" si="32"/>
        <v>7.6000000000000012E-2</v>
      </c>
      <c r="BT52" s="4">
        <f t="shared" si="32"/>
        <v>7.6000000000000012E-2</v>
      </c>
      <c r="BU52" s="4">
        <f t="shared" si="32"/>
        <v>7.6000000000000012E-2</v>
      </c>
      <c r="BV52" s="4">
        <f t="shared" si="32"/>
        <v>7.6000000000000012E-2</v>
      </c>
      <c r="BW52" s="4">
        <f t="shared" si="32"/>
        <v>7.6000000000000012E-2</v>
      </c>
      <c r="BX52" s="4">
        <f t="shared" si="32"/>
        <v>7.6000000000000012E-2</v>
      </c>
      <c r="BY52" s="4">
        <f t="shared" si="32"/>
        <v>7.6000000000000012E-2</v>
      </c>
      <c r="BZ52" s="4">
        <f t="shared" si="32"/>
        <v>7.6000000000000012E-2</v>
      </c>
      <c r="CA52" s="4">
        <f t="shared" si="32"/>
        <v>7.6000000000000012E-2</v>
      </c>
      <c r="CB52" s="4">
        <f t="shared" si="33"/>
        <v>7.6000000000000012E-2</v>
      </c>
      <c r="CC52" s="4">
        <f t="shared" si="33"/>
        <v>7.6000000000000012E-2</v>
      </c>
      <c r="CD52" s="4">
        <f t="shared" si="33"/>
        <v>7.6000000000000012E-2</v>
      </c>
      <c r="CE52" s="4">
        <f t="shared" si="33"/>
        <v>7.6000000000000012E-2</v>
      </c>
      <c r="CF52" s="4">
        <f t="shared" si="33"/>
        <v>7.6000000000000012E-2</v>
      </c>
      <c r="CG52" s="4">
        <f t="shared" si="33"/>
        <v>7.6000000000000012E-2</v>
      </c>
      <c r="CH52" s="4">
        <f t="shared" si="33"/>
        <v>7.6000000000000012E-2</v>
      </c>
      <c r="CI52" s="4">
        <f t="shared" si="33"/>
        <v>7.6000000000000012E-2</v>
      </c>
      <c r="CJ52" s="4">
        <f t="shared" si="33"/>
        <v>7.6000000000000012E-2</v>
      </c>
      <c r="CK52" s="4">
        <f t="shared" si="33"/>
        <v>7.6000000000000012E-2</v>
      </c>
      <c r="CL52" s="4">
        <f t="shared" si="34"/>
        <v>7.6000000000000012E-2</v>
      </c>
      <c r="CM52" s="4">
        <f t="shared" si="34"/>
        <v>7.6000000000000012E-2</v>
      </c>
      <c r="CN52" s="4">
        <f t="shared" si="34"/>
        <v>7.6000000000000012E-2</v>
      </c>
      <c r="CO52" s="4">
        <f t="shared" si="34"/>
        <v>7.6000000000000012E-2</v>
      </c>
      <c r="CP52" s="4">
        <f t="shared" si="34"/>
        <v>7.6000000000000012E-2</v>
      </c>
      <c r="CQ52" s="4">
        <f t="shared" si="34"/>
        <v>7.6000000000000012E-2</v>
      </c>
      <c r="CR52" s="4">
        <f t="shared" si="34"/>
        <v>7.6000000000000012E-2</v>
      </c>
      <c r="CS52" s="4">
        <f t="shared" si="34"/>
        <v>7.6000000000000012E-2</v>
      </c>
      <c r="CT52" s="4">
        <f t="shared" si="34"/>
        <v>7.6000000000000012E-2</v>
      </c>
      <c r="CU52" s="4">
        <f t="shared" si="34"/>
        <v>7.6000000000000012E-2</v>
      </c>
      <c r="CV52" s="4">
        <f t="shared" si="35"/>
        <v>7.6000000000000012E-2</v>
      </c>
      <c r="CW52" s="4">
        <f t="shared" si="35"/>
        <v>7.6000000000000012E-2</v>
      </c>
      <c r="CX52" s="4">
        <f t="shared" si="35"/>
        <v>7.6000000000000012E-2</v>
      </c>
      <c r="CY52" s="4">
        <f t="shared" si="35"/>
        <v>7.6000000000000012E-2</v>
      </c>
      <c r="CZ52" s="4">
        <f t="shared" si="35"/>
        <v>7.6000000000000012E-2</v>
      </c>
      <c r="DA52" s="4">
        <f t="shared" si="35"/>
        <v>7.6000000000000012E-2</v>
      </c>
      <c r="DB52" s="4">
        <f t="shared" si="35"/>
        <v>7.6000000000000012E-2</v>
      </c>
      <c r="DC52" s="4">
        <f t="shared" si="35"/>
        <v>7.6000000000000012E-2</v>
      </c>
      <c r="DD52" s="4">
        <f t="shared" si="35"/>
        <v>7.6000000000000012E-2</v>
      </c>
      <c r="DE52" s="4">
        <f t="shared" si="35"/>
        <v>7.6000000000000012E-2</v>
      </c>
    </row>
    <row r="53" spans="1:109">
      <c r="E53" s="1"/>
      <c r="F53" s="1"/>
      <c r="G53" s="1"/>
      <c r="H53" s="2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</row>
    <row r="54" spans="1:109">
      <c r="G54" s="1"/>
      <c r="H54" s="1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</row>
    <row r="55" spans="1:109">
      <c r="E55" t="s">
        <v>61</v>
      </c>
      <c r="H55" s="2"/>
    </row>
    <row r="56" spans="1:109">
      <c r="E56" s="4">
        <f t="shared" ref="E56:E62" si="36">IF(F65&lt;1,F65*0.1,IF(F65&lt;2,0.1+(F65-1)*0.4,0.5+(F65-2)*0.5))</f>
        <v>0</v>
      </c>
      <c r="H56" s="2"/>
      <c r="I56" t="s">
        <v>182</v>
      </c>
      <c r="J56" s="1">
        <v>1</v>
      </c>
      <c r="K56" s="4">
        <f>IF(K65&gt;0.42,"100"%,IF(K65&gt;0.2,50%,10%))</f>
        <v>0.5</v>
      </c>
      <c r="L56" s="4">
        <f>IF(L65&gt;0.42,"100"%,IF(L65&gt;0.2,50%,10%))</f>
        <v>0.1</v>
      </c>
      <c r="M56" s="4">
        <f>IF(M65&gt;0.42,"100"%,IF(M65&gt;0.2,50%,10%))</f>
        <v>0.1</v>
      </c>
      <c r="N56" s="4">
        <f t="shared" ref="N56:BY60" si="37">IF(N65&gt;0.42,"100"%,IF(N65&gt;0.2,50%,10%))</f>
        <v>0.1</v>
      </c>
      <c r="O56" s="4">
        <f t="shared" si="37"/>
        <v>0.1</v>
      </c>
      <c r="P56" s="4">
        <f t="shared" si="37"/>
        <v>0.1</v>
      </c>
      <c r="Q56" s="4">
        <f t="shared" si="37"/>
        <v>0.1</v>
      </c>
      <c r="R56" s="4">
        <f t="shared" si="37"/>
        <v>0.1</v>
      </c>
      <c r="S56" s="4">
        <f t="shared" si="37"/>
        <v>0.1</v>
      </c>
      <c r="T56" s="4">
        <f t="shared" si="37"/>
        <v>0.1</v>
      </c>
      <c r="U56" s="4">
        <f t="shared" si="37"/>
        <v>0.1</v>
      </c>
      <c r="V56" s="4">
        <f t="shared" si="37"/>
        <v>0.1</v>
      </c>
      <c r="W56" s="4">
        <f t="shared" si="37"/>
        <v>0.1</v>
      </c>
      <c r="X56" s="4">
        <f t="shared" si="37"/>
        <v>0.1</v>
      </c>
      <c r="Y56" s="4">
        <f t="shared" si="37"/>
        <v>0.1</v>
      </c>
      <c r="Z56" s="4">
        <f t="shared" si="37"/>
        <v>0.1</v>
      </c>
      <c r="AA56" s="4">
        <f t="shared" si="37"/>
        <v>0.1</v>
      </c>
      <c r="AB56" s="4">
        <f t="shared" si="37"/>
        <v>0.1</v>
      </c>
      <c r="AC56" s="4">
        <f t="shared" si="37"/>
        <v>0.1</v>
      </c>
      <c r="AD56" s="4">
        <f t="shared" si="37"/>
        <v>0.1</v>
      </c>
      <c r="AE56" s="4">
        <f t="shared" si="37"/>
        <v>0.1</v>
      </c>
      <c r="AF56" s="4">
        <f t="shared" si="37"/>
        <v>0.1</v>
      </c>
      <c r="AG56" s="4">
        <f t="shared" si="37"/>
        <v>0.1</v>
      </c>
      <c r="AH56" s="4">
        <f t="shared" si="37"/>
        <v>0.1</v>
      </c>
      <c r="AI56" s="4">
        <f t="shared" si="37"/>
        <v>0.1</v>
      </c>
      <c r="AJ56" s="4">
        <f t="shared" si="37"/>
        <v>0.1</v>
      </c>
      <c r="AK56" s="4">
        <f t="shared" si="37"/>
        <v>0.1</v>
      </c>
      <c r="AL56" s="4">
        <f t="shared" si="37"/>
        <v>0.1</v>
      </c>
      <c r="AM56" s="4">
        <f t="shared" si="37"/>
        <v>0.1</v>
      </c>
      <c r="AN56" s="4">
        <f t="shared" si="37"/>
        <v>0.1</v>
      </c>
      <c r="AO56" s="4">
        <f t="shared" si="37"/>
        <v>0.1</v>
      </c>
      <c r="AP56" s="4">
        <f t="shared" si="37"/>
        <v>0.1</v>
      </c>
      <c r="AQ56" s="4">
        <f t="shared" si="37"/>
        <v>0.1</v>
      </c>
      <c r="AR56" s="4">
        <f t="shared" si="37"/>
        <v>0.1</v>
      </c>
      <c r="AS56" s="4">
        <f t="shared" si="37"/>
        <v>0.1</v>
      </c>
      <c r="AT56" s="4">
        <f t="shared" si="37"/>
        <v>0.1</v>
      </c>
      <c r="AU56" s="4">
        <f t="shared" si="37"/>
        <v>0.1</v>
      </c>
      <c r="AV56" s="4">
        <f t="shared" si="37"/>
        <v>0.1</v>
      </c>
      <c r="AW56" s="4">
        <f t="shared" si="37"/>
        <v>0.1</v>
      </c>
      <c r="AX56" s="4">
        <f t="shared" si="37"/>
        <v>0.1</v>
      </c>
      <c r="AY56" s="4">
        <f t="shared" si="37"/>
        <v>0.1</v>
      </c>
      <c r="AZ56" s="4">
        <f t="shared" si="37"/>
        <v>0.1</v>
      </c>
      <c r="BA56" s="4">
        <f t="shared" si="37"/>
        <v>0.1</v>
      </c>
      <c r="BB56" s="4">
        <f t="shared" si="37"/>
        <v>0.1</v>
      </c>
      <c r="BC56" s="4">
        <f t="shared" si="37"/>
        <v>0.1</v>
      </c>
      <c r="BD56" s="4">
        <f t="shared" si="37"/>
        <v>0.1</v>
      </c>
      <c r="BE56" s="4">
        <f t="shared" si="37"/>
        <v>0.1</v>
      </c>
      <c r="BF56" s="4">
        <f t="shared" si="37"/>
        <v>0.1</v>
      </c>
      <c r="BG56" s="4">
        <f t="shared" si="37"/>
        <v>0.1</v>
      </c>
      <c r="BH56" s="4">
        <f t="shared" si="37"/>
        <v>0.1</v>
      </c>
      <c r="BI56" s="4">
        <f t="shared" si="37"/>
        <v>0.1</v>
      </c>
      <c r="BJ56" s="4">
        <f t="shared" si="37"/>
        <v>0.1</v>
      </c>
      <c r="BK56" s="4">
        <f t="shared" si="37"/>
        <v>0.1</v>
      </c>
      <c r="BL56" s="4">
        <f t="shared" si="37"/>
        <v>0.1</v>
      </c>
      <c r="BM56" s="4">
        <f t="shared" si="37"/>
        <v>0.1</v>
      </c>
      <c r="BN56" s="4">
        <f t="shared" si="37"/>
        <v>0.1</v>
      </c>
      <c r="BO56" s="4">
        <f t="shared" si="37"/>
        <v>0.1</v>
      </c>
      <c r="BP56" s="4">
        <f t="shared" si="37"/>
        <v>0.1</v>
      </c>
      <c r="BQ56" s="4">
        <f t="shared" si="37"/>
        <v>0.1</v>
      </c>
      <c r="BR56" s="4">
        <f t="shared" si="37"/>
        <v>0.1</v>
      </c>
      <c r="BS56" s="4">
        <f t="shared" si="37"/>
        <v>0.1</v>
      </c>
      <c r="BT56" s="4">
        <f t="shared" si="37"/>
        <v>0.1</v>
      </c>
      <c r="BU56" s="4">
        <f t="shared" si="37"/>
        <v>0.1</v>
      </c>
      <c r="BV56" s="4">
        <f t="shared" si="37"/>
        <v>0.1</v>
      </c>
      <c r="BW56" s="4">
        <f t="shared" si="37"/>
        <v>0.1</v>
      </c>
      <c r="BX56" s="4">
        <f t="shared" si="37"/>
        <v>0.1</v>
      </c>
      <c r="BY56" s="4">
        <f t="shared" si="37"/>
        <v>0.1</v>
      </c>
      <c r="BZ56" s="4">
        <f t="shared" ref="BZ56:DE63" si="38">IF(BZ65&gt;0.42,"100"%,IF(BZ65&gt;0.2,50%,10%))</f>
        <v>0.1</v>
      </c>
      <c r="CA56" s="4">
        <f t="shared" si="38"/>
        <v>0.1</v>
      </c>
      <c r="CB56" s="4">
        <f t="shared" si="38"/>
        <v>0.1</v>
      </c>
      <c r="CC56" s="4">
        <f t="shared" si="38"/>
        <v>0.1</v>
      </c>
      <c r="CD56" s="4">
        <f t="shared" si="38"/>
        <v>0.1</v>
      </c>
      <c r="CE56" s="4">
        <f t="shared" si="38"/>
        <v>0.1</v>
      </c>
      <c r="CF56" s="4">
        <f t="shared" si="38"/>
        <v>0.1</v>
      </c>
      <c r="CG56" s="4">
        <f t="shared" si="38"/>
        <v>0.1</v>
      </c>
      <c r="CH56" s="4">
        <f t="shared" si="38"/>
        <v>0.1</v>
      </c>
      <c r="CI56" s="4">
        <f t="shared" si="38"/>
        <v>0.1</v>
      </c>
      <c r="CJ56" s="4">
        <f t="shared" si="38"/>
        <v>0.1</v>
      </c>
      <c r="CK56" s="4">
        <f t="shared" si="38"/>
        <v>0.1</v>
      </c>
      <c r="CL56" s="4">
        <f t="shared" si="38"/>
        <v>0.1</v>
      </c>
      <c r="CM56" s="4">
        <f t="shared" si="38"/>
        <v>0.1</v>
      </c>
      <c r="CN56" s="4">
        <f t="shared" si="38"/>
        <v>0.1</v>
      </c>
      <c r="CO56" s="4">
        <f t="shared" si="38"/>
        <v>0.1</v>
      </c>
      <c r="CP56" s="4">
        <f t="shared" si="38"/>
        <v>0.1</v>
      </c>
      <c r="CQ56" s="4">
        <f t="shared" si="38"/>
        <v>0.1</v>
      </c>
      <c r="CR56" s="4">
        <f t="shared" si="38"/>
        <v>0.1</v>
      </c>
      <c r="CS56" s="4">
        <f t="shared" si="38"/>
        <v>0.1</v>
      </c>
      <c r="CT56" s="4">
        <f t="shared" si="38"/>
        <v>0.1</v>
      </c>
      <c r="CU56" s="4">
        <f t="shared" si="38"/>
        <v>0.1</v>
      </c>
      <c r="CV56" s="4">
        <f t="shared" si="38"/>
        <v>0.1</v>
      </c>
      <c r="CW56" s="4">
        <f t="shared" si="38"/>
        <v>0.1</v>
      </c>
      <c r="CX56" s="4">
        <f t="shared" si="38"/>
        <v>0.1</v>
      </c>
      <c r="CY56" s="4">
        <f t="shared" si="38"/>
        <v>0.1</v>
      </c>
      <c r="CZ56" s="4">
        <f t="shared" si="38"/>
        <v>0.1</v>
      </c>
      <c r="DA56" s="4">
        <f t="shared" si="38"/>
        <v>0.1</v>
      </c>
      <c r="DB56" s="4">
        <f t="shared" si="38"/>
        <v>0.1</v>
      </c>
      <c r="DC56" s="4">
        <f t="shared" si="38"/>
        <v>0.1</v>
      </c>
      <c r="DD56" s="4">
        <f t="shared" si="38"/>
        <v>0.1</v>
      </c>
      <c r="DE56" s="4">
        <f t="shared" si="38"/>
        <v>0.1</v>
      </c>
    </row>
    <row r="57" spans="1:109">
      <c r="E57" s="4">
        <f t="shared" si="36"/>
        <v>0</v>
      </c>
      <c r="H57" s="2"/>
      <c r="I57" s="2" t="s">
        <v>34</v>
      </c>
      <c r="J57" s="1">
        <v>1</v>
      </c>
      <c r="K57" s="4">
        <f>IF(K66&gt;0.42,"100"%,IF(K66&gt;0.2,50%,10%))</f>
        <v>0.5</v>
      </c>
      <c r="L57" s="4">
        <f t="shared" ref="L57:P58" si="39">IF(L66&gt;0.42,"100"%,IF(L66&gt;0.2,50%,10%))</f>
        <v>0.5</v>
      </c>
      <c r="M57" s="4">
        <f t="shared" si="39"/>
        <v>0.1</v>
      </c>
      <c r="N57" s="4">
        <f t="shared" si="39"/>
        <v>0.1</v>
      </c>
      <c r="O57" s="4">
        <f t="shared" si="39"/>
        <v>0.1</v>
      </c>
      <c r="P57" s="4">
        <f t="shared" si="39"/>
        <v>0.1</v>
      </c>
      <c r="Q57" s="4">
        <f t="shared" si="37"/>
        <v>0.1</v>
      </c>
      <c r="R57" s="4">
        <f t="shared" si="37"/>
        <v>0.1</v>
      </c>
      <c r="S57" s="4">
        <f t="shared" si="37"/>
        <v>0.1</v>
      </c>
      <c r="T57" s="4">
        <f t="shared" si="37"/>
        <v>0.1</v>
      </c>
      <c r="U57" s="4">
        <f t="shared" si="37"/>
        <v>0.1</v>
      </c>
      <c r="V57" s="4">
        <f t="shared" si="37"/>
        <v>0.1</v>
      </c>
      <c r="W57" s="4">
        <f t="shared" si="37"/>
        <v>0.1</v>
      </c>
      <c r="X57" s="4">
        <f t="shared" si="37"/>
        <v>0.1</v>
      </c>
      <c r="Y57" s="4">
        <f t="shared" si="37"/>
        <v>0.1</v>
      </c>
      <c r="Z57" s="4">
        <f t="shared" si="37"/>
        <v>0.1</v>
      </c>
      <c r="AA57" s="4">
        <f t="shared" si="37"/>
        <v>0.1</v>
      </c>
      <c r="AB57" s="4">
        <f t="shared" si="37"/>
        <v>0.1</v>
      </c>
      <c r="AC57" s="4">
        <f t="shared" si="37"/>
        <v>0.1</v>
      </c>
      <c r="AD57" s="4">
        <f t="shared" si="37"/>
        <v>0.1</v>
      </c>
      <c r="AE57" s="4">
        <f t="shared" si="37"/>
        <v>0.1</v>
      </c>
      <c r="AF57" s="4">
        <f t="shared" si="37"/>
        <v>0.1</v>
      </c>
      <c r="AG57" s="4">
        <f t="shared" si="37"/>
        <v>0.1</v>
      </c>
      <c r="AH57" s="4">
        <f t="shared" si="37"/>
        <v>0.1</v>
      </c>
      <c r="AI57" s="4">
        <f t="shared" si="37"/>
        <v>0.1</v>
      </c>
      <c r="AJ57" s="4">
        <f t="shared" si="37"/>
        <v>0.1</v>
      </c>
      <c r="AK57" s="4">
        <f t="shared" si="37"/>
        <v>0.1</v>
      </c>
      <c r="AL57" s="4">
        <f t="shared" si="37"/>
        <v>0.1</v>
      </c>
      <c r="AM57" s="4">
        <f t="shared" si="37"/>
        <v>0.1</v>
      </c>
      <c r="AN57" s="4">
        <f t="shared" si="37"/>
        <v>0.1</v>
      </c>
      <c r="AO57" s="4">
        <f t="shared" si="37"/>
        <v>0.1</v>
      </c>
      <c r="AP57" s="4">
        <f t="shared" si="37"/>
        <v>0.1</v>
      </c>
      <c r="AQ57" s="4">
        <f t="shared" si="37"/>
        <v>0.1</v>
      </c>
      <c r="AR57" s="4">
        <f t="shared" si="37"/>
        <v>0.1</v>
      </c>
      <c r="AS57" s="4">
        <f t="shared" si="37"/>
        <v>0.1</v>
      </c>
      <c r="AT57" s="4">
        <f t="shared" si="37"/>
        <v>0.1</v>
      </c>
      <c r="AU57" s="4">
        <f t="shared" si="37"/>
        <v>0.1</v>
      </c>
      <c r="AV57" s="4">
        <f t="shared" si="37"/>
        <v>0.1</v>
      </c>
      <c r="AW57" s="4">
        <f t="shared" si="37"/>
        <v>0.1</v>
      </c>
      <c r="AX57" s="4">
        <f t="shared" si="37"/>
        <v>0.1</v>
      </c>
      <c r="AY57" s="4">
        <f t="shared" si="37"/>
        <v>0.1</v>
      </c>
      <c r="AZ57" s="4">
        <f t="shared" si="37"/>
        <v>0.1</v>
      </c>
      <c r="BA57" s="4">
        <f t="shared" si="37"/>
        <v>0.1</v>
      </c>
      <c r="BB57" s="4">
        <f t="shared" si="37"/>
        <v>0.1</v>
      </c>
      <c r="BC57" s="4">
        <f t="shared" si="37"/>
        <v>0.1</v>
      </c>
      <c r="BD57" s="4">
        <f t="shared" si="37"/>
        <v>0.1</v>
      </c>
      <c r="BE57" s="4">
        <f t="shared" si="37"/>
        <v>0.1</v>
      </c>
      <c r="BF57" s="4">
        <f t="shared" si="37"/>
        <v>0.1</v>
      </c>
      <c r="BG57" s="4">
        <f t="shared" si="37"/>
        <v>0.1</v>
      </c>
      <c r="BH57" s="4">
        <f t="shared" si="37"/>
        <v>0.1</v>
      </c>
      <c r="BI57" s="4">
        <f t="shared" si="37"/>
        <v>0.1</v>
      </c>
      <c r="BJ57" s="4">
        <f t="shared" si="37"/>
        <v>0.1</v>
      </c>
      <c r="BK57" s="4">
        <f t="shared" si="37"/>
        <v>0.1</v>
      </c>
      <c r="BL57" s="4">
        <f t="shared" si="37"/>
        <v>0.1</v>
      </c>
      <c r="BM57" s="4">
        <f t="shared" si="37"/>
        <v>0.1</v>
      </c>
      <c r="BN57" s="4">
        <f t="shared" si="37"/>
        <v>0.1</v>
      </c>
      <c r="BO57" s="4">
        <f t="shared" si="37"/>
        <v>0.1</v>
      </c>
      <c r="BP57" s="4">
        <f t="shared" si="37"/>
        <v>0.1</v>
      </c>
      <c r="BQ57" s="4">
        <f t="shared" si="37"/>
        <v>0.1</v>
      </c>
      <c r="BR57" s="4">
        <f t="shared" si="37"/>
        <v>0.1</v>
      </c>
      <c r="BS57" s="4">
        <f t="shared" si="37"/>
        <v>0.1</v>
      </c>
      <c r="BT57" s="4">
        <f t="shared" si="37"/>
        <v>0.1</v>
      </c>
      <c r="BU57" s="4">
        <f t="shared" si="37"/>
        <v>0.1</v>
      </c>
      <c r="BV57" s="4">
        <f t="shared" si="37"/>
        <v>0.1</v>
      </c>
      <c r="BW57" s="4">
        <f t="shared" si="37"/>
        <v>0.1</v>
      </c>
      <c r="BX57" s="4">
        <f t="shared" si="37"/>
        <v>0.1</v>
      </c>
      <c r="BY57" s="4">
        <f t="shared" si="37"/>
        <v>0.1</v>
      </c>
      <c r="BZ57" s="4">
        <f t="shared" si="38"/>
        <v>0.1</v>
      </c>
      <c r="CA57" s="4">
        <f t="shared" si="38"/>
        <v>0.1</v>
      </c>
      <c r="CB57" s="4">
        <f t="shared" si="38"/>
        <v>0.1</v>
      </c>
      <c r="CC57" s="4">
        <f t="shared" si="38"/>
        <v>0.1</v>
      </c>
      <c r="CD57" s="4">
        <f t="shared" si="38"/>
        <v>0.1</v>
      </c>
      <c r="CE57" s="4">
        <f t="shared" si="38"/>
        <v>0.1</v>
      </c>
      <c r="CF57" s="4">
        <f t="shared" si="38"/>
        <v>0.1</v>
      </c>
      <c r="CG57" s="4">
        <f t="shared" si="38"/>
        <v>0.1</v>
      </c>
      <c r="CH57" s="4">
        <f t="shared" si="38"/>
        <v>0.1</v>
      </c>
      <c r="CI57" s="4">
        <f t="shared" si="38"/>
        <v>0.1</v>
      </c>
      <c r="CJ57" s="4">
        <f t="shared" si="38"/>
        <v>0.1</v>
      </c>
      <c r="CK57" s="4">
        <f t="shared" si="38"/>
        <v>0.1</v>
      </c>
      <c r="CL57" s="4">
        <f t="shared" si="38"/>
        <v>0.1</v>
      </c>
      <c r="CM57" s="4">
        <f t="shared" si="38"/>
        <v>0.1</v>
      </c>
      <c r="CN57" s="4">
        <f t="shared" si="38"/>
        <v>0.1</v>
      </c>
      <c r="CO57" s="4">
        <f t="shared" si="38"/>
        <v>0.1</v>
      </c>
      <c r="CP57" s="4">
        <f t="shared" si="38"/>
        <v>0.1</v>
      </c>
      <c r="CQ57" s="4">
        <f t="shared" si="38"/>
        <v>0.1</v>
      </c>
      <c r="CR57" s="4">
        <f t="shared" si="38"/>
        <v>0.1</v>
      </c>
      <c r="CS57" s="4">
        <f t="shared" si="38"/>
        <v>0.1</v>
      </c>
      <c r="CT57" s="4">
        <f t="shared" si="38"/>
        <v>0.1</v>
      </c>
      <c r="CU57" s="4">
        <f t="shared" si="38"/>
        <v>0.1</v>
      </c>
      <c r="CV57" s="4">
        <f t="shared" si="38"/>
        <v>0.1</v>
      </c>
      <c r="CW57" s="4">
        <f t="shared" si="38"/>
        <v>0.1</v>
      </c>
      <c r="CX57" s="4">
        <f t="shared" si="38"/>
        <v>0.1</v>
      </c>
      <c r="CY57" s="4">
        <f t="shared" si="38"/>
        <v>0.1</v>
      </c>
      <c r="CZ57" s="4">
        <f t="shared" si="38"/>
        <v>0.1</v>
      </c>
      <c r="DA57" s="4">
        <f t="shared" si="38"/>
        <v>0.1</v>
      </c>
      <c r="DB57" s="4">
        <f t="shared" si="38"/>
        <v>0.1</v>
      </c>
      <c r="DC57" s="4">
        <f t="shared" si="38"/>
        <v>0.1</v>
      </c>
      <c r="DD57" s="4">
        <f t="shared" si="38"/>
        <v>0.1</v>
      </c>
      <c r="DE57" s="4">
        <f t="shared" si="38"/>
        <v>0.1</v>
      </c>
    </row>
    <row r="58" spans="1:109">
      <c r="E58" s="4">
        <f t="shared" ca="1" si="36"/>
        <v>0.1</v>
      </c>
      <c r="H58" s="2"/>
      <c r="I58" s="2" t="s">
        <v>35</v>
      </c>
      <c r="J58" s="1">
        <v>1</v>
      </c>
      <c r="K58" s="4">
        <f>IF(K67&gt;0.42,"100"%,IF(K67&gt;0.2,50%,10%))</f>
        <v>0.5</v>
      </c>
      <c r="L58" s="4">
        <f t="shared" si="39"/>
        <v>0.5</v>
      </c>
      <c r="M58" s="4">
        <f t="shared" si="39"/>
        <v>0.5</v>
      </c>
      <c r="N58" s="4">
        <f t="shared" si="39"/>
        <v>0.1</v>
      </c>
      <c r="O58" s="4">
        <f t="shared" si="39"/>
        <v>0.1</v>
      </c>
      <c r="P58" s="4">
        <f t="shared" si="39"/>
        <v>0.1</v>
      </c>
      <c r="Q58" s="4">
        <f t="shared" si="37"/>
        <v>0.1</v>
      </c>
      <c r="R58" s="4">
        <f t="shared" si="37"/>
        <v>0.1</v>
      </c>
      <c r="S58" s="4">
        <f t="shared" si="37"/>
        <v>0.1</v>
      </c>
      <c r="T58" s="4">
        <f t="shared" si="37"/>
        <v>0.1</v>
      </c>
      <c r="U58" s="4">
        <f t="shared" si="37"/>
        <v>0.1</v>
      </c>
      <c r="V58" s="4">
        <f t="shared" si="37"/>
        <v>0.1</v>
      </c>
      <c r="W58" s="4">
        <f t="shared" si="37"/>
        <v>0.1</v>
      </c>
      <c r="X58" s="4">
        <f t="shared" si="37"/>
        <v>0.1</v>
      </c>
      <c r="Y58" s="4">
        <f t="shared" si="37"/>
        <v>0.1</v>
      </c>
      <c r="Z58" s="4">
        <f t="shared" si="37"/>
        <v>0.1</v>
      </c>
      <c r="AA58" s="4">
        <f t="shared" si="37"/>
        <v>0.1</v>
      </c>
      <c r="AB58" s="4">
        <f t="shared" si="37"/>
        <v>0.1</v>
      </c>
      <c r="AC58" s="4">
        <f t="shared" si="37"/>
        <v>0.1</v>
      </c>
      <c r="AD58" s="4">
        <f t="shared" si="37"/>
        <v>0.1</v>
      </c>
      <c r="AE58" s="4">
        <f t="shared" si="37"/>
        <v>0.1</v>
      </c>
      <c r="AF58" s="4">
        <f t="shared" si="37"/>
        <v>0.1</v>
      </c>
      <c r="AG58" s="4">
        <f t="shared" si="37"/>
        <v>0.1</v>
      </c>
      <c r="AH58" s="4">
        <f t="shared" si="37"/>
        <v>0.1</v>
      </c>
      <c r="AI58" s="4">
        <f t="shared" si="37"/>
        <v>0.1</v>
      </c>
      <c r="AJ58" s="4">
        <f t="shared" si="37"/>
        <v>0.1</v>
      </c>
      <c r="AK58" s="4">
        <f t="shared" si="37"/>
        <v>0.1</v>
      </c>
      <c r="AL58" s="4">
        <f t="shared" si="37"/>
        <v>0.1</v>
      </c>
      <c r="AM58" s="4">
        <f t="shared" si="37"/>
        <v>0.1</v>
      </c>
      <c r="AN58" s="4">
        <f t="shared" si="37"/>
        <v>0.1</v>
      </c>
      <c r="AO58" s="4">
        <f t="shared" si="37"/>
        <v>0.1</v>
      </c>
      <c r="AP58" s="4">
        <f t="shared" si="37"/>
        <v>0.1</v>
      </c>
      <c r="AQ58" s="4">
        <f t="shared" si="37"/>
        <v>0.1</v>
      </c>
      <c r="AR58" s="4">
        <f t="shared" si="37"/>
        <v>0.1</v>
      </c>
      <c r="AS58" s="4">
        <f t="shared" si="37"/>
        <v>0.1</v>
      </c>
      <c r="AT58" s="4">
        <f t="shared" si="37"/>
        <v>0.1</v>
      </c>
      <c r="AU58" s="4">
        <f t="shared" si="37"/>
        <v>0.1</v>
      </c>
      <c r="AV58" s="4">
        <f t="shared" si="37"/>
        <v>0.1</v>
      </c>
      <c r="AW58" s="4">
        <f t="shared" si="37"/>
        <v>0.1</v>
      </c>
      <c r="AX58" s="4">
        <f t="shared" si="37"/>
        <v>0.1</v>
      </c>
      <c r="AY58" s="4">
        <f t="shared" si="37"/>
        <v>0.1</v>
      </c>
      <c r="AZ58" s="4">
        <f t="shared" si="37"/>
        <v>0.1</v>
      </c>
      <c r="BA58" s="4">
        <f t="shared" si="37"/>
        <v>0.1</v>
      </c>
      <c r="BB58" s="4">
        <f t="shared" si="37"/>
        <v>0.1</v>
      </c>
      <c r="BC58" s="4">
        <f t="shared" si="37"/>
        <v>0.1</v>
      </c>
      <c r="BD58" s="4">
        <f t="shared" si="37"/>
        <v>0.1</v>
      </c>
      <c r="BE58" s="4">
        <f t="shared" si="37"/>
        <v>0.1</v>
      </c>
      <c r="BF58" s="4">
        <f t="shared" si="37"/>
        <v>0.1</v>
      </c>
      <c r="BG58" s="4">
        <f t="shared" si="37"/>
        <v>0.1</v>
      </c>
      <c r="BH58" s="4">
        <f t="shared" si="37"/>
        <v>0.1</v>
      </c>
      <c r="BI58" s="4">
        <f t="shared" si="37"/>
        <v>0.1</v>
      </c>
      <c r="BJ58" s="4">
        <f t="shared" si="37"/>
        <v>0.1</v>
      </c>
      <c r="BK58" s="4">
        <f t="shared" si="37"/>
        <v>0.1</v>
      </c>
      <c r="BL58" s="4">
        <f t="shared" si="37"/>
        <v>0.1</v>
      </c>
      <c r="BM58" s="4">
        <f t="shared" si="37"/>
        <v>0.1</v>
      </c>
      <c r="BN58" s="4">
        <f t="shared" si="37"/>
        <v>0.1</v>
      </c>
      <c r="BO58" s="4">
        <f t="shared" si="37"/>
        <v>0.1</v>
      </c>
      <c r="BP58" s="4">
        <f t="shared" si="37"/>
        <v>0.1</v>
      </c>
      <c r="BQ58" s="4">
        <f t="shared" si="37"/>
        <v>0.1</v>
      </c>
      <c r="BR58" s="4">
        <f t="shared" si="37"/>
        <v>0.1</v>
      </c>
      <c r="BS58" s="4">
        <f t="shared" si="37"/>
        <v>0.1</v>
      </c>
      <c r="BT58" s="4">
        <f t="shared" si="37"/>
        <v>0.1</v>
      </c>
      <c r="BU58" s="4">
        <f t="shared" si="37"/>
        <v>0.1</v>
      </c>
      <c r="BV58" s="4">
        <f t="shared" si="37"/>
        <v>0.1</v>
      </c>
      <c r="BW58" s="4">
        <f t="shared" si="37"/>
        <v>0.1</v>
      </c>
      <c r="BX58" s="4">
        <f t="shared" si="37"/>
        <v>0.1</v>
      </c>
      <c r="BY58" s="4">
        <f t="shared" si="37"/>
        <v>0.1</v>
      </c>
      <c r="BZ58" s="4">
        <f t="shared" si="38"/>
        <v>0.1</v>
      </c>
      <c r="CA58" s="4">
        <f t="shared" si="38"/>
        <v>0.1</v>
      </c>
      <c r="CB58" s="4">
        <f t="shared" si="38"/>
        <v>0.1</v>
      </c>
      <c r="CC58" s="4">
        <f t="shared" si="38"/>
        <v>0.1</v>
      </c>
      <c r="CD58" s="4">
        <f t="shared" si="38"/>
        <v>0.1</v>
      </c>
      <c r="CE58" s="4">
        <f t="shared" si="38"/>
        <v>0.1</v>
      </c>
      <c r="CF58" s="4">
        <f t="shared" si="38"/>
        <v>0.1</v>
      </c>
      <c r="CG58" s="4">
        <f t="shared" si="38"/>
        <v>0.1</v>
      </c>
      <c r="CH58" s="4">
        <f t="shared" si="38"/>
        <v>0.1</v>
      </c>
      <c r="CI58" s="4">
        <f t="shared" si="38"/>
        <v>0.1</v>
      </c>
      <c r="CJ58" s="4">
        <f t="shared" si="38"/>
        <v>0.1</v>
      </c>
      <c r="CK58" s="4">
        <f t="shared" si="38"/>
        <v>0.1</v>
      </c>
      <c r="CL58" s="4">
        <f t="shared" si="38"/>
        <v>0.1</v>
      </c>
      <c r="CM58" s="4">
        <f t="shared" si="38"/>
        <v>0.1</v>
      </c>
      <c r="CN58" s="4">
        <f t="shared" si="38"/>
        <v>0.1</v>
      </c>
      <c r="CO58" s="4">
        <f t="shared" si="38"/>
        <v>0.1</v>
      </c>
      <c r="CP58" s="4">
        <f t="shared" si="38"/>
        <v>0.1</v>
      </c>
      <c r="CQ58" s="4">
        <f t="shared" si="38"/>
        <v>0.1</v>
      </c>
      <c r="CR58" s="4">
        <f t="shared" si="38"/>
        <v>0.1</v>
      </c>
      <c r="CS58" s="4">
        <f t="shared" si="38"/>
        <v>0.1</v>
      </c>
      <c r="CT58" s="4">
        <f t="shared" si="38"/>
        <v>0.1</v>
      </c>
      <c r="CU58" s="4">
        <f t="shared" si="38"/>
        <v>0.1</v>
      </c>
      <c r="CV58" s="4">
        <f t="shared" si="38"/>
        <v>0.1</v>
      </c>
      <c r="CW58" s="4">
        <f t="shared" si="38"/>
        <v>0.1</v>
      </c>
      <c r="CX58" s="4">
        <f t="shared" si="38"/>
        <v>0.1</v>
      </c>
      <c r="CY58" s="4">
        <f t="shared" si="38"/>
        <v>0.1</v>
      </c>
      <c r="CZ58" s="4">
        <f t="shared" si="38"/>
        <v>0.1</v>
      </c>
      <c r="DA58" s="4">
        <f t="shared" si="38"/>
        <v>0.1</v>
      </c>
      <c r="DB58" s="4">
        <f t="shared" si="38"/>
        <v>0.1</v>
      </c>
      <c r="DC58" s="4">
        <f t="shared" si="38"/>
        <v>0.1</v>
      </c>
      <c r="DD58" s="4">
        <f t="shared" si="38"/>
        <v>0.1</v>
      </c>
      <c r="DE58" s="4">
        <f t="shared" si="38"/>
        <v>0.1</v>
      </c>
    </row>
    <row r="59" spans="1:109">
      <c r="E59" s="4">
        <f t="shared" ca="1" si="36"/>
        <v>8.461538461538462E-2</v>
      </c>
      <c r="H59" s="2"/>
      <c r="I59" s="2" t="s">
        <v>36</v>
      </c>
      <c r="J59" s="1">
        <v>1</v>
      </c>
      <c r="K59" s="4">
        <f t="shared" ref="K59:Z63" si="40">IF(K68&gt;0.42,"100"%,IF(K68&gt;0.2,50%,10%))</f>
        <v>1</v>
      </c>
      <c r="L59" s="4">
        <f t="shared" si="40"/>
        <v>1</v>
      </c>
      <c r="M59" s="4">
        <f t="shared" si="40"/>
        <v>0.5</v>
      </c>
      <c r="N59" s="4">
        <f t="shared" si="40"/>
        <v>0.5</v>
      </c>
      <c r="O59" s="4">
        <f t="shared" si="40"/>
        <v>0.5</v>
      </c>
      <c r="P59" s="4">
        <f t="shared" si="40"/>
        <v>0.1</v>
      </c>
      <c r="Q59" s="4">
        <f t="shared" si="37"/>
        <v>0.1</v>
      </c>
      <c r="R59" s="4">
        <f t="shared" si="37"/>
        <v>0.1</v>
      </c>
      <c r="S59" s="4">
        <f t="shared" si="37"/>
        <v>0.1</v>
      </c>
      <c r="T59" s="4">
        <f t="shared" si="37"/>
        <v>0.1</v>
      </c>
      <c r="U59" s="4">
        <f t="shared" si="37"/>
        <v>0.1</v>
      </c>
      <c r="V59" s="4">
        <f t="shared" si="37"/>
        <v>0.1</v>
      </c>
      <c r="W59" s="4">
        <f t="shared" si="37"/>
        <v>0.1</v>
      </c>
      <c r="X59" s="4">
        <f t="shared" si="37"/>
        <v>0.1</v>
      </c>
      <c r="Y59" s="4">
        <f t="shared" si="37"/>
        <v>0.1</v>
      </c>
      <c r="Z59" s="4">
        <f t="shared" si="37"/>
        <v>0.1</v>
      </c>
      <c r="AA59" s="4">
        <f t="shared" si="37"/>
        <v>0.1</v>
      </c>
      <c r="AB59" s="4">
        <f t="shared" si="37"/>
        <v>0.1</v>
      </c>
      <c r="AC59" s="4">
        <f t="shared" si="37"/>
        <v>0.1</v>
      </c>
      <c r="AD59" s="4">
        <f t="shared" si="37"/>
        <v>0.1</v>
      </c>
      <c r="AE59" s="4">
        <f t="shared" si="37"/>
        <v>0.1</v>
      </c>
      <c r="AF59" s="4">
        <f t="shared" si="37"/>
        <v>0.1</v>
      </c>
      <c r="AG59" s="4">
        <f t="shared" si="37"/>
        <v>0.1</v>
      </c>
      <c r="AH59" s="4">
        <f t="shared" si="37"/>
        <v>0.1</v>
      </c>
      <c r="AI59" s="4">
        <f t="shared" si="37"/>
        <v>0.1</v>
      </c>
      <c r="AJ59" s="4">
        <f t="shared" si="37"/>
        <v>0.1</v>
      </c>
      <c r="AK59" s="4">
        <f t="shared" si="37"/>
        <v>0.1</v>
      </c>
      <c r="AL59" s="4">
        <f t="shared" si="37"/>
        <v>0.1</v>
      </c>
      <c r="AM59" s="4">
        <f t="shared" si="37"/>
        <v>0.1</v>
      </c>
      <c r="AN59" s="4">
        <f t="shared" si="37"/>
        <v>0.1</v>
      </c>
      <c r="AO59" s="4">
        <f t="shared" si="37"/>
        <v>0.1</v>
      </c>
      <c r="AP59" s="4">
        <f t="shared" si="37"/>
        <v>0.1</v>
      </c>
      <c r="AQ59" s="4">
        <f t="shared" si="37"/>
        <v>0.1</v>
      </c>
      <c r="AR59" s="4">
        <f t="shared" si="37"/>
        <v>0.1</v>
      </c>
      <c r="AS59" s="4">
        <f t="shared" si="37"/>
        <v>0.1</v>
      </c>
      <c r="AT59" s="4">
        <f t="shared" si="37"/>
        <v>0.1</v>
      </c>
      <c r="AU59" s="4">
        <f t="shared" si="37"/>
        <v>0.1</v>
      </c>
      <c r="AV59" s="4">
        <f t="shared" si="37"/>
        <v>0.1</v>
      </c>
      <c r="AW59" s="4">
        <f t="shared" si="37"/>
        <v>0.1</v>
      </c>
      <c r="AX59" s="4">
        <f t="shared" si="37"/>
        <v>0.1</v>
      </c>
      <c r="AY59" s="4">
        <f t="shared" si="37"/>
        <v>0.1</v>
      </c>
      <c r="AZ59" s="4">
        <f t="shared" si="37"/>
        <v>0.1</v>
      </c>
      <c r="BA59" s="4">
        <f t="shared" si="37"/>
        <v>0.1</v>
      </c>
      <c r="BB59" s="4">
        <f t="shared" si="37"/>
        <v>0.1</v>
      </c>
      <c r="BC59" s="4">
        <f t="shared" si="37"/>
        <v>0.1</v>
      </c>
      <c r="BD59" s="4">
        <f t="shared" si="37"/>
        <v>0.1</v>
      </c>
      <c r="BE59" s="4">
        <f t="shared" si="37"/>
        <v>0.1</v>
      </c>
      <c r="BF59" s="4">
        <f t="shared" si="37"/>
        <v>0.1</v>
      </c>
      <c r="BG59" s="4">
        <f t="shared" si="37"/>
        <v>0.1</v>
      </c>
      <c r="BH59" s="4">
        <f t="shared" si="37"/>
        <v>0.1</v>
      </c>
      <c r="BI59" s="4">
        <f t="shared" si="37"/>
        <v>0.1</v>
      </c>
      <c r="BJ59" s="4">
        <f t="shared" si="37"/>
        <v>0.1</v>
      </c>
      <c r="BK59" s="4">
        <f t="shared" si="37"/>
        <v>0.1</v>
      </c>
      <c r="BL59" s="4">
        <f t="shared" si="37"/>
        <v>0.1</v>
      </c>
      <c r="BM59" s="4">
        <f t="shared" si="37"/>
        <v>0.1</v>
      </c>
      <c r="BN59" s="4">
        <f t="shared" si="37"/>
        <v>0.1</v>
      </c>
      <c r="BO59" s="4">
        <f t="shared" si="37"/>
        <v>0.1</v>
      </c>
      <c r="BP59" s="4">
        <f t="shared" si="37"/>
        <v>0.1</v>
      </c>
      <c r="BQ59" s="4">
        <f t="shared" si="37"/>
        <v>0.1</v>
      </c>
      <c r="BR59" s="4">
        <f t="shared" si="37"/>
        <v>0.1</v>
      </c>
      <c r="BS59" s="4">
        <f t="shared" si="37"/>
        <v>0.1</v>
      </c>
      <c r="BT59" s="4">
        <f t="shared" si="37"/>
        <v>0.1</v>
      </c>
      <c r="BU59" s="4">
        <f t="shared" si="37"/>
        <v>0.1</v>
      </c>
      <c r="BV59" s="4">
        <f t="shared" si="37"/>
        <v>0.1</v>
      </c>
      <c r="BW59" s="4">
        <f t="shared" si="37"/>
        <v>0.1</v>
      </c>
      <c r="BX59" s="4">
        <f t="shared" si="37"/>
        <v>0.1</v>
      </c>
      <c r="BY59" s="4">
        <f t="shared" si="37"/>
        <v>0.1</v>
      </c>
      <c r="BZ59" s="4">
        <f t="shared" si="38"/>
        <v>0.1</v>
      </c>
      <c r="CA59" s="4">
        <f t="shared" si="38"/>
        <v>0.1</v>
      </c>
      <c r="CB59" s="4">
        <f t="shared" si="38"/>
        <v>0.1</v>
      </c>
      <c r="CC59" s="4">
        <f t="shared" si="38"/>
        <v>0.1</v>
      </c>
      <c r="CD59" s="4">
        <f t="shared" si="38"/>
        <v>0.1</v>
      </c>
      <c r="CE59" s="4">
        <f t="shared" si="38"/>
        <v>0.1</v>
      </c>
      <c r="CF59" s="4">
        <f t="shared" si="38"/>
        <v>0.1</v>
      </c>
      <c r="CG59" s="4">
        <f t="shared" si="38"/>
        <v>0.1</v>
      </c>
      <c r="CH59" s="4">
        <f t="shared" si="38"/>
        <v>0.1</v>
      </c>
      <c r="CI59" s="4">
        <f t="shared" si="38"/>
        <v>0.1</v>
      </c>
      <c r="CJ59" s="4">
        <f t="shared" si="38"/>
        <v>0.1</v>
      </c>
      <c r="CK59" s="4">
        <f t="shared" si="38"/>
        <v>0.1</v>
      </c>
      <c r="CL59" s="4">
        <f t="shared" si="38"/>
        <v>0.1</v>
      </c>
      <c r="CM59" s="4">
        <f t="shared" si="38"/>
        <v>0.1</v>
      </c>
      <c r="CN59" s="4">
        <f t="shared" si="38"/>
        <v>0.1</v>
      </c>
      <c r="CO59" s="4">
        <f t="shared" si="38"/>
        <v>0.1</v>
      </c>
      <c r="CP59" s="4">
        <f t="shared" si="38"/>
        <v>0.1</v>
      </c>
      <c r="CQ59" s="4">
        <f t="shared" si="38"/>
        <v>0.1</v>
      </c>
      <c r="CR59" s="4">
        <f t="shared" si="38"/>
        <v>0.1</v>
      </c>
      <c r="CS59" s="4">
        <f t="shared" si="38"/>
        <v>0.1</v>
      </c>
      <c r="CT59" s="4">
        <f t="shared" si="38"/>
        <v>0.1</v>
      </c>
      <c r="CU59" s="4">
        <f t="shared" si="38"/>
        <v>0.1</v>
      </c>
      <c r="CV59" s="4">
        <f t="shared" si="38"/>
        <v>0.1</v>
      </c>
      <c r="CW59" s="4">
        <f t="shared" si="38"/>
        <v>0.1</v>
      </c>
      <c r="CX59" s="4">
        <f t="shared" si="38"/>
        <v>0.1</v>
      </c>
      <c r="CY59" s="4">
        <f t="shared" si="38"/>
        <v>0.1</v>
      </c>
      <c r="CZ59" s="4">
        <f t="shared" si="38"/>
        <v>0.1</v>
      </c>
      <c r="DA59" s="4">
        <f t="shared" si="38"/>
        <v>0.1</v>
      </c>
      <c r="DB59" s="4">
        <f t="shared" si="38"/>
        <v>0.1</v>
      </c>
      <c r="DC59" s="4">
        <f t="shared" si="38"/>
        <v>0.1</v>
      </c>
      <c r="DD59" s="4">
        <f t="shared" si="38"/>
        <v>0.1</v>
      </c>
      <c r="DE59" s="4">
        <f t="shared" si="38"/>
        <v>0.1</v>
      </c>
    </row>
    <row r="60" spans="1:109">
      <c r="E60" s="4">
        <f t="shared" si="36"/>
        <v>0</v>
      </c>
      <c r="H60" s="2"/>
      <c r="I60" s="2" t="s">
        <v>37</v>
      </c>
      <c r="J60" s="1">
        <v>1</v>
      </c>
      <c r="K60" s="4">
        <f t="shared" si="40"/>
        <v>1</v>
      </c>
      <c r="L60" s="4">
        <f t="shared" si="40"/>
        <v>1</v>
      </c>
      <c r="M60" s="4">
        <f t="shared" si="40"/>
        <v>0.5</v>
      </c>
      <c r="N60" s="4">
        <f t="shared" si="40"/>
        <v>0.5</v>
      </c>
      <c r="O60" s="4">
        <f t="shared" si="40"/>
        <v>0.5</v>
      </c>
      <c r="P60" s="4">
        <f t="shared" si="40"/>
        <v>0.1</v>
      </c>
      <c r="Q60" s="4">
        <f t="shared" si="37"/>
        <v>0.1</v>
      </c>
      <c r="R60" s="4">
        <f t="shared" si="37"/>
        <v>0.1</v>
      </c>
      <c r="S60" s="4">
        <f t="shared" si="37"/>
        <v>0.1</v>
      </c>
      <c r="T60" s="4">
        <f t="shared" si="37"/>
        <v>0.1</v>
      </c>
      <c r="U60" s="4">
        <f t="shared" si="37"/>
        <v>0.1</v>
      </c>
      <c r="V60" s="4">
        <f t="shared" si="37"/>
        <v>0.1</v>
      </c>
      <c r="W60" s="4">
        <f t="shared" si="37"/>
        <v>0.1</v>
      </c>
      <c r="X60" s="4">
        <f t="shared" si="37"/>
        <v>0.1</v>
      </c>
      <c r="Y60" s="4">
        <f t="shared" ref="Y60:CJ63" si="41">IF(Y69&gt;0.42,"100"%,IF(Y69&gt;0.2,50%,10%))</f>
        <v>0.1</v>
      </c>
      <c r="Z60" s="4">
        <f t="shared" si="41"/>
        <v>0.1</v>
      </c>
      <c r="AA60" s="4">
        <f t="shared" si="41"/>
        <v>0.1</v>
      </c>
      <c r="AB60" s="4">
        <f t="shared" si="41"/>
        <v>0.1</v>
      </c>
      <c r="AC60" s="4">
        <f t="shared" si="41"/>
        <v>0.1</v>
      </c>
      <c r="AD60" s="4">
        <f t="shared" si="41"/>
        <v>0.1</v>
      </c>
      <c r="AE60" s="4">
        <f t="shared" si="41"/>
        <v>0.1</v>
      </c>
      <c r="AF60" s="4">
        <f t="shared" si="41"/>
        <v>0.1</v>
      </c>
      <c r="AG60" s="4">
        <f t="shared" si="41"/>
        <v>0.1</v>
      </c>
      <c r="AH60" s="4">
        <f t="shared" si="41"/>
        <v>0.1</v>
      </c>
      <c r="AI60" s="4">
        <f t="shared" si="41"/>
        <v>0.1</v>
      </c>
      <c r="AJ60" s="4">
        <f t="shared" si="41"/>
        <v>0.1</v>
      </c>
      <c r="AK60" s="4">
        <f t="shared" si="41"/>
        <v>0.1</v>
      </c>
      <c r="AL60" s="4">
        <f t="shared" si="41"/>
        <v>0.1</v>
      </c>
      <c r="AM60" s="4">
        <f t="shared" si="41"/>
        <v>0.1</v>
      </c>
      <c r="AN60" s="4">
        <f t="shared" si="41"/>
        <v>0.1</v>
      </c>
      <c r="AO60" s="4">
        <f t="shared" si="41"/>
        <v>0.1</v>
      </c>
      <c r="AP60" s="4">
        <f t="shared" si="41"/>
        <v>0.1</v>
      </c>
      <c r="AQ60" s="4">
        <f t="shared" si="41"/>
        <v>0.1</v>
      </c>
      <c r="AR60" s="4">
        <f t="shared" si="41"/>
        <v>0.1</v>
      </c>
      <c r="AS60" s="4">
        <f t="shared" si="41"/>
        <v>0.1</v>
      </c>
      <c r="AT60" s="4">
        <f t="shared" si="41"/>
        <v>0.1</v>
      </c>
      <c r="AU60" s="4">
        <f t="shared" si="41"/>
        <v>0.1</v>
      </c>
      <c r="AV60" s="4">
        <f t="shared" si="41"/>
        <v>0.1</v>
      </c>
      <c r="AW60" s="4">
        <f t="shared" si="41"/>
        <v>0.1</v>
      </c>
      <c r="AX60" s="4">
        <f t="shared" si="41"/>
        <v>0.1</v>
      </c>
      <c r="AY60" s="4">
        <f t="shared" si="41"/>
        <v>0.1</v>
      </c>
      <c r="AZ60" s="4">
        <f t="shared" si="41"/>
        <v>0.1</v>
      </c>
      <c r="BA60" s="4">
        <f t="shared" si="41"/>
        <v>0.1</v>
      </c>
      <c r="BB60" s="4">
        <f t="shared" si="41"/>
        <v>0.1</v>
      </c>
      <c r="BC60" s="4">
        <f t="shared" si="41"/>
        <v>0.1</v>
      </c>
      <c r="BD60" s="4">
        <f t="shared" si="41"/>
        <v>0.1</v>
      </c>
      <c r="BE60" s="4">
        <f t="shared" si="41"/>
        <v>0.1</v>
      </c>
      <c r="BF60" s="4">
        <f t="shared" si="41"/>
        <v>0.1</v>
      </c>
      <c r="BG60" s="4">
        <f t="shared" si="41"/>
        <v>0.1</v>
      </c>
      <c r="BH60" s="4">
        <f t="shared" si="41"/>
        <v>0.1</v>
      </c>
      <c r="BI60" s="4">
        <f t="shared" si="41"/>
        <v>0.1</v>
      </c>
      <c r="BJ60" s="4">
        <f t="shared" si="41"/>
        <v>0.1</v>
      </c>
      <c r="BK60" s="4">
        <f t="shared" si="41"/>
        <v>0.1</v>
      </c>
      <c r="BL60" s="4">
        <f t="shared" si="41"/>
        <v>0.1</v>
      </c>
      <c r="BM60" s="4">
        <f t="shared" si="41"/>
        <v>0.1</v>
      </c>
      <c r="BN60" s="4">
        <f t="shared" si="41"/>
        <v>0.1</v>
      </c>
      <c r="BO60" s="4">
        <f t="shared" si="41"/>
        <v>0.1</v>
      </c>
      <c r="BP60" s="4">
        <f t="shared" si="41"/>
        <v>0.1</v>
      </c>
      <c r="BQ60" s="4">
        <f t="shared" si="41"/>
        <v>0.1</v>
      </c>
      <c r="BR60" s="4">
        <f t="shared" si="41"/>
        <v>0.1</v>
      </c>
      <c r="BS60" s="4">
        <f t="shared" si="41"/>
        <v>0.1</v>
      </c>
      <c r="BT60" s="4">
        <f t="shared" si="41"/>
        <v>0.1</v>
      </c>
      <c r="BU60" s="4">
        <f t="shared" si="41"/>
        <v>0.1</v>
      </c>
      <c r="BV60" s="4">
        <f t="shared" si="41"/>
        <v>0.1</v>
      </c>
      <c r="BW60" s="4">
        <f t="shared" si="41"/>
        <v>0.1</v>
      </c>
      <c r="BX60" s="4">
        <f t="shared" si="41"/>
        <v>0.1</v>
      </c>
      <c r="BY60" s="4">
        <f t="shared" si="41"/>
        <v>0.1</v>
      </c>
      <c r="BZ60" s="4">
        <f t="shared" si="41"/>
        <v>0.1</v>
      </c>
      <c r="CA60" s="4">
        <f t="shared" si="41"/>
        <v>0.1</v>
      </c>
      <c r="CB60" s="4">
        <f t="shared" si="41"/>
        <v>0.1</v>
      </c>
      <c r="CC60" s="4">
        <f t="shared" si="41"/>
        <v>0.1</v>
      </c>
      <c r="CD60" s="4">
        <f t="shared" si="41"/>
        <v>0.1</v>
      </c>
      <c r="CE60" s="4">
        <f t="shared" si="41"/>
        <v>0.1</v>
      </c>
      <c r="CF60" s="4">
        <f t="shared" si="41"/>
        <v>0.1</v>
      </c>
      <c r="CG60" s="4">
        <f t="shared" si="41"/>
        <v>0.1</v>
      </c>
      <c r="CH60" s="4">
        <f t="shared" si="41"/>
        <v>0.1</v>
      </c>
      <c r="CI60" s="4">
        <f t="shared" si="41"/>
        <v>0.1</v>
      </c>
      <c r="CJ60" s="4">
        <f t="shared" si="41"/>
        <v>0.1</v>
      </c>
      <c r="CK60" s="4">
        <f t="shared" si="38"/>
        <v>0.1</v>
      </c>
      <c r="CL60" s="4">
        <f t="shared" si="38"/>
        <v>0.1</v>
      </c>
      <c r="CM60" s="4">
        <f t="shared" si="38"/>
        <v>0.1</v>
      </c>
      <c r="CN60" s="4">
        <f t="shared" si="38"/>
        <v>0.1</v>
      </c>
      <c r="CO60" s="4">
        <f t="shared" si="38"/>
        <v>0.1</v>
      </c>
      <c r="CP60" s="4">
        <f t="shared" si="38"/>
        <v>0.1</v>
      </c>
      <c r="CQ60" s="4">
        <f t="shared" si="38"/>
        <v>0.1</v>
      </c>
      <c r="CR60" s="4">
        <f t="shared" si="38"/>
        <v>0.1</v>
      </c>
      <c r="CS60" s="4">
        <f t="shared" si="38"/>
        <v>0.1</v>
      </c>
      <c r="CT60" s="4">
        <f t="shared" si="38"/>
        <v>0.1</v>
      </c>
      <c r="CU60" s="4">
        <f t="shared" si="38"/>
        <v>0.1</v>
      </c>
      <c r="CV60" s="4">
        <f t="shared" si="38"/>
        <v>0.1</v>
      </c>
      <c r="CW60" s="4">
        <f t="shared" si="38"/>
        <v>0.1</v>
      </c>
      <c r="CX60" s="4">
        <f t="shared" si="38"/>
        <v>0.1</v>
      </c>
      <c r="CY60" s="4">
        <f t="shared" si="38"/>
        <v>0.1</v>
      </c>
      <c r="CZ60" s="4">
        <f t="shared" si="38"/>
        <v>0.1</v>
      </c>
      <c r="DA60" s="4">
        <f t="shared" si="38"/>
        <v>0.1</v>
      </c>
      <c r="DB60" s="4">
        <f t="shared" si="38"/>
        <v>0.1</v>
      </c>
      <c r="DC60" s="4">
        <f t="shared" si="38"/>
        <v>0.1</v>
      </c>
      <c r="DD60" s="4">
        <f t="shared" si="38"/>
        <v>0.1</v>
      </c>
      <c r="DE60" s="4">
        <f t="shared" si="38"/>
        <v>0.1</v>
      </c>
    </row>
    <row r="61" spans="1:109">
      <c r="E61" s="4">
        <f t="shared" ca="1" si="36"/>
        <v>7.5000000000000011E-2</v>
      </c>
      <c r="H61" s="2"/>
      <c r="I61" s="2" t="s">
        <v>181</v>
      </c>
      <c r="J61" s="1">
        <v>1</v>
      </c>
      <c r="K61" s="4">
        <f>IF(K70&gt;0.42,"100"%,IF(K70&gt;0.2,50%,10%))</f>
        <v>1</v>
      </c>
      <c r="L61" s="4">
        <f t="shared" si="40"/>
        <v>1</v>
      </c>
      <c r="M61" s="4">
        <f t="shared" si="40"/>
        <v>1</v>
      </c>
      <c r="N61" s="4">
        <f t="shared" si="40"/>
        <v>0.5</v>
      </c>
      <c r="O61" s="4">
        <f t="shared" si="40"/>
        <v>0.5</v>
      </c>
      <c r="P61" s="4">
        <f t="shared" si="40"/>
        <v>0.5</v>
      </c>
      <c r="Q61" s="4">
        <f t="shared" si="40"/>
        <v>0.5</v>
      </c>
      <c r="R61" s="4">
        <f t="shared" si="40"/>
        <v>0.1</v>
      </c>
      <c r="S61" s="4">
        <f t="shared" si="40"/>
        <v>0.1</v>
      </c>
      <c r="T61" s="4">
        <f t="shared" si="40"/>
        <v>0.1</v>
      </c>
      <c r="U61" s="4">
        <f t="shared" si="40"/>
        <v>0.1</v>
      </c>
      <c r="V61" s="4">
        <f t="shared" si="40"/>
        <v>0.1</v>
      </c>
      <c r="W61" s="4">
        <f t="shared" si="40"/>
        <v>0.1</v>
      </c>
      <c r="X61" s="4">
        <f t="shared" si="40"/>
        <v>0.1</v>
      </c>
      <c r="Y61" s="4">
        <f t="shared" si="40"/>
        <v>0.1</v>
      </c>
      <c r="Z61" s="4">
        <f t="shared" si="40"/>
        <v>0.1</v>
      </c>
      <c r="AA61" s="4">
        <f t="shared" si="41"/>
        <v>0.1</v>
      </c>
      <c r="AB61" s="4">
        <f t="shared" si="41"/>
        <v>0.1</v>
      </c>
      <c r="AC61" s="4">
        <f t="shared" si="41"/>
        <v>0.1</v>
      </c>
      <c r="AD61" s="4">
        <f t="shared" si="41"/>
        <v>0.1</v>
      </c>
      <c r="AE61" s="4">
        <f t="shared" si="41"/>
        <v>0.1</v>
      </c>
      <c r="AF61" s="4">
        <f t="shared" si="41"/>
        <v>0.1</v>
      </c>
      <c r="AG61" s="4">
        <f t="shared" si="41"/>
        <v>0.1</v>
      </c>
      <c r="AH61" s="4">
        <f t="shared" si="41"/>
        <v>0.1</v>
      </c>
      <c r="AI61" s="4">
        <f t="shared" si="41"/>
        <v>0.1</v>
      </c>
      <c r="AJ61" s="4">
        <f t="shared" si="41"/>
        <v>0.1</v>
      </c>
      <c r="AK61" s="4">
        <f t="shared" si="41"/>
        <v>0.1</v>
      </c>
      <c r="AL61" s="4">
        <f t="shared" si="41"/>
        <v>0.1</v>
      </c>
      <c r="AM61" s="4">
        <f t="shared" si="41"/>
        <v>0.1</v>
      </c>
      <c r="AN61" s="4">
        <f t="shared" si="41"/>
        <v>0.1</v>
      </c>
      <c r="AO61" s="4">
        <f t="shared" si="41"/>
        <v>0.1</v>
      </c>
      <c r="AP61" s="4">
        <f t="shared" si="41"/>
        <v>0.1</v>
      </c>
      <c r="AQ61" s="4">
        <f t="shared" si="41"/>
        <v>0.1</v>
      </c>
      <c r="AR61" s="4">
        <f t="shared" si="41"/>
        <v>0.1</v>
      </c>
      <c r="AS61" s="4">
        <f t="shared" si="41"/>
        <v>0.1</v>
      </c>
      <c r="AT61" s="4">
        <f t="shared" si="41"/>
        <v>0.1</v>
      </c>
      <c r="AU61" s="4">
        <f t="shared" si="41"/>
        <v>0.1</v>
      </c>
      <c r="AV61" s="4">
        <f t="shared" si="41"/>
        <v>0.1</v>
      </c>
      <c r="AW61" s="4">
        <f t="shared" si="41"/>
        <v>0.1</v>
      </c>
      <c r="AX61" s="4">
        <f t="shared" si="41"/>
        <v>0.1</v>
      </c>
      <c r="AY61" s="4">
        <f t="shared" si="41"/>
        <v>0.1</v>
      </c>
      <c r="AZ61" s="4">
        <f t="shared" si="41"/>
        <v>0.1</v>
      </c>
      <c r="BA61" s="4">
        <f t="shared" si="41"/>
        <v>0.1</v>
      </c>
      <c r="BB61" s="4">
        <f t="shared" si="41"/>
        <v>0.1</v>
      </c>
      <c r="BC61" s="4">
        <f t="shared" si="41"/>
        <v>0.1</v>
      </c>
      <c r="BD61" s="4">
        <f t="shared" si="41"/>
        <v>0.1</v>
      </c>
      <c r="BE61" s="4">
        <f t="shared" si="41"/>
        <v>0.1</v>
      </c>
      <c r="BF61" s="4">
        <f t="shared" si="41"/>
        <v>0.1</v>
      </c>
      <c r="BG61" s="4">
        <f t="shared" si="41"/>
        <v>0.1</v>
      </c>
      <c r="BH61" s="4">
        <f t="shared" si="41"/>
        <v>0.1</v>
      </c>
      <c r="BI61" s="4">
        <f t="shared" si="41"/>
        <v>0.1</v>
      </c>
      <c r="BJ61" s="4">
        <f t="shared" si="41"/>
        <v>0.1</v>
      </c>
      <c r="BK61" s="4">
        <f t="shared" si="41"/>
        <v>0.1</v>
      </c>
      <c r="BL61" s="4">
        <f t="shared" si="41"/>
        <v>0.1</v>
      </c>
      <c r="BM61" s="4">
        <f t="shared" si="41"/>
        <v>0.1</v>
      </c>
      <c r="BN61" s="4">
        <f t="shared" si="41"/>
        <v>0.1</v>
      </c>
      <c r="BO61" s="4">
        <f t="shared" si="41"/>
        <v>0.1</v>
      </c>
      <c r="BP61" s="4">
        <f t="shared" si="41"/>
        <v>0.1</v>
      </c>
      <c r="BQ61" s="4">
        <f t="shared" si="41"/>
        <v>0.1</v>
      </c>
      <c r="BR61" s="4">
        <f t="shared" si="41"/>
        <v>0.1</v>
      </c>
      <c r="BS61" s="4">
        <f t="shared" si="41"/>
        <v>0.1</v>
      </c>
      <c r="BT61" s="4">
        <f t="shared" si="41"/>
        <v>0.1</v>
      </c>
      <c r="BU61" s="4">
        <f t="shared" si="41"/>
        <v>0.1</v>
      </c>
      <c r="BV61" s="4">
        <f t="shared" si="41"/>
        <v>0.1</v>
      </c>
      <c r="BW61" s="4">
        <f t="shared" si="41"/>
        <v>0.1</v>
      </c>
      <c r="BX61" s="4">
        <f t="shared" si="41"/>
        <v>0.1</v>
      </c>
      <c r="BY61" s="4">
        <f t="shared" si="41"/>
        <v>0.1</v>
      </c>
      <c r="BZ61" s="4">
        <f t="shared" si="41"/>
        <v>0.1</v>
      </c>
      <c r="CA61" s="4">
        <f t="shared" si="41"/>
        <v>0.1</v>
      </c>
      <c r="CB61" s="4">
        <f t="shared" si="41"/>
        <v>0.1</v>
      </c>
      <c r="CC61" s="4">
        <f t="shared" si="41"/>
        <v>0.1</v>
      </c>
      <c r="CD61" s="4">
        <f t="shared" si="41"/>
        <v>0.1</v>
      </c>
      <c r="CE61" s="4">
        <f t="shared" si="41"/>
        <v>0.1</v>
      </c>
      <c r="CF61" s="4">
        <f t="shared" si="41"/>
        <v>0.1</v>
      </c>
      <c r="CG61" s="4">
        <f t="shared" si="41"/>
        <v>0.1</v>
      </c>
      <c r="CH61" s="4">
        <f t="shared" si="41"/>
        <v>0.1</v>
      </c>
      <c r="CI61" s="4">
        <f t="shared" si="41"/>
        <v>0.1</v>
      </c>
      <c r="CJ61" s="4">
        <f t="shared" si="41"/>
        <v>0.1</v>
      </c>
      <c r="CK61" s="4">
        <f t="shared" si="38"/>
        <v>0.1</v>
      </c>
      <c r="CL61" s="4">
        <f t="shared" si="38"/>
        <v>0.1</v>
      </c>
      <c r="CM61" s="4">
        <f t="shared" si="38"/>
        <v>0.1</v>
      </c>
      <c r="CN61" s="4">
        <f t="shared" si="38"/>
        <v>0.1</v>
      </c>
      <c r="CO61" s="4">
        <f t="shared" si="38"/>
        <v>0.1</v>
      </c>
      <c r="CP61" s="4">
        <f t="shared" si="38"/>
        <v>0.1</v>
      </c>
      <c r="CQ61" s="4">
        <f t="shared" si="38"/>
        <v>0.1</v>
      </c>
      <c r="CR61" s="4">
        <f t="shared" si="38"/>
        <v>0.1</v>
      </c>
      <c r="CS61" s="4">
        <f t="shared" si="38"/>
        <v>0.1</v>
      </c>
      <c r="CT61" s="4">
        <f t="shared" si="38"/>
        <v>0.1</v>
      </c>
      <c r="CU61" s="4">
        <f t="shared" si="38"/>
        <v>0.1</v>
      </c>
      <c r="CV61" s="4">
        <f t="shared" si="38"/>
        <v>0.1</v>
      </c>
      <c r="CW61" s="4">
        <f t="shared" si="38"/>
        <v>0.1</v>
      </c>
      <c r="CX61" s="4">
        <f t="shared" si="38"/>
        <v>0.1</v>
      </c>
      <c r="CY61" s="4">
        <f t="shared" si="38"/>
        <v>0.1</v>
      </c>
      <c r="CZ61" s="4">
        <f t="shared" si="38"/>
        <v>0.1</v>
      </c>
      <c r="DA61" s="4">
        <f t="shared" si="38"/>
        <v>0.1</v>
      </c>
      <c r="DB61" s="4">
        <f t="shared" si="38"/>
        <v>0.1</v>
      </c>
      <c r="DC61" s="4">
        <f t="shared" si="38"/>
        <v>0.1</v>
      </c>
      <c r="DD61" s="4">
        <f t="shared" si="38"/>
        <v>0.1</v>
      </c>
      <c r="DE61" s="4">
        <f t="shared" si="38"/>
        <v>0.1</v>
      </c>
    </row>
    <row r="62" spans="1:109">
      <c r="E62" s="4">
        <f t="shared" ca="1" si="36"/>
        <v>0.1</v>
      </c>
      <c r="H62" s="2"/>
      <c r="I62" s="2" t="s">
        <v>38</v>
      </c>
      <c r="J62" s="1">
        <v>1</v>
      </c>
      <c r="K62" s="4">
        <f>IF(K71&gt;0.42,"100"%,IF(K71&gt;0.2,50%,10%))</f>
        <v>1</v>
      </c>
      <c r="L62" s="4">
        <f t="shared" si="40"/>
        <v>1</v>
      </c>
      <c r="M62" s="4">
        <f t="shared" si="40"/>
        <v>1</v>
      </c>
      <c r="N62" s="4">
        <f t="shared" si="40"/>
        <v>1</v>
      </c>
      <c r="O62" s="4">
        <f t="shared" si="40"/>
        <v>1</v>
      </c>
      <c r="P62" s="4">
        <f t="shared" si="40"/>
        <v>0.5</v>
      </c>
      <c r="Q62" s="4">
        <f t="shared" si="40"/>
        <v>0.5</v>
      </c>
      <c r="R62" s="4">
        <f t="shared" si="40"/>
        <v>0.5</v>
      </c>
      <c r="S62" s="4">
        <f t="shared" si="40"/>
        <v>0.5</v>
      </c>
      <c r="T62" s="4">
        <f t="shared" si="40"/>
        <v>0.1</v>
      </c>
      <c r="U62" s="4">
        <f t="shared" si="40"/>
        <v>0.1</v>
      </c>
      <c r="V62" s="4">
        <f t="shared" si="40"/>
        <v>0.1</v>
      </c>
      <c r="W62" s="4">
        <f t="shared" si="40"/>
        <v>0.1</v>
      </c>
      <c r="X62" s="4">
        <f t="shared" si="40"/>
        <v>0.1</v>
      </c>
      <c r="Y62" s="4">
        <f t="shared" si="40"/>
        <v>0.1</v>
      </c>
      <c r="Z62" s="4">
        <f t="shared" si="40"/>
        <v>0.1</v>
      </c>
      <c r="AA62" s="4">
        <f t="shared" si="41"/>
        <v>0.1</v>
      </c>
      <c r="AB62" s="4">
        <f t="shared" si="41"/>
        <v>0.1</v>
      </c>
      <c r="AC62" s="4">
        <f t="shared" si="41"/>
        <v>0.1</v>
      </c>
      <c r="AD62" s="4">
        <f t="shared" si="41"/>
        <v>0.1</v>
      </c>
      <c r="AE62" s="4">
        <f t="shared" si="41"/>
        <v>0.1</v>
      </c>
      <c r="AF62" s="4">
        <f t="shared" si="41"/>
        <v>0.1</v>
      </c>
      <c r="AG62" s="4">
        <f t="shared" si="41"/>
        <v>0.1</v>
      </c>
      <c r="AH62" s="4">
        <f t="shared" si="41"/>
        <v>0.1</v>
      </c>
      <c r="AI62" s="4">
        <f t="shared" si="41"/>
        <v>0.1</v>
      </c>
      <c r="AJ62" s="4">
        <f t="shared" si="41"/>
        <v>0.1</v>
      </c>
      <c r="AK62" s="4">
        <f t="shared" si="41"/>
        <v>0.1</v>
      </c>
      <c r="AL62" s="4">
        <f t="shared" si="41"/>
        <v>0.1</v>
      </c>
      <c r="AM62" s="4">
        <f t="shared" si="41"/>
        <v>0.1</v>
      </c>
      <c r="AN62" s="4">
        <f t="shared" si="41"/>
        <v>0.1</v>
      </c>
      <c r="AO62" s="4">
        <f t="shared" si="41"/>
        <v>0.1</v>
      </c>
      <c r="AP62" s="4">
        <f t="shared" si="41"/>
        <v>0.1</v>
      </c>
      <c r="AQ62" s="4">
        <f t="shared" si="41"/>
        <v>0.1</v>
      </c>
      <c r="AR62" s="4">
        <f t="shared" si="41"/>
        <v>0.1</v>
      </c>
      <c r="AS62" s="4">
        <f t="shared" si="41"/>
        <v>0.1</v>
      </c>
      <c r="AT62" s="4">
        <f t="shared" si="41"/>
        <v>0.1</v>
      </c>
      <c r="AU62" s="4">
        <f t="shared" si="41"/>
        <v>0.1</v>
      </c>
      <c r="AV62" s="4">
        <f t="shared" si="41"/>
        <v>0.1</v>
      </c>
      <c r="AW62" s="4">
        <f t="shared" si="41"/>
        <v>0.1</v>
      </c>
      <c r="AX62" s="4">
        <f t="shared" si="41"/>
        <v>0.1</v>
      </c>
      <c r="AY62" s="4">
        <f t="shared" si="41"/>
        <v>0.1</v>
      </c>
      <c r="AZ62" s="4">
        <f t="shared" si="41"/>
        <v>0.1</v>
      </c>
      <c r="BA62" s="4">
        <f t="shared" si="41"/>
        <v>0.1</v>
      </c>
      <c r="BB62" s="4">
        <f t="shared" si="41"/>
        <v>0.1</v>
      </c>
      <c r="BC62" s="4">
        <f t="shared" si="41"/>
        <v>0.1</v>
      </c>
      <c r="BD62" s="4">
        <f t="shared" si="41"/>
        <v>0.1</v>
      </c>
      <c r="BE62" s="4">
        <f t="shared" si="41"/>
        <v>0.1</v>
      </c>
      <c r="BF62" s="4">
        <f t="shared" si="41"/>
        <v>0.1</v>
      </c>
      <c r="BG62" s="4">
        <f t="shared" si="41"/>
        <v>0.1</v>
      </c>
      <c r="BH62" s="4">
        <f t="shared" si="41"/>
        <v>0.1</v>
      </c>
      <c r="BI62" s="4">
        <f t="shared" si="41"/>
        <v>0.1</v>
      </c>
      <c r="BJ62" s="4">
        <f t="shared" si="41"/>
        <v>0.1</v>
      </c>
      <c r="BK62" s="4">
        <f t="shared" si="41"/>
        <v>0.1</v>
      </c>
      <c r="BL62" s="4">
        <f t="shared" si="41"/>
        <v>0.1</v>
      </c>
      <c r="BM62" s="4">
        <f t="shared" si="41"/>
        <v>0.1</v>
      </c>
      <c r="BN62" s="4">
        <f t="shared" si="41"/>
        <v>0.1</v>
      </c>
      <c r="BO62" s="4">
        <f t="shared" si="41"/>
        <v>0.1</v>
      </c>
      <c r="BP62" s="4">
        <f t="shared" si="41"/>
        <v>0.1</v>
      </c>
      <c r="BQ62" s="4">
        <f t="shared" si="41"/>
        <v>0.1</v>
      </c>
      <c r="BR62" s="4">
        <f t="shared" si="41"/>
        <v>0.1</v>
      </c>
      <c r="BS62" s="4">
        <f t="shared" si="41"/>
        <v>0.1</v>
      </c>
      <c r="BT62" s="4">
        <f t="shared" si="41"/>
        <v>0.1</v>
      </c>
      <c r="BU62" s="4">
        <f t="shared" si="41"/>
        <v>0.1</v>
      </c>
      <c r="BV62" s="4">
        <f t="shared" si="41"/>
        <v>0.1</v>
      </c>
      <c r="BW62" s="4">
        <f t="shared" si="41"/>
        <v>0.1</v>
      </c>
      <c r="BX62" s="4">
        <f t="shared" si="41"/>
        <v>0.1</v>
      </c>
      <c r="BY62" s="4">
        <f t="shared" si="41"/>
        <v>0.1</v>
      </c>
      <c r="BZ62" s="4">
        <f t="shared" si="41"/>
        <v>0.1</v>
      </c>
      <c r="CA62" s="4">
        <f t="shared" si="41"/>
        <v>0.1</v>
      </c>
      <c r="CB62" s="4">
        <f t="shared" si="41"/>
        <v>0.1</v>
      </c>
      <c r="CC62" s="4">
        <f t="shared" si="41"/>
        <v>0.1</v>
      </c>
      <c r="CD62" s="4">
        <f t="shared" si="41"/>
        <v>0.1</v>
      </c>
      <c r="CE62" s="4">
        <f t="shared" si="41"/>
        <v>0.1</v>
      </c>
      <c r="CF62" s="4">
        <f t="shared" si="41"/>
        <v>0.1</v>
      </c>
      <c r="CG62" s="4">
        <f t="shared" si="41"/>
        <v>0.1</v>
      </c>
      <c r="CH62" s="4">
        <f t="shared" si="41"/>
        <v>0.1</v>
      </c>
      <c r="CI62" s="4">
        <f t="shared" si="41"/>
        <v>0.1</v>
      </c>
      <c r="CJ62" s="4">
        <f t="shared" si="41"/>
        <v>0.1</v>
      </c>
      <c r="CK62" s="4">
        <f t="shared" si="38"/>
        <v>0.1</v>
      </c>
      <c r="CL62" s="4">
        <f t="shared" si="38"/>
        <v>0.1</v>
      </c>
      <c r="CM62" s="4">
        <f t="shared" si="38"/>
        <v>0.1</v>
      </c>
      <c r="CN62" s="4">
        <f t="shared" si="38"/>
        <v>0.1</v>
      </c>
      <c r="CO62" s="4">
        <f t="shared" si="38"/>
        <v>0.1</v>
      </c>
      <c r="CP62" s="4">
        <f t="shared" si="38"/>
        <v>0.1</v>
      </c>
      <c r="CQ62" s="4">
        <f t="shared" si="38"/>
        <v>0.1</v>
      </c>
      <c r="CR62" s="4">
        <f t="shared" si="38"/>
        <v>0.1</v>
      </c>
      <c r="CS62" s="4">
        <f t="shared" si="38"/>
        <v>0.1</v>
      </c>
      <c r="CT62" s="4">
        <f t="shared" si="38"/>
        <v>0.1</v>
      </c>
      <c r="CU62" s="4">
        <f t="shared" si="38"/>
        <v>0.1</v>
      </c>
      <c r="CV62" s="4">
        <f t="shared" si="38"/>
        <v>0.1</v>
      </c>
      <c r="CW62" s="4">
        <f t="shared" si="38"/>
        <v>0.1</v>
      </c>
      <c r="CX62" s="4">
        <f t="shared" si="38"/>
        <v>0.1</v>
      </c>
      <c r="CY62" s="4">
        <f t="shared" si="38"/>
        <v>0.1</v>
      </c>
      <c r="CZ62" s="4">
        <f t="shared" si="38"/>
        <v>0.1</v>
      </c>
      <c r="DA62" s="4">
        <f t="shared" si="38"/>
        <v>0.1</v>
      </c>
      <c r="DB62" s="4">
        <f t="shared" si="38"/>
        <v>0.1</v>
      </c>
      <c r="DC62" s="4">
        <f t="shared" si="38"/>
        <v>0.1</v>
      </c>
      <c r="DD62" s="4">
        <f t="shared" si="38"/>
        <v>0.1</v>
      </c>
      <c r="DE62" s="4">
        <f t="shared" si="38"/>
        <v>0.1</v>
      </c>
    </row>
    <row r="63" spans="1:109">
      <c r="H63" s="2"/>
      <c r="I63" t="s">
        <v>40</v>
      </c>
      <c r="J63" s="1">
        <v>1</v>
      </c>
      <c r="K63" s="4">
        <f>IF(K72&gt;0.42,"100"%,IF(K72&gt;0.2,50%,10%))</f>
        <v>1</v>
      </c>
      <c r="L63" s="4">
        <f t="shared" si="40"/>
        <v>1</v>
      </c>
      <c r="M63" s="4">
        <f t="shared" si="40"/>
        <v>0.5</v>
      </c>
      <c r="N63" s="4">
        <f t="shared" si="40"/>
        <v>0.5</v>
      </c>
      <c r="O63" s="4">
        <f t="shared" si="40"/>
        <v>0.5</v>
      </c>
      <c r="P63" s="4">
        <f t="shared" si="40"/>
        <v>0.1</v>
      </c>
      <c r="Q63" s="4">
        <f t="shared" si="40"/>
        <v>0.1</v>
      </c>
      <c r="R63" s="4">
        <f t="shared" si="40"/>
        <v>0.1</v>
      </c>
      <c r="S63" s="4">
        <f t="shared" si="40"/>
        <v>0.1</v>
      </c>
      <c r="T63" s="4">
        <f t="shared" si="40"/>
        <v>0.1</v>
      </c>
      <c r="U63" s="4">
        <f t="shared" si="40"/>
        <v>0.1</v>
      </c>
      <c r="V63" s="4">
        <f t="shared" si="40"/>
        <v>0.1</v>
      </c>
      <c r="W63" s="4">
        <f t="shared" si="40"/>
        <v>0.1</v>
      </c>
      <c r="X63" s="4">
        <f t="shared" si="40"/>
        <v>0.1</v>
      </c>
      <c r="Y63" s="4">
        <f t="shared" si="40"/>
        <v>0.1</v>
      </c>
      <c r="Z63" s="4">
        <f t="shared" si="40"/>
        <v>0.1</v>
      </c>
      <c r="AA63" s="4">
        <f t="shared" si="41"/>
        <v>0.1</v>
      </c>
      <c r="AB63" s="4">
        <f t="shared" si="41"/>
        <v>0.1</v>
      </c>
      <c r="AC63" s="4">
        <f t="shared" si="41"/>
        <v>0.1</v>
      </c>
      <c r="AD63" s="4">
        <f t="shared" si="41"/>
        <v>0.1</v>
      </c>
      <c r="AE63" s="4">
        <f t="shared" si="41"/>
        <v>0.1</v>
      </c>
      <c r="AF63" s="4">
        <f t="shared" si="41"/>
        <v>0.1</v>
      </c>
      <c r="AG63" s="4">
        <f t="shared" si="41"/>
        <v>0.1</v>
      </c>
      <c r="AH63" s="4">
        <f t="shared" si="41"/>
        <v>0.1</v>
      </c>
      <c r="AI63" s="4">
        <f t="shared" si="41"/>
        <v>0.1</v>
      </c>
      <c r="AJ63" s="4">
        <f t="shared" si="41"/>
        <v>0.1</v>
      </c>
      <c r="AK63" s="4">
        <f t="shared" si="41"/>
        <v>0.1</v>
      </c>
      <c r="AL63" s="4">
        <f t="shared" si="41"/>
        <v>0.1</v>
      </c>
      <c r="AM63" s="4">
        <f t="shared" si="41"/>
        <v>0.1</v>
      </c>
      <c r="AN63" s="4">
        <f t="shared" si="41"/>
        <v>0.1</v>
      </c>
      <c r="AO63" s="4">
        <f t="shared" si="41"/>
        <v>0.1</v>
      </c>
      <c r="AP63" s="4">
        <f t="shared" si="41"/>
        <v>0.1</v>
      </c>
      <c r="AQ63" s="4">
        <f t="shared" si="41"/>
        <v>0.1</v>
      </c>
      <c r="AR63" s="4">
        <f t="shared" si="41"/>
        <v>0.1</v>
      </c>
      <c r="AS63" s="4">
        <f t="shared" si="41"/>
        <v>0.1</v>
      </c>
      <c r="AT63" s="4">
        <f t="shared" si="41"/>
        <v>0.1</v>
      </c>
      <c r="AU63" s="4">
        <f t="shared" si="41"/>
        <v>0.1</v>
      </c>
      <c r="AV63" s="4">
        <f t="shared" si="41"/>
        <v>0.1</v>
      </c>
      <c r="AW63" s="4">
        <f t="shared" si="41"/>
        <v>0.1</v>
      </c>
      <c r="AX63" s="4">
        <f t="shared" si="41"/>
        <v>0.1</v>
      </c>
      <c r="AY63" s="4">
        <f t="shared" si="41"/>
        <v>0.1</v>
      </c>
      <c r="AZ63" s="4">
        <f t="shared" si="41"/>
        <v>0.1</v>
      </c>
      <c r="BA63" s="4">
        <f t="shared" si="41"/>
        <v>0.1</v>
      </c>
      <c r="BB63" s="4">
        <f t="shared" si="41"/>
        <v>0.1</v>
      </c>
      <c r="BC63" s="4">
        <f t="shared" si="41"/>
        <v>0.1</v>
      </c>
      <c r="BD63" s="4">
        <f t="shared" si="41"/>
        <v>0.1</v>
      </c>
      <c r="BE63" s="4">
        <f t="shared" si="41"/>
        <v>0.1</v>
      </c>
      <c r="BF63" s="4">
        <f t="shared" si="41"/>
        <v>0.1</v>
      </c>
      <c r="BG63" s="4">
        <f t="shared" si="41"/>
        <v>0.1</v>
      </c>
      <c r="BH63" s="4">
        <f t="shared" si="41"/>
        <v>0.1</v>
      </c>
      <c r="BI63" s="4">
        <f t="shared" si="41"/>
        <v>0.1</v>
      </c>
      <c r="BJ63" s="4">
        <f t="shared" si="41"/>
        <v>0.1</v>
      </c>
      <c r="BK63" s="4">
        <f t="shared" si="41"/>
        <v>0.1</v>
      </c>
      <c r="BL63" s="4">
        <f t="shared" si="41"/>
        <v>0.1</v>
      </c>
      <c r="BM63" s="4">
        <f t="shared" si="41"/>
        <v>0.1</v>
      </c>
      <c r="BN63" s="4">
        <f t="shared" si="41"/>
        <v>0.1</v>
      </c>
      <c r="BO63" s="4">
        <f t="shared" si="41"/>
        <v>0.1</v>
      </c>
      <c r="BP63" s="4">
        <f t="shared" si="41"/>
        <v>0.1</v>
      </c>
      <c r="BQ63" s="4">
        <f t="shared" si="41"/>
        <v>0.1</v>
      </c>
      <c r="BR63" s="4">
        <f t="shared" si="41"/>
        <v>0.1</v>
      </c>
      <c r="BS63" s="4">
        <f t="shared" si="41"/>
        <v>0.1</v>
      </c>
      <c r="BT63" s="4">
        <f t="shared" si="41"/>
        <v>0.1</v>
      </c>
      <c r="BU63" s="4">
        <f t="shared" si="41"/>
        <v>0.1</v>
      </c>
      <c r="BV63" s="4">
        <f t="shared" si="41"/>
        <v>0.1</v>
      </c>
      <c r="BW63" s="4">
        <f t="shared" si="41"/>
        <v>0.1</v>
      </c>
      <c r="BX63" s="4">
        <f t="shared" si="41"/>
        <v>0.1</v>
      </c>
      <c r="BY63" s="4">
        <f t="shared" si="41"/>
        <v>0.1</v>
      </c>
      <c r="BZ63" s="4">
        <f t="shared" si="41"/>
        <v>0.1</v>
      </c>
      <c r="CA63" s="4">
        <f t="shared" si="41"/>
        <v>0.1</v>
      </c>
      <c r="CB63" s="4">
        <f t="shared" si="41"/>
        <v>0.1</v>
      </c>
      <c r="CC63" s="4">
        <f t="shared" si="41"/>
        <v>0.1</v>
      </c>
      <c r="CD63" s="4">
        <f t="shared" si="41"/>
        <v>0.1</v>
      </c>
      <c r="CE63" s="4">
        <f t="shared" si="41"/>
        <v>0.1</v>
      </c>
      <c r="CF63" s="4">
        <f t="shared" si="41"/>
        <v>0.1</v>
      </c>
      <c r="CG63" s="4">
        <f t="shared" si="41"/>
        <v>0.1</v>
      </c>
      <c r="CH63" s="4">
        <f t="shared" si="41"/>
        <v>0.1</v>
      </c>
      <c r="CI63" s="4">
        <f t="shared" si="41"/>
        <v>0.1</v>
      </c>
      <c r="CJ63" s="4">
        <f t="shared" si="41"/>
        <v>0.1</v>
      </c>
      <c r="CK63" s="4">
        <f t="shared" si="38"/>
        <v>0.1</v>
      </c>
      <c r="CL63" s="4">
        <f t="shared" si="38"/>
        <v>0.1</v>
      </c>
      <c r="CM63" s="4">
        <f t="shared" si="38"/>
        <v>0.1</v>
      </c>
      <c r="CN63" s="4">
        <f t="shared" si="38"/>
        <v>0.1</v>
      </c>
      <c r="CO63" s="4">
        <f t="shared" si="38"/>
        <v>0.1</v>
      </c>
      <c r="CP63" s="4">
        <f t="shared" si="38"/>
        <v>0.1</v>
      </c>
      <c r="CQ63" s="4">
        <f t="shared" si="38"/>
        <v>0.1</v>
      </c>
      <c r="CR63" s="4">
        <f t="shared" si="38"/>
        <v>0.1</v>
      </c>
      <c r="CS63" s="4">
        <f t="shared" si="38"/>
        <v>0.1</v>
      </c>
      <c r="CT63" s="4">
        <f t="shared" si="38"/>
        <v>0.1</v>
      </c>
      <c r="CU63" s="4">
        <f t="shared" si="38"/>
        <v>0.1</v>
      </c>
      <c r="CV63" s="4">
        <f t="shared" si="38"/>
        <v>0.1</v>
      </c>
      <c r="CW63" s="4">
        <f t="shared" si="38"/>
        <v>0.1</v>
      </c>
      <c r="CX63" s="4">
        <f t="shared" si="38"/>
        <v>0.1</v>
      </c>
      <c r="CY63" s="4">
        <f t="shared" si="38"/>
        <v>0.1</v>
      </c>
      <c r="CZ63" s="4">
        <f t="shared" si="38"/>
        <v>0.1</v>
      </c>
      <c r="DA63" s="4">
        <f t="shared" si="38"/>
        <v>0.1</v>
      </c>
      <c r="DB63" s="4">
        <f t="shared" si="38"/>
        <v>0.1</v>
      </c>
      <c r="DC63" s="4">
        <f t="shared" si="38"/>
        <v>0.1</v>
      </c>
      <c r="DD63" s="4">
        <f t="shared" si="38"/>
        <v>0.1</v>
      </c>
      <c r="DE63" s="4">
        <f t="shared" si="38"/>
        <v>0.1</v>
      </c>
    </row>
    <row r="64" spans="1:109">
      <c r="E64" t="s">
        <v>23</v>
      </c>
      <c r="F64" t="s">
        <v>45</v>
      </c>
      <c r="G64" t="s">
        <v>44</v>
      </c>
      <c r="H64" s="2" t="s">
        <v>42</v>
      </c>
      <c r="J64" s="1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</row>
    <row r="65" spans="1:109">
      <c r="E65" s="4">
        <f>IF(H65=0,0%,IF(F65&gt;0.5,INDEX(J65:DE65,0,G65+1),INDEX(J65:DE65,0,G65+1)*F65))</f>
        <v>0</v>
      </c>
      <c r="F65" s="6">
        <f>IF($H$65=0,0,SUMIF(V81:X120,"Simple Black",$X$81:$X$120)/$H$65)</f>
        <v>0</v>
      </c>
      <c r="G65" s="6">
        <f>IF($H$65=0,0,SUMIF($V$81:$W$120,"Simple Black",$W$81:$W$120)/$H$65)</f>
        <v>0</v>
      </c>
      <c r="H65">
        <f>COUNTIF(V81:V120,"Simple Black")</f>
        <v>0</v>
      </c>
      <c r="I65" t="s">
        <v>182</v>
      </c>
      <c r="J65" s="1">
        <f>J22</f>
        <v>0.41000000000000003</v>
      </c>
      <c r="K65" s="1">
        <f t="shared" ref="K65:BV65" si="42">K22</f>
        <v>0.20500000000000002</v>
      </c>
      <c r="L65" s="1">
        <f t="shared" si="42"/>
        <v>4.1000000000000009E-2</v>
      </c>
      <c r="M65" s="1">
        <f t="shared" si="42"/>
        <v>4.1000000000000009E-2</v>
      </c>
      <c r="N65" s="1">
        <f t="shared" si="42"/>
        <v>4.1000000000000009E-2</v>
      </c>
      <c r="O65" s="1">
        <f t="shared" si="42"/>
        <v>4.1000000000000009E-2</v>
      </c>
      <c r="P65" s="1">
        <f t="shared" si="42"/>
        <v>4.1000000000000009E-2</v>
      </c>
      <c r="Q65" s="1">
        <f t="shared" si="42"/>
        <v>4.1000000000000009E-2</v>
      </c>
      <c r="R65" s="1">
        <f t="shared" si="42"/>
        <v>4.1000000000000009E-2</v>
      </c>
      <c r="S65" s="1">
        <f t="shared" si="42"/>
        <v>4.1000000000000009E-2</v>
      </c>
      <c r="T65" s="1">
        <f t="shared" si="42"/>
        <v>4.1000000000000009E-2</v>
      </c>
      <c r="U65" s="1">
        <f t="shared" si="42"/>
        <v>4.1000000000000009E-2</v>
      </c>
      <c r="V65" s="1">
        <f t="shared" si="42"/>
        <v>4.1000000000000009E-2</v>
      </c>
      <c r="W65" s="1">
        <f t="shared" si="42"/>
        <v>4.1000000000000009E-2</v>
      </c>
      <c r="X65" s="1">
        <f t="shared" si="42"/>
        <v>4.1000000000000009E-2</v>
      </c>
      <c r="Y65" s="1">
        <f t="shared" si="42"/>
        <v>4.1000000000000009E-2</v>
      </c>
      <c r="Z65" s="1">
        <f t="shared" si="42"/>
        <v>4.1000000000000009E-2</v>
      </c>
      <c r="AA65" s="1">
        <f t="shared" si="42"/>
        <v>4.1000000000000009E-2</v>
      </c>
      <c r="AB65" s="1">
        <f t="shared" si="42"/>
        <v>4.1000000000000009E-2</v>
      </c>
      <c r="AC65" s="1">
        <f t="shared" si="42"/>
        <v>4.1000000000000009E-2</v>
      </c>
      <c r="AD65" s="1">
        <f t="shared" si="42"/>
        <v>4.1000000000000009E-2</v>
      </c>
      <c r="AE65" s="1">
        <f t="shared" si="42"/>
        <v>4.1000000000000009E-2</v>
      </c>
      <c r="AF65" s="1">
        <f t="shared" si="42"/>
        <v>4.1000000000000009E-2</v>
      </c>
      <c r="AG65" s="1">
        <f t="shared" si="42"/>
        <v>4.1000000000000009E-2</v>
      </c>
      <c r="AH65" s="1">
        <f t="shared" si="42"/>
        <v>4.1000000000000009E-2</v>
      </c>
      <c r="AI65" s="1">
        <f t="shared" si="42"/>
        <v>4.1000000000000009E-2</v>
      </c>
      <c r="AJ65" s="1">
        <f t="shared" si="42"/>
        <v>4.1000000000000009E-2</v>
      </c>
      <c r="AK65" s="1">
        <f t="shared" si="42"/>
        <v>4.1000000000000009E-2</v>
      </c>
      <c r="AL65" s="1">
        <f t="shared" si="42"/>
        <v>4.1000000000000009E-2</v>
      </c>
      <c r="AM65" s="1">
        <f t="shared" si="42"/>
        <v>4.1000000000000009E-2</v>
      </c>
      <c r="AN65" s="1">
        <f t="shared" si="42"/>
        <v>4.1000000000000009E-2</v>
      </c>
      <c r="AO65" s="1">
        <f t="shared" si="42"/>
        <v>4.1000000000000009E-2</v>
      </c>
      <c r="AP65" s="1">
        <f t="shared" si="42"/>
        <v>4.1000000000000009E-2</v>
      </c>
      <c r="AQ65" s="1">
        <f t="shared" si="42"/>
        <v>4.1000000000000009E-2</v>
      </c>
      <c r="AR65" s="1">
        <f t="shared" si="42"/>
        <v>4.1000000000000009E-2</v>
      </c>
      <c r="AS65" s="1">
        <f t="shared" si="42"/>
        <v>4.1000000000000009E-2</v>
      </c>
      <c r="AT65" s="1">
        <f t="shared" si="42"/>
        <v>4.1000000000000009E-2</v>
      </c>
      <c r="AU65" s="1">
        <f t="shared" si="42"/>
        <v>4.1000000000000009E-2</v>
      </c>
      <c r="AV65" s="1">
        <f t="shared" si="42"/>
        <v>4.1000000000000009E-2</v>
      </c>
      <c r="AW65" s="1">
        <f t="shared" si="42"/>
        <v>4.1000000000000009E-2</v>
      </c>
      <c r="AX65" s="1">
        <f t="shared" si="42"/>
        <v>4.1000000000000009E-2</v>
      </c>
      <c r="AY65" s="1">
        <f t="shared" si="42"/>
        <v>4.1000000000000009E-2</v>
      </c>
      <c r="AZ65" s="1">
        <f t="shared" si="42"/>
        <v>4.1000000000000009E-2</v>
      </c>
      <c r="BA65" s="1">
        <f t="shared" si="42"/>
        <v>4.1000000000000009E-2</v>
      </c>
      <c r="BB65" s="1">
        <f t="shared" si="42"/>
        <v>4.1000000000000009E-2</v>
      </c>
      <c r="BC65" s="1">
        <f t="shared" si="42"/>
        <v>4.1000000000000009E-2</v>
      </c>
      <c r="BD65" s="1">
        <f t="shared" si="42"/>
        <v>4.1000000000000009E-2</v>
      </c>
      <c r="BE65" s="1">
        <f t="shared" si="42"/>
        <v>4.1000000000000009E-2</v>
      </c>
      <c r="BF65" s="1">
        <f t="shared" si="42"/>
        <v>4.1000000000000009E-2</v>
      </c>
      <c r="BG65" s="1">
        <f t="shared" si="42"/>
        <v>4.1000000000000009E-2</v>
      </c>
      <c r="BH65" s="1">
        <f t="shared" si="42"/>
        <v>4.1000000000000009E-2</v>
      </c>
      <c r="BI65" s="1">
        <f t="shared" si="42"/>
        <v>4.1000000000000009E-2</v>
      </c>
      <c r="BJ65" s="1">
        <f t="shared" si="42"/>
        <v>4.1000000000000009E-2</v>
      </c>
      <c r="BK65" s="1">
        <f t="shared" si="42"/>
        <v>4.1000000000000009E-2</v>
      </c>
      <c r="BL65" s="1">
        <f t="shared" si="42"/>
        <v>4.1000000000000009E-2</v>
      </c>
      <c r="BM65" s="1">
        <f t="shared" si="42"/>
        <v>4.1000000000000009E-2</v>
      </c>
      <c r="BN65" s="1">
        <f t="shared" si="42"/>
        <v>4.1000000000000009E-2</v>
      </c>
      <c r="BO65" s="1">
        <f t="shared" si="42"/>
        <v>4.1000000000000009E-2</v>
      </c>
      <c r="BP65" s="1">
        <f t="shared" si="42"/>
        <v>4.1000000000000009E-2</v>
      </c>
      <c r="BQ65" s="1">
        <f t="shared" si="42"/>
        <v>4.1000000000000009E-2</v>
      </c>
      <c r="BR65" s="1">
        <f t="shared" si="42"/>
        <v>4.1000000000000009E-2</v>
      </c>
      <c r="BS65" s="1">
        <f t="shared" si="42"/>
        <v>4.1000000000000009E-2</v>
      </c>
      <c r="BT65" s="1">
        <f t="shared" si="42"/>
        <v>4.1000000000000009E-2</v>
      </c>
      <c r="BU65" s="1">
        <f t="shared" si="42"/>
        <v>4.1000000000000009E-2</v>
      </c>
      <c r="BV65" s="1">
        <f t="shared" si="42"/>
        <v>4.1000000000000009E-2</v>
      </c>
      <c r="BW65" s="1">
        <f t="shared" ref="BW65:DE65" si="43">BW22</f>
        <v>4.1000000000000009E-2</v>
      </c>
      <c r="BX65" s="1">
        <f t="shared" si="43"/>
        <v>4.1000000000000009E-2</v>
      </c>
      <c r="BY65" s="1">
        <f t="shared" si="43"/>
        <v>4.1000000000000009E-2</v>
      </c>
      <c r="BZ65" s="1">
        <f t="shared" si="43"/>
        <v>4.1000000000000009E-2</v>
      </c>
      <c r="CA65" s="1">
        <f t="shared" si="43"/>
        <v>4.1000000000000009E-2</v>
      </c>
      <c r="CB65" s="1">
        <f t="shared" si="43"/>
        <v>4.1000000000000009E-2</v>
      </c>
      <c r="CC65" s="1">
        <f t="shared" si="43"/>
        <v>4.1000000000000009E-2</v>
      </c>
      <c r="CD65" s="1">
        <f t="shared" si="43"/>
        <v>4.1000000000000009E-2</v>
      </c>
      <c r="CE65" s="1">
        <f t="shared" si="43"/>
        <v>4.1000000000000009E-2</v>
      </c>
      <c r="CF65" s="1">
        <f t="shared" si="43"/>
        <v>4.1000000000000009E-2</v>
      </c>
      <c r="CG65" s="1">
        <f t="shared" si="43"/>
        <v>4.1000000000000009E-2</v>
      </c>
      <c r="CH65" s="1">
        <f t="shared" si="43"/>
        <v>4.1000000000000009E-2</v>
      </c>
      <c r="CI65" s="1">
        <f t="shared" si="43"/>
        <v>4.1000000000000009E-2</v>
      </c>
      <c r="CJ65" s="1">
        <f t="shared" si="43"/>
        <v>4.1000000000000009E-2</v>
      </c>
      <c r="CK65" s="1">
        <f t="shared" si="43"/>
        <v>4.1000000000000009E-2</v>
      </c>
      <c r="CL65" s="1">
        <f t="shared" si="43"/>
        <v>4.1000000000000009E-2</v>
      </c>
      <c r="CM65" s="1">
        <f t="shared" si="43"/>
        <v>4.1000000000000009E-2</v>
      </c>
      <c r="CN65" s="1">
        <f t="shared" si="43"/>
        <v>4.1000000000000009E-2</v>
      </c>
      <c r="CO65" s="1">
        <f t="shared" si="43"/>
        <v>4.1000000000000009E-2</v>
      </c>
      <c r="CP65" s="1">
        <f t="shared" si="43"/>
        <v>4.1000000000000009E-2</v>
      </c>
      <c r="CQ65" s="1">
        <f t="shared" si="43"/>
        <v>4.1000000000000009E-2</v>
      </c>
      <c r="CR65" s="1">
        <f t="shared" si="43"/>
        <v>4.1000000000000009E-2</v>
      </c>
      <c r="CS65" s="1">
        <f t="shared" si="43"/>
        <v>4.1000000000000009E-2</v>
      </c>
      <c r="CT65" s="1">
        <f t="shared" si="43"/>
        <v>4.1000000000000009E-2</v>
      </c>
      <c r="CU65" s="1">
        <f t="shared" si="43"/>
        <v>4.1000000000000009E-2</v>
      </c>
      <c r="CV65" s="1">
        <f t="shared" si="43"/>
        <v>4.1000000000000009E-2</v>
      </c>
      <c r="CW65" s="1">
        <f t="shared" si="43"/>
        <v>4.1000000000000009E-2</v>
      </c>
      <c r="CX65" s="1">
        <f t="shared" si="43"/>
        <v>4.1000000000000009E-2</v>
      </c>
      <c r="CY65" s="1">
        <f t="shared" si="43"/>
        <v>4.1000000000000009E-2</v>
      </c>
      <c r="CZ65" s="1">
        <f t="shared" si="43"/>
        <v>4.1000000000000009E-2</v>
      </c>
      <c r="DA65" s="1">
        <f t="shared" si="43"/>
        <v>4.1000000000000009E-2</v>
      </c>
      <c r="DB65" s="1">
        <f t="shared" si="43"/>
        <v>4.1000000000000009E-2</v>
      </c>
      <c r="DC65" s="1">
        <f t="shared" si="43"/>
        <v>4.1000000000000009E-2</v>
      </c>
      <c r="DD65" s="1">
        <f t="shared" si="43"/>
        <v>4.1000000000000009E-2</v>
      </c>
      <c r="DE65" s="1">
        <f t="shared" si="43"/>
        <v>4.1000000000000009E-2</v>
      </c>
    </row>
    <row r="66" spans="1:109">
      <c r="E66" s="4">
        <f t="shared" ref="E66:E71" si="44">IF(H66=0,0%,IF(F66&gt;0.5,INDEX(J66:DE66,0,G66+1),INDEX(J66:DE66,0,G66+1)*F66))</f>
        <v>0</v>
      </c>
      <c r="F66" s="6">
        <f>IF($H$66=0,0,SUMIF(V81:X120,"Nimble Foot",$X$81:$X$120)/$H$66)</f>
        <v>0</v>
      </c>
      <c r="G66" s="6">
        <f>IF($H$66=0,0,SUMIF($V$81:$W$120,"Nimble Foot",$W$81:$W$120)/$H$66)</f>
        <v>0</v>
      </c>
      <c r="H66">
        <f>COUNTIF(V81:V120,"Nimble Foot")</f>
        <v>0</v>
      </c>
      <c r="I66" s="2" t="s">
        <v>34</v>
      </c>
      <c r="J66" s="1">
        <f>AVERAGE(J23:J27)</f>
        <v>0.41000000000000003</v>
      </c>
      <c r="K66" s="1">
        <f t="shared" ref="K66:BV66" si="45">AVERAGE(K23:K27)</f>
        <v>0.41000000000000003</v>
      </c>
      <c r="L66" s="1">
        <f t="shared" si="45"/>
        <v>0.28700000000000003</v>
      </c>
      <c r="M66" s="1">
        <f t="shared" si="45"/>
        <v>0.17220000000000005</v>
      </c>
      <c r="N66" s="1">
        <f t="shared" si="45"/>
        <v>0.13940000000000002</v>
      </c>
      <c r="O66" s="1">
        <f t="shared" si="45"/>
        <v>0.10660000000000003</v>
      </c>
      <c r="P66" s="1">
        <f t="shared" si="45"/>
        <v>7.3800000000000004E-2</v>
      </c>
      <c r="Q66" s="1">
        <f t="shared" si="45"/>
        <v>4.1000000000000009E-2</v>
      </c>
      <c r="R66" s="1">
        <f t="shared" si="45"/>
        <v>4.1000000000000009E-2</v>
      </c>
      <c r="S66" s="1">
        <f t="shared" si="45"/>
        <v>4.1000000000000009E-2</v>
      </c>
      <c r="T66" s="1">
        <f t="shared" si="45"/>
        <v>4.1000000000000009E-2</v>
      </c>
      <c r="U66" s="1">
        <f t="shared" si="45"/>
        <v>4.1000000000000009E-2</v>
      </c>
      <c r="V66" s="1">
        <f t="shared" si="45"/>
        <v>4.1000000000000009E-2</v>
      </c>
      <c r="W66" s="1">
        <f t="shared" si="45"/>
        <v>4.1000000000000009E-2</v>
      </c>
      <c r="X66" s="1">
        <f t="shared" si="45"/>
        <v>4.1000000000000009E-2</v>
      </c>
      <c r="Y66" s="1">
        <f t="shared" si="45"/>
        <v>4.1000000000000009E-2</v>
      </c>
      <c r="Z66" s="1">
        <f t="shared" si="45"/>
        <v>4.1000000000000009E-2</v>
      </c>
      <c r="AA66" s="1">
        <f t="shared" si="45"/>
        <v>4.1000000000000009E-2</v>
      </c>
      <c r="AB66" s="1">
        <f t="shared" si="45"/>
        <v>4.1000000000000009E-2</v>
      </c>
      <c r="AC66" s="1">
        <f t="shared" si="45"/>
        <v>4.1000000000000009E-2</v>
      </c>
      <c r="AD66" s="1">
        <f t="shared" si="45"/>
        <v>4.1000000000000009E-2</v>
      </c>
      <c r="AE66" s="1">
        <f t="shared" si="45"/>
        <v>4.1000000000000009E-2</v>
      </c>
      <c r="AF66" s="1">
        <f t="shared" si="45"/>
        <v>4.1000000000000009E-2</v>
      </c>
      <c r="AG66" s="1">
        <f t="shared" si="45"/>
        <v>4.1000000000000009E-2</v>
      </c>
      <c r="AH66" s="1">
        <f t="shared" si="45"/>
        <v>4.1000000000000009E-2</v>
      </c>
      <c r="AI66" s="1">
        <f t="shared" si="45"/>
        <v>4.1000000000000009E-2</v>
      </c>
      <c r="AJ66" s="1">
        <f t="shared" si="45"/>
        <v>4.1000000000000009E-2</v>
      </c>
      <c r="AK66" s="1">
        <f t="shared" si="45"/>
        <v>4.1000000000000009E-2</v>
      </c>
      <c r="AL66" s="1">
        <f t="shared" si="45"/>
        <v>4.1000000000000009E-2</v>
      </c>
      <c r="AM66" s="1">
        <f t="shared" si="45"/>
        <v>4.1000000000000009E-2</v>
      </c>
      <c r="AN66" s="1">
        <f t="shared" si="45"/>
        <v>4.1000000000000009E-2</v>
      </c>
      <c r="AO66" s="1">
        <f t="shared" si="45"/>
        <v>4.1000000000000009E-2</v>
      </c>
      <c r="AP66" s="1">
        <f t="shared" si="45"/>
        <v>4.1000000000000009E-2</v>
      </c>
      <c r="AQ66" s="1">
        <f t="shared" si="45"/>
        <v>4.1000000000000009E-2</v>
      </c>
      <c r="AR66" s="1">
        <f t="shared" si="45"/>
        <v>4.1000000000000009E-2</v>
      </c>
      <c r="AS66" s="1">
        <f t="shared" si="45"/>
        <v>4.1000000000000009E-2</v>
      </c>
      <c r="AT66" s="1">
        <f t="shared" si="45"/>
        <v>4.1000000000000009E-2</v>
      </c>
      <c r="AU66" s="1">
        <f t="shared" si="45"/>
        <v>4.1000000000000009E-2</v>
      </c>
      <c r="AV66" s="1">
        <f t="shared" si="45"/>
        <v>4.1000000000000009E-2</v>
      </c>
      <c r="AW66" s="1">
        <f t="shared" si="45"/>
        <v>4.1000000000000009E-2</v>
      </c>
      <c r="AX66" s="1">
        <f t="shared" si="45"/>
        <v>4.1000000000000009E-2</v>
      </c>
      <c r="AY66" s="1">
        <f t="shared" si="45"/>
        <v>4.1000000000000009E-2</v>
      </c>
      <c r="AZ66" s="1">
        <f t="shared" si="45"/>
        <v>4.1000000000000009E-2</v>
      </c>
      <c r="BA66" s="1">
        <f t="shared" si="45"/>
        <v>4.1000000000000009E-2</v>
      </c>
      <c r="BB66" s="1">
        <f t="shared" si="45"/>
        <v>4.1000000000000009E-2</v>
      </c>
      <c r="BC66" s="1">
        <f t="shared" si="45"/>
        <v>4.1000000000000009E-2</v>
      </c>
      <c r="BD66" s="1">
        <f t="shared" si="45"/>
        <v>4.1000000000000009E-2</v>
      </c>
      <c r="BE66" s="1">
        <f t="shared" si="45"/>
        <v>4.1000000000000009E-2</v>
      </c>
      <c r="BF66" s="1">
        <f t="shared" si="45"/>
        <v>4.1000000000000009E-2</v>
      </c>
      <c r="BG66" s="1">
        <f t="shared" si="45"/>
        <v>4.1000000000000009E-2</v>
      </c>
      <c r="BH66" s="1">
        <f t="shared" si="45"/>
        <v>4.1000000000000009E-2</v>
      </c>
      <c r="BI66" s="1">
        <f t="shared" si="45"/>
        <v>4.1000000000000009E-2</v>
      </c>
      <c r="BJ66" s="1">
        <f t="shared" si="45"/>
        <v>4.1000000000000009E-2</v>
      </c>
      <c r="BK66" s="1">
        <f t="shared" si="45"/>
        <v>4.1000000000000009E-2</v>
      </c>
      <c r="BL66" s="1">
        <f t="shared" si="45"/>
        <v>4.1000000000000009E-2</v>
      </c>
      <c r="BM66" s="1">
        <f t="shared" si="45"/>
        <v>4.1000000000000009E-2</v>
      </c>
      <c r="BN66" s="1">
        <f t="shared" si="45"/>
        <v>4.1000000000000009E-2</v>
      </c>
      <c r="BO66" s="1">
        <f t="shared" si="45"/>
        <v>4.1000000000000009E-2</v>
      </c>
      <c r="BP66" s="1">
        <f t="shared" si="45"/>
        <v>4.1000000000000009E-2</v>
      </c>
      <c r="BQ66" s="1">
        <f t="shared" si="45"/>
        <v>4.1000000000000009E-2</v>
      </c>
      <c r="BR66" s="1">
        <f t="shared" si="45"/>
        <v>4.1000000000000009E-2</v>
      </c>
      <c r="BS66" s="1">
        <f t="shared" si="45"/>
        <v>4.1000000000000009E-2</v>
      </c>
      <c r="BT66" s="1">
        <f t="shared" si="45"/>
        <v>4.1000000000000009E-2</v>
      </c>
      <c r="BU66" s="1">
        <f t="shared" si="45"/>
        <v>4.1000000000000009E-2</v>
      </c>
      <c r="BV66" s="1">
        <f t="shared" si="45"/>
        <v>4.1000000000000009E-2</v>
      </c>
      <c r="BW66" s="1">
        <f t="shared" ref="BW66:DE66" si="46">AVERAGE(BW23:BW27)</f>
        <v>4.1000000000000009E-2</v>
      </c>
      <c r="BX66" s="1">
        <f t="shared" si="46"/>
        <v>4.1000000000000009E-2</v>
      </c>
      <c r="BY66" s="1">
        <f t="shared" si="46"/>
        <v>4.1000000000000009E-2</v>
      </c>
      <c r="BZ66" s="1">
        <f t="shared" si="46"/>
        <v>4.1000000000000009E-2</v>
      </c>
      <c r="CA66" s="1">
        <f t="shared" si="46"/>
        <v>4.1000000000000009E-2</v>
      </c>
      <c r="CB66" s="1">
        <f t="shared" si="46"/>
        <v>4.1000000000000009E-2</v>
      </c>
      <c r="CC66" s="1">
        <f t="shared" si="46"/>
        <v>4.1000000000000009E-2</v>
      </c>
      <c r="CD66" s="1">
        <f t="shared" si="46"/>
        <v>4.1000000000000009E-2</v>
      </c>
      <c r="CE66" s="1">
        <f t="shared" si="46"/>
        <v>4.1000000000000009E-2</v>
      </c>
      <c r="CF66" s="1">
        <f t="shared" si="46"/>
        <v>4.1000000000000009E-2</v>
      </c>
      <c r="CG66" s="1">
        <f t="shared" si="46"/>
        <v>4.1000000000000009E-2</v>
      </c>
      <c r="CH66" s="1">
        <f t="shared" si="46"/>
        <v>4.1000000000000009E-2</v>
      </c>
      <c r="CI66" s="1">
        <f t="shared" si="46"/>
        <v>4.1000000000000009E-2</v>
      </c>
      <c r="CJ66" s="1">
        <f t="shared" si="46"/>
        <v>4.1000000000000009E-2</v>
      </c>
      <c r="CK66" s="1">
        <f t="shared" si="46"/>
        <v>4.1000000000000009E-2</v>
      </c>
      <c r="CL66" s="1">
        <f t="shared" si="46"/>
        <v>4.1000000000000009E-2</v>
      </c>
      <c r="CM66" s="1">
        <f t="shared" si="46"/>
        <v>4.1000000000000009E-2</v>
      </c>
      <c r="CN66" s="1">
        <f t="shared" si="46"/>
        <v>4.1000000000000009E-2</v>
      </c>
      <c r="CO66" s="1">
        <f t="shared" si="46"/>
        <v>4.1000000000000009E-2</v>
      </c>
      <c r="CP66" s="1">
        <f t="shared" si="46"/>
        <v>4.1000000000000009E-2</v>
      </c>
      <c r="CQ66" s="1">
        <f t="shared" si="46"/>
        <v>4.1000000000000009E-2</v>
      </c>
      <c r="CR66" s="1">
        <f t="shared" si="46"/>
        <v>4.1000000000000009E-2</v>
      </c>
      <c r="CS66" s="1">
        <f t="shared" si="46"/>
        <v>4.1000000000000009E-2</v>
      </c>
      <c r="CT66" s="1">
        <f t="shared" si="46"/>
        <v>4.1000000000000009E-2</v>
      </c>
      <c r="CU66" s="1">
        <f t="shared" si="46"/>
        <v>4.1000000000000009E-2</v>
      </c>
      <c r="CV66" s="1">
        <f t="shared" si="46"/>
        <v>4.1000000000000009E-2</v>
      </c>
      <c r="CW66" s="1">
        <f t="shared" si="46"/>
        <v>4.1000000000000009E-2</v>
      </c>
      <c r="CX66" s="1">
        <f t="shared" si="46"/>
        <v>4.1000000000000009E-2</v>
      </c>
      <c r="CY66" s="1">
        <f t="shared" si="46"/>
        <v>4.1000000000000009E-2</v>
      </c>
      <c r="CZ66" s="1">
        <f t="shared" si="46"/>
        <v>4.1000000000000009E-2</v>
      </c>
      <c r="DA66" s="1">
        <f t="shared" si="46"/>
        <v>4.1000000000000009E-2</v>
      </c>
      <c r="DB66" s="1">
        <f t="shared" si="46"/>
        <v>4.1000000000000009E-2</v>
      </c>
      <c r="DC66" s="1">
        <f t="shared" si="46"/>
        <v>4.1000000000000009E-2</v>
      </c>
      <c r="DD66" s="1">
        <f t="shared" si="46"/>
        <v>4.1000000000000009E-2</v>
      </c>
      <c r="DE66" s="1">
        <f t="shared" si="46"/>
        <v>4.1000000000000009E-2</v>
      </c>
    </row>
    <row r="67" spans="1:109">
      <c r="E67" s="4">
        <f t="shared" ca="1" si="44"/>
        <v>4.1000000000000009E-2</v>
      </c>
      <c r="F67" s="6">
        <f ca="1">IF($H$67=0,0,SUMIF($V$81:$X$120,"Golden Blaze",$X$81:$X$120)/$H$67)</f>
        <v>1</v>
      </c>
      <c r="G67" s="6">
        <f ca="1">IF($H$67=0,0,SUMIF($V$81:$W$120,"Golden Blaze",$W$81:$W$120)/$H$67)</f>
        <v>17.142857142857142</v>
      </c>
      <c r="H67">
        <f>COUNTIF($V$81:$V$120,"Golden Blaze")</f>
        <v>7</v>
      </c>
      <c r="I67" s="2" t="s">
        <v>35</v>
      </c>
      <c r="J67" s="1">
        <f>AVERAGE(J28:J32)</f>
        <v>0.41000000000000003</v>
      </c>
      <c r="K67" s="1">
        <f t="shared" ref="K67:BV67" si="47">AVERAGE(K28:K32)</f>
        <v>0.41000000000000003</v>
      </c>
      <c r="L67" s="1">
        <f t="shared" si="47"/>
        <v>0.36900000000000005</v>
      </c>
      <c r="M67" s="1">
        <f t="shared" si="47"/>
        <v>0.246</v>
      </c>
      <c r="N67" s="1">
        <f t="shared" si="47"/>
        <v>0.17220000000000005</v>
      </c>
      <c r="O67" s="1">
        <f t="shared" si="47"/>
        <v>0.13940000000000002</v>
      </c>
      <c r="P67" s="1">
        <f t="shared" si="47"/>
        <v>0.10660000000000003</v>
      </c>
      <c r="Q67" s="1">
        <f t="shared" si="47"/>
        <v>7.3800000000000004E-2</v>
      </c>
      <c r="R67" s="1">
        <f t="shared" si="47"/>
        <v>4.1000000000000009E-2</v>
      </c>
      <c r="S67" s="1">
        <f t="shared" si="47"/>
        <v>4.1000000000000009E-2</v>
      </c>
      <c r="T67" s="1">
        <f t="shared" si="47"/>
        <v>4.1000000000000009E-2</v>
      </c>
      <c r="U67" s="1">
        <f t="shared" si="47"/>
        <v>4.1000000000000009E-2</v>
      </c>
      <c r="V67" s="1">
        <f t="shared" si="47"/>
        <v>4.1000000000000009E-2</v>
      </c>
      <c r="W67" s="1">
        <f t="shared" si="47"/>
        <v>4.1000000000000009E-2</v>
      </c>
      <c r="X67" s="1">
        <f t="shared" si="47"/>
        <v>4.1000000000000009E-2</v>
      </c>
      <c r="Y67" s="1">
        <f t="shared" si="47"/>
        <v>4.1000000000000009E-2</v>
      </c>
      <c r="Z67" s="1">
        <f t="shared" si="47"/>
        <v>4.1000000000000009E-2</v>
      </c>
      <c r="AA67" s="1">
        <f t="shared" si="47"/>
        <v>4.1000000000000009E-2</v>
      </c>
      <c r="AB67" s="1">
        <f t="shared" si="47"/>
        <v>4.1000000000000009E-2</v>
      </c>
      <c r="AC67" s="1">
        <f t="shared" si="47"/>
        <v>4.1000000000000009E-2</v>
      </c>
      <c r="AD67" s="1">
        <f t="shared" si="47"/>
        <v>4.1000000000000009E-2</v>
      </c>
      <c r="AE67" s="1">
        <f t="shared" si="47"/>
        <v>4.1000000000000009E-2</v>
      </c>
      <c r="AF67" s="1">
        <f t="shared" si="47"/>
        <v>4.1000000000000009E-2</v>
      </c>
      <c r="AG67" s="1">
        <f t="shared" si="47"/>
        <v>4.1000000000000009E-2</v>
      </c>
      <c r="AH67" s="1">
        <f t="shared" si="47"/>
        <v>4.1000000000000009E-2</v>
      </c>
      <c r="AI67" s="1">
        <f t="shared" si="47"/>
        <v>4.1000000000000009E-2</v>
      </c>
      <c r="AJ67" s="1">
        <f t="shared" si="47"/>
        <v>4.1000000000000009E-2</v>
      </c>
      <c r="AK67" s="1">
        <f t="shared" si="47"/>
        <v>4.1000000000000009E-2</v>
      </c>
      <c r="AL67" s="1">
        <f t="shared" si="47"/>
        <v>4.1000000000000009E-2</v>
      </c>
      <c r="AM67" s="1">
        <f t="shared" si="47"/>
        <v>4.1000000000000009E-2</v>
      </c>
      <c r="AN67" s="1">
        <f t="shared" si="47"/>
        <v>4.1000000000000009E-2</v>
      </c>
      <c r="AO67" s="1">
        <f t="shared" si="47"/>
        <v>4.1000000000000009E-2</v>
      </c>
      <c r="AP67" s="1">
        <f t="shared" si="47"/>
        <v>4.1000000000000009E-2</v>
      </c>
      <c r="AQ67" s="1">
        <f t="shared" si="47"/>
        <v>4.1000000000000009E-2</v>
      </c>
      <c r="AR67" s="1">
        <f t="shared" si="47"/>
        <v>4.1000000000000009E-2</v>
      </c>
      <c r="AS67" s="1">
        <f t="shared" si="47"/>
        <v>4.1000000000000009E-2</v>
      </c>
      <c r="AT67" s="1">
        <f t="shared" si="47"/>
        <v>4.1000000000000009E-2</v>
      </c>
      <c r="AU67" s="1">
        <f t="shared" si="47"/>
        <v>4.1000000000000009E-2</v>
      </c>
      <c r="AV67" s="1">
        <f t="shared" si="47"/>
        <v>4.1000000000000009E-2</v>
      </c>
      <c r="AW67" s="1">
        <f t="shared" si="47"/>
        <v>4.1000000000000009E-2</v>
      </c>
      <c r="AX67" s="1">
        <f t="shared" si="47"/>
        <v>4.1000000000000009E-2</v>
      </c>
      <c r="AY67" s="1">
        <f t="shared" si="47"/>
        <v>4.1000000000000009E-2</v>
      </c>
      <c r="AZ67" s="1">
        <f t="shared" si="47"/>
        <v>4.1000000000000009E-2</v>
      </c>
      <c r="BA67" s="1">
        <f t="shared" si="47"/>
        <v>4.1000000000000009E-2</v>
      </c>
      <c r="BB67" s="1">
        <f t="shared" si="47"/>
        <v>4.1000000000000009E-2</v>
      </c>
      <c r="BC67" s="1">
        <f t="shared" si="47"/>
        <v>4.1000000000000009E-2</v>
      </c>
      <c r="BD67" s="1">
        <f t="shared" si="47"/>
        <v>4.1000000000000009E-2</v>
      </c>
      <c r="BE67" s="1">
        <f t="shared" si="47"/>
        <v>4.1000000000000009E-2</v>
      </c>
      <c r="BF67" s="1">
        <f t="shared" si="47"/>
        <v>4.1000000000000009E-2</v>
      </c>
      <c r="BG67" s="1">
        <f t="shared" si="47"/>
        <v>4.1000000000000009E-2</v>
      </c>
      <c r="BH67" s="1">
        <f t="shared" si="47"/>
        <v>4.1000000000000009E-2</v>
      </c>
      <c r="BI67" s="1">
        <f t="shared" si="47"/>
        <v>4.1000000000000009E-2</v>
      </c>
      <c r="BJ67" s="1">
        <f t="shared" si="47"/>
        <v>4.1000000000000009E-2</v>
      </c>
      <c r="BK67" s="1">
        <f t="shared" si="47"/>
        <v>4.1000000000000009E-2</v>
      </c>
      <c r="BL67" s="1">
        <f t="shared" si="47"/>
        <v>4.1000000000000009E-2</v>
      </c>
      <c r="BM67" s="1">
        <f t="shared" si="47"/>
        <v>4.1000000000000009E-2</v>
      </c>
      <c r="BN67" s="1">
        <f t="shared" si="47"/>
        <v>4.1000000000000009E-2</v>
      </c>
      <c r="BO67" s="1">
        <f t="shared" si="47"/>
        <v>4.1000000000000009E-2</v>
      </c>
      <c r="BP67" s="1">
        <f t="shared" si="47"/>
        <v>4.1000000000000009E-2</v>
      </c>
      <c r="BQ67" s="1">
        <f t="shared" si="47"/>
        <v>4.1000000000000009E-2</v>
      </c>
      <c r="BR67" s="1">
        <f t="shared" si="47"/>
        <v>4.1000000000000009E-2</v>
      </c>
      <c r="BS67" s="1">
        <f t="shared" si="47"/>
        <v>4.1000000000000009E-2</v>
      </c>
      <c r="BT67" s="1">
        <f t="shared" si="47"/>
        <v>4.1000000000000009E-2</v>
      </c>
      <c r="BU67" s="1">
        <f t="shared" si="47"/>
        <v>4.1000000000000009E-2</v>
      </c>
      <c r="BV67" s="1">
        <f t="shared" si="47"/>
        <v>4.1000000000000009E-2</v>
      </c>
      <c r="BW67" s="1">
        <f t="shared" ref="BW67:DE67" si="48">AVERAGE(BW28:BW32)</f>
        <v>4.1000000000000009E-2</v>
      </c>
      <c r="BX67" s="1">
        <f t="shared" si="48"/>
        <v>4.1000000000000009E-2</v>
      </c>
      <c r="BY67" s="1">
        <f t="shared" si="48"/>
        <v>4.1000000000000009E-2</v>
      </c>
      <c r="BZ67" s="1">
        <f t="shared" si="48"/>
        <v>4.1000000000000009E-2</v>
      </c>
      <c r="CA67" s="1">
        <f t="shared" si="48"/>
        <v>4.1000000000000009E-2</v>
      </c>
      <c r="CB67" s="1">
        <f t="shared" si="48"/>
        <v>4.1000000000000009E-2</v>
      </c>
      <c r="CC67" s="1">
        <f t="shared" si="48"/>
        <v>4.1000000000000009E-2</v>
      </c>
      <c r="CD67" s="1">
        <f t="shared" si="48"/>
        <v>4.1000000000000009E-2</v>
      </c>
      <c r="CE67" s="1">
        <f t="shared" si="48"/>
        <v>4.1000000000000009E-2</v>
      </c>
      <c r="CF67" s="1">
        <f t="shared" si="48"/>
        <v>4.1000000000000009E-2</v>
      </c>
      <c r="CG67" s="1">
        <f t="shared" si="48"/>
        <v>4.1000000000000009E-2</v>
      </c>
      <c r="CH67" s="1">
        <f t="shared" si="48"/>
        <v>4.1000000000000009E-2</v>
      </c>
      <c r="CI67" s="1">
        <f t="shared" si="48"/>
        <v>4.1000000000000009E-2</v>
      </c>
      <c r="CJ67" s="1">
        <f t="shared" si="48"/>
        <v>4.1000000000000009E-2</v>
      </c>
      <c r="CK67" s="1">
        <f t="shared" si="48"/>
        <v>4.1000000000000009E-2</v>
      </c>
      <c r="CL67" s="1">
        <f t="shared" si="48"/>
        <v>4.1000000000000009E-2</v>
      </c>
      <c r="CM67" s="1">
        <f t="shared" si="48"/>
        <v>4.1000000000000009E-2</v>
      </c>
      <c r="CN67" s="1">
        <f t="shared" si="48"/>
        <v>4.1000000000000009E-2</v>
      </c>
      <c r="CO67" s="1">
        <f t="shared" si="48"/>
        <v>4.1000000000000009E-2</v>
      </c>
      <c r="CP67" s="1">
        <f t="shared" si="48"/>
        <v>4.1000000000000009E-2</v>
      </c>
      <c r="CQ67" s="1">
        <f t="shared" si="48"/>
        <v>4.1000000000000009E-2</v>
      </c>
      <c r="CR67" s="1">
        <f t="shared" si="48"/>
        <v>4.1000000000000009E-2</v>
      </c>
      <c r="CS67" s="1">
        <f t="shared" si="48"/>
        <v>4.1000000000000009E-2</v>
      </c>
      <c r="CT67" s="1">
        <f t="shared" si="48"/>
        <v>4.1000000000000009E-2</v>
      </c>
      <c r="CU67" s="1">
        <f t="shared" si="48"/>
        <v>4.1000000000000009E-2</v>
      </c>
      <c r="CV67" s="1">
        <f t="shared" si="48"/>
        <v>4.1000000000000009E-2</v>
      </c>
      <c r="CW67" s="1">
        <f t="shared" si="48"/>
        <v>4.1000000000000009E-2</v>
      </c>
      <c r="CX67" s="1">
        <f t="shared" si="48"/>
        <v>4.1000000000000009E-2</v>
      </c>
      <c r="CY67" s="1">
        <f t="shared" si="48"/>
        <v>4.1000000000000009E-2</v>
      </c>
      <c r="CZ67" s="1">
        <f t="shared" si="48"/>
        <v>4.1000000000000009E-2</v>
      </c>
      <c r="DA67" s="1">
        <f t="shared" si="48"/>
        <v>4.1000000000000009E-2</v>
      </c>
      <c r="DB67" s="1">
        <f t="shared" si="48"/>
        <v>4.1000000000000009E-2</v>
      </c>
      <c r="DC67" s="1">
        <f t="shared" si="48"/>
        <v>4.1000000000000009E-2</v>
      </c>
      <c r="DD67" s="1">
        <f t="shared" si="48"/>
        <v>4.1000000000000009E-2</v>
      </c>
      <c r="DE67" s="1">
        <f t="shared" si="48"/>
        <v>4.1000000000000009E-2</v>
      </c>
    </row>
    <row r="68" spans="1:109">
      <c r="E68" s="4">
        <f t="shared" ca="1" si="44"/>
        <v>5.6000000000000008E-2</v>
      </c>
      <c r="F68" s="6">
        <f ca="1">IF($H$68=0,0,SUMIF($V$81:$X$120,"Lucky Face",$X$81:$X$120)/$H$68)</f>
        <v>0.84615384615384615</v>
      </c>
      <c r="G68" s="6">
        <f ca="1">IF($H$68=0,0,SUMIF($V$81:$W$120,"Lucky Face",$W$81:$W$120)/$H$68)</f>
        <v>13.461538461538462</v>
      </c>
      <c r="H68">
        <f>COUNTIF($V$81:$V$120,"Lucky Face")</f>
        <v>13</v>
      </c>
      <c r="I68" s="2" t="s">
        <v>36</v>
      </c>
      <c r="J68" s="1">
        <f>AVERAGE(J33:J37)</f>
        <v>0.56000000000000005</v>
      </c>
      <c r="K68" s="1">
        <f t="shared" ref="K68:BV68" si="49">AVERAGE(K33:K37)</f>
        <v>0.56000000000000005</v>
      </c>
      <c r="L68" s="1">
        <f t="shared" si="49"/>
        <v>0.51400000000000001</v>
      </c>
      <c r="M68" s="1">
        <f t="shared" si="49"/>
        <v>0.34599999999999997</v>
      </c>
      <c r="N68" s="1">
        <f t="shared" si="49"/>
        <v>0.24320000000000003</v>
      </c>
      <c r="O68" s="1">
        <f t="shared" si="49"/>
        <v>0.2024</v>
      </c>
      <c r="P68" s="1">
        <f t="shared" si="49"/>
        <v>0.15760000000000002</v>
      </c>
      <c r="Q68" s="1">
        <f t="shared" si="49"/>
        <v>0.10880000000000001</v>
      </c>
      <c r="R68" s="1">
        <f t="shared" si="49"/>
        <v>5.6000000000000008E-2</v>
      </c>
      <c r="S68" s="1">
        <f t="shared" si="49"/>
        <v>5.6000000000000008E-2</v>
      </c>
      <c r="T68" s="1">
        <f t="shared" si="49"/>
        <v>5.6000000000000008E-2</v>
      </c>
      <c r="U68" s="1">
        <f t="shared" si="49"/>
        <v>5.6000000000000008E-2</v>
      </c>
      <c r="V68" s="1">
        <f t="shared" si="49"/>
        <v>5.6000000000000008E-2</v>
      </c>
      <c r="W68" s="1">
        <f t="shared" si="49"/>
        <v>5.6000000000000008E-2</v>
      </c>
      <c r="X68" s="1">
        <f t="shared" si="49"/>
        <v>5.6000000000000008E-2</v>
      </c>
      <c r="Y68" s="1">
        <f t="shared" si="49"/>
        <v>5.6000000000000008E-2</v>
      </c>
      <c r="Z68" s="1">
        <f t="shared" si="49"/>
        <v>5.6000000000000008E-2</v>
      </c>
      <c r="AA68" s="1">
        <f t="shared" si="49"/>
        <v>5.6000000000000008E-2</v>
      </c>
      <c r="AB68" s="1">
        <f t="shared" si="49"/>
        <v>5.6000000000000008E-2</v>
      </c>
      <c r="AC68" s="1">
        <f t="shared" si="49"/>
        <v>5.6000000000000008E-2</v>
      </c>
      <c r="AD68" s="1">
        <f t="shared" si="49"/>
        <v>5.6000000000000008E-2</v>
      </c>
      <c r="AE68" s="1">
        <f t="shared" si="49"/>
        <v>5.6000000000000008E-2</v>
      </c>
      <c r="AF68" s="1">
        <f t="shared" si="49"/>
        <v>5.6000000000000008E-2</v>
      </c>
      <c r="AG68" s="1">
        <f t="shared" si="49"/>
        <v>5.6000000000000008E-2</v>
      </c>
      <c r="AH68" s="1">
        <f t="shared" si="49"/>
        <v>5.6000000000000008E-2</v>
      </c>
      <c r="AI68" s="1">
        <f t="shared" si="49"/>
        <v>5.6000000000000008E-2</v>
      </c>
      <c r="AJ68" s="1">
        <f t="shared" si="49"/>
        <v>5.6000000000000008E-2</v>
      </c>
      <c r="AK68" s="1">
        <f t="shared" si="49"/>
        <v>5.6000000000000008E-2</v>
      </c>
      <c r="AL68" s="1">
        <f t="shared" si="49"/>
        <v>5.6000000000000008E-2</v>
      </c>
      <c r="AM68" s="1">
        <f t="shared" si="49"/>
        <v>5.6000000000000008E-2</v>
      </c>
      <c r="AN68" s="1">
        <f t="shared" si="49"/>
        <v>5.6000000000000008E-2</v>
      </c>
      <c r="AO68" s="1">
        <f t="shared" si="49"/>
        <v>5.6000000000000008E-2</v>
      </c>
      <c r="AP68" s="1">
        <f t="shared" si="49"/>
        <v>5.6000000000000008E-2</v>
      </c>
      <c r="AQ68" s="1">
        <f t="shared" si="49"/>
        <v>5.6000000000000008E-2</v>
      </c>
      <c r="AR68" s="1">
        <f t="shared" si="49"/>
        <v>5.6000000000000008E-2</v>
      </c>
      <c r="AS68" s="1">
        <f t="shared" si="49"/>
        <v>5.6000000000000008E-2</v>
      </c>
      <c r="AT68" s="1">
        <f t="shared" si="49"/>
        <v>5.6000000000000008E-2</v>
      </c>
      <c r="AU68" s="1">
        <f t="shared" si="49"/>
        <v>5.6000000000000008E-2</v>
      </c>
      <c r="AV68" s="1">
        <f t="shared" si="49"/>
        <v>5.6000000000000008E-2</v>
      </c>
      <c r="AW68" s="1">
        <f t="shared" si="49"/>
        <v>5.6000000000000008E-2</v>
      </c>
      <c r="AX68" s="1">
        <f t="shared" si="49"/>
        <v>5.6000000000000008E-2</v>
      </c>
      <c r="AY68" s="1">
        <f t="shared" si="49"/>
        <v>5.6000000000000008E-2</v>
      </c>
      <c r="AZ68" s="1">
        <f t="shared" si="49"/>
        <v>5.6000000000000008E-2</v>
      </c>
      <c r="BA68" s="1">
        <f t="shared" si="49"/>
        <v>5.6000000000000008E-2</v>
      </c>
      <c r="BB68" s="1">
        <f t="shared" si="49"/>
        <v>5.6000000000000008E-2</v>
      </c>
      <c r="BC68" s="1">
        <f t="shared" si="49"/>
        <v>5.6000000000000008E-2</v>
      </c>
      <c r="BD68" s="1">
        <f t="shared" si="49"/>
        <v>5.6000000000000008E-2</v>
      </c>
      <c r="BE68" s="1">
        <f t="shared" si="49"/>
        <v>5.6000000000000008E-2</v>
      </c>
      <c r="BF68" s="1">
        <f t="shared" si="49"/>
        <v>5.6000000000000008E-2</v>
      </c>
      <c r="BG68" s="1">
        <f t="shared" si="49"/>
        <v>5.6000000000000008E-2</v>
      </c>
      <c r="BH68" s="1">
        <f t="shared" si="49"/>
        <v>5.6000000000000008E-2</v>
      </c>
      <c r="BI68" s="1">
        <f t="shared" si="49"/>
        <v>5.6000000000000008E-2</v>
      </c>
      <c r="BJ68" s="1">
        <f t="shared" si="49"/>
        <v>5.6000000000000008E-2</v>
      </c>
      <c r="BK68" s="1">
        <f t="shared" si="49"/>
        <v>5.6000000000000008E-2</v>
      </c>
      <c r="BL68" s="1">
        <f t="shared" si="49"/>
        <v>5.6000000000000008E-2</v>
      </c>
      <c r="BM68" s="1">
        <f t="shared" si="49"/>
        <v>5.6000000000000008E-2</v>
      </c>
      <c r="BN68" s="1">
        <f t="shared" si="49"/>
        <v>5.6000000000000008E-2</v>
      </c>
      <c r="BO68" s="1">
        <f t="shared" si="49"/>
        <v>5.6000000000000008E-2</v>
      </c>
      <c r="BP68" s="1">
        <f t="shared" si="49"/>
        <v>5.6000000000000008E-2</v>
      </c>
      <c r="BQ68" s="1">
        <f t="shared" si="49"/>
        <v>5.6000000000000008E-2</v>
      </c>
      <c r="BR68" s="1">
        <f t="shared" si="49"/>
        <v>5.6000000000000008E-2</v>
      </c>
      <c r="BS68" s="1">
        <f t="shared" si="49"/>
        <v>5.6000000000000008E-2</v>
      </c>
      <c r="BT68" s="1">
        <f t="shared" si="49"/>
        <v>5.6000000000000008E-2</v>
      </c>
      <c r="BU68" s="1">
        <f t="shared" si="49"/>
        <v>5.6000000000000008E-2</v>
      </c>
      <c r="BV68" s="1">
        <f t="shared" si="49"/>
        <v>5.6000000000000008E-2</v>
      </c>
      <c r="BW68" s="1">
        <f t="shared" ref="BW68:DE68" si="50">AVERAGE(BW33:BW37)</f>
        <v>5.6000000000000008E-2</v>
      </c>
      <c r="BX68" s="1">
        <f t="shared" si="50"/>
        <v>5.6000000000000008E-2</v>
      </c>
      <c r="BY68" s="1">
        <f t="shared" si="50"/>
        <v>5.6000000000000008E-2</v>
      </c>
      <c r="BZ68" s="1">
        <f t="shared" si="50"/>
        <v>5.6000000000000008E-2</v>
      </c>
      <c r="CA68" s="1">
        <f t="shared" si="50"/>
        <v>5.6000000000000008E-2</v>
      </c>
      <c r="CB68" s="1">
        <f t="shared" si="50"/>
        <v>5.6000000000000008E-2</v>
      </c>
      <c r="CC68" s="1">
        <f t="shared" si="50"/>
        <v>5.6000000000000008E-2</v>
      </c>
      <c r="CD68" s="1">
        <f t="shared" si="50"/>
        <v>5.6000000000000008E-2</v>
      </c>
      <c r="CE68" s="1">
        <f t="shared" si="50"/>
        <v>5.6000000000000008E-2</v>
      </c>
      <c r="CF68" s="1">
        <f t="shared" si="50"/>
        <v>5.6000000000000008E-2</v>
      </c>
      <c r="CG68" s="1">
        <f t="shared" si="50"/>
        <v>5.6000000000000008E-2</v>
      </c>
      <c r="CH68" s="1">
        <f t="shared" si="50"/>
        <v>5.6000000000000008E-2</v>
      </c>
      <c r="CI68" s="1">
        <f t="shared" si="50"/>
        <v>5.6000000000000008E-2</v>
      </c>
      <c r="CJ68" s="1">
        <f t="shared" si="50"/>
        <v>5.6000000000000008E-2</v>
      </c>
      <c r="CK68" s="1">
        <f t="shared" si="50"/>
        <v>5.6000000000000008E-2</v>
      </c>
      <c r="CL68" s="1">
        <f t="shared" si="50"/>
        <v>5.6000000000000008E-2</v>
      </c>
      <c r="CM68" s="1">
        <f t="shared" si="50"/>
        <v>5.6000000000000008E-2</v>
      </c>
      <c r="CN68" s="1">
        <f t="shared" si="50"/>
        <v>5.6000000000000008E-2</v>
      </c>
      <c r="CO68" s="1">
        <f t="shared" si="50"/>
        <v>5.6000000000000008E-2</v>
      </c>
      <c r="CP68" s="1">
        <f t="shared" si="50"/>
        <v>5.6000000000000008E-2</v>
      </c>
      <c r="CQ68" s="1">
        <f t="shared" si="50"/>
        <v>5.6000000000000008E-2</v>
      </c>
      <c r="CR68" s="1">
        <f t="shared" si="50"/>
        <v>5.6000000000000008E-2</v>
      </c>
      <c r="CS68" s="1">
        <f t="shared" si="50"/>
        <v>5.6000000000000008E-2</v>
      </c>
      <c r="CT68" s="1">
        <f t="shared" si="50"/>
        <v>5.6000000000000008E-2</v>
      </c>
      <c r="CU68" s="1">
        <f t="shared" si="50"/>
        <v>5.6000000000000008E-2</v>
      </c>
      <c r="CV68" s="1">
        <f t="shared" si="50"/>
        <v>5.6000000000000008E-2</v>
      </c>
      <c r="CW68" s="1">
        <f t="shared" si="50"/>
        <v>5.6000000000000008E-2</v>
      </c>
      <c r="CX68" s="1">
        <f t="shared" si="50"/>
        <v>5.6000000000000008E-2</v>
      </c>
      <c r="CY68" s="1">
        <f t="shared" si="50"/>
        <v>5.6000000000000008E-2</v>
      </c>
      <c r="CZ68" s="1">
        <f t="shared" si="50"/>
        <v>5.6000000000000008E-2</v>
      </c>
      <c r="DA68" s="1">
        <f t="shared" si="50"/>
        <v>5.6000000000000008E-2</v>
      </c>
      <c r="DB68" s="1">
        <f t="shared" si="50"/>
        <v>5.6000000000000008E-2</v>
      </c>
      <c r="DC68" s="1">
        <f t="shared" si="50"/>
        <v>5.6000000000000008E-2</v>
      </c>
      <c r="DD68" s="1">
        <f t="shared" si="50"/>
        <v>5.6000000000000008E-2</v>
      </c>
      <c r="DE68" s="1">
        <f t="shared" si="50"/>
        <v>5.6000000000000008E-2</v>
      </c>
    </row>
    <row r="69" spans="1:109">
      <c r="E69" s="4">
        <f t="shared" si="44"/>
        <v>0</v>
      </c>
      <c r="F69" s="6">
        <f>IF($H$69=0,0,SUMIF($V$81:$X$120,"Wise Eye",$X$81:$X$120)/$H$69)</f>
        <v>0</v>
      </c>
      <c r="G69" s="6">
        <f>IF($H$69=0,0,SUMIF($V$81:$W$120,"Wise Eye",$W$81:$W$120)/$H$69)</f>
        <v>0</v>
      </c>
      <c r="H69">
        <f>COUNTIF($V$81:$V$120,"Wise Eye")</f>
        <v>0</v>
      </c>
      <c r="I69" s="2" t="s">
        <v>37</v>
      </c>
      <c r="J69" s="1">
        <f>AVERAGE(J38:J42)</f>
        <v>0.51</v>
      </c>
      <c r="K69" s="1">
        <f t="shared" ref="K69:BV69" si="51">AVERAGE(K38:K42)</f>
        <v>0.51</v>
      </c>
      <c r="L69" s="1">
        <f t="shared" si="51"/>
        <v>0.51</v>
      </c>
      <c r="M69" s="1">
        <f t="shared" si="51"/>
        <v>0.36450000000000005</v>
      </c>
      <c r="N69" s="1">
        <f t="shared" si="51"/>
        <v>0.255</v>
      </c>
      <c r="O69" s="1">
        <f t="shared" si="51"/>
        <v>0.21820000000000001</v>
      </c>
      <c r="P69" s="1">
        <f t="shared" si="51"/>
        <v>0.1794</v>
      </c>
      <c r="Q69" s="1">
        <f t="shared" si="51"/>
        <v>0.1386</v>
      </c>
      <c r="R69" s="1">
        <f t="shared" si="51"/>
        <v>9.580000000000001E-2</v>
      </c>
      <c r="S69" s="1">
        <f t="shared" si="51"/>
        <v>5.1000000000000004E-2</v>
      </c>
      <c r="T69" s="1">
        <f t="shared" si="51"/>
        <v>5.1000000000000004E-2</v>
      </c>
      <c r="U69" s="1">
        <f t="shared" si="51"/>
        <v>5.1000000000000004E-2</v>
      </c>
      <c r="V69" s="1">
        <f t="shared" si="51"/>
        <v>5.1000000000000004E-2</v>
      </c>
      <c r="W69" s="1">
        <f t="shared" si="51"/>
        <v>5.1000000000000004E-2</v>
      </c>
      <c r="X69" s="1">
        <f t="shared" si="51"/>
        <v>5.1000000000000004E-2</v>
      </c>
      <c r="Y69" s="1">
        <f t="shared" si="51"/>
        <v>5.1000000000000004E-2</v>
      </c>
      <c r="Z69" s="1">
        <f t="shared" si="51"/>
        <v>5.1000000000000004E-2</v>
      </c>
      <c r="AA69" s="1">
        <f t="shared" si="51"/>
        <v>5.1000000000000004E-2</v>
      </c>
      <c r="AB69" s="1">
        <f t="shared" si="51"/>
        <v>5.1000000000000004E-2</v>
      </c>
      <c r="AC69" s="1">
        <f t="shared" si="51"/>
        <v>5.1000000000000004E-2</v>
      </c>
      <c r="AD69" s="1">
        <f t="shared" si="51"/>
        <v>5.1000000000000004E-2</v>
      </c>
      <c r="AE69" s="1">
        <f t="shared" si="51"/>
        <v>5.1000000000000004E-2</v>
      </c>
      <c r="AF69" s="1">
        <f t="shared" si="51"/>
        <v>5.1000000000000004E-2</v>
      </c>
      <c r="AG69" s="1">
        <f t="shared" si="51"/>
        <v>5.1000000000000004E-2</v>
      </c>
      <c r="AH69" s="1">
        <f t="shared" si="51"/>
        <v>5.1000000000000004E-2</v>
      </c>
      <c r="AI69" s="1">
        <f t="shared" si="51"/>
        <v>5.1000000000000004E-2</v>
      </c>
      <c r="AJ69" s="1">
        <f t="shared" si="51"/>
        <v>5.1000000000000004E-2</v>
      </c>
      <c r="AK69" s="1">
        <f t="shared" si="51"/>
        <v>5.1000000000000004E-2</v>
      </c>
      <c r="AL69" s="1">
        <f t="shared" si="51"/>
        <v>5.1000000000000004E-2</v>
      </c>
      <c r="AM69" s="1">
        <f t="shared" si="51"/>
        <v>5.1000000000000004E-2</v>
      </c>
      <c r="AN69" s="1">
        <f t="shared" si="51"/>
        <v>5.1000000000000004E-2</v>
      </c>
      <c r="AO69" s="1">
        <f t="shared" si="51"/>
        <v>5.1000000000000004E-2</v>
      </c>
      <c r="AP69" s="1">
        <f t="shared" si="51"/>
        <v>5.1000000000000004E-2</v>
      </c>
      <c r="AQ69" s="1">
        <f t="shared" si="51"/>
        <v>5.1000000000000004E-2</v>
      </c>
      <c r="AR69" s="1">
        <f t="shared" si="51"/>
        <v>5.1000000000000004E-2</v>
      </c>
      <c r="AS69" s="1">
        <f t="shared" si="51"/>
        <v>5.1000000000000004E-2</v>
      </c>
      <c r="AT69" s="1">
        <f t="shared" si="51"/>
        <v>5.1000000000000004E-2</v>
      </c>
      <c r="AU69" s="1">
        <f t="shared" si="51"/>
        <v>5.1000000000000004E-2</v>
      </c>
      <c r="AV69" s="1">
        <f t="shared" si="51"/>
        <v>5.1000000000000004E-2</v>
      </c>
      <c r="AW69" s="1">
        <f t="shared" si="51"/>
        <v>5.1000000000000004E-2</v>
      </c>
      <c r="AX69" s="1">
        <f t="shared" si="51"/>
        <v>5.1000000000000004E-2</v>
      </c>
      <c r="AY69" s="1">
        <f t="shared" si="51"/>
        <v>5.1000000000000004E-2</v>
      </c>
      <c r="AZ69" s="1">
        <f t="shared" si="51"/>
        <v>5.1000000000000004E-2</v>
      </c>
      <c r="BA69" s="1">
        <f t="shared" si="51"/>
        <v>5.1000000000000004E-2</v>
      </c>
      <c r="BB69" s="1">
        <f t="shared" si="51"/>
        <v>5.1000000000000004E-2</v>
      </c>
      <c r="BC69" s="1">
        <f t="shared" si="51"/>
        <v>5.1000000000000004E-2</v>
      </c>
      <c r="BD69" s="1">
        <f t="shared" si="51"/>
        <v>5.1000000000000004E-2</v>
      </c>
      <c r="BE69" s="1">
        <f t="shared" si="51"/>
        <v>5.1000000000000004E-2</v>
      </c>
      <c r="BF69" s="1">
        <f t="shared" si="51"/>
        <v>5.1000000000000004E-2</v>
      </c>
      <c r="BG69" s="1">
        <f t="shared" si="51"/>
        <v>5.1000000000000004E-2</v>
      </c>
      <c r="BH69" s="1">
        <f t="shared" si="51"/>
        <v>5.1000000000000004E-2</v>
      </c>
      <c r="BI69" s="1">
        <f t="shared" si="51"/>
        <v>5.1000000000000004E-2</v>
      </c>
      <c r="BJ69" s="1">
        <f t="shared" si="51"/>
        <v>5.1000000000000004E-2</v>
      </c>
      <c r="BK69" s="1">
        <f t="shared" si="51"/>
        <v>5.1000000000000004E-2</v>
      </c>
      <c r="BL69" s="1">
        <f t="shared" si="51"/>
        <v>5.1000000000000004E-2</v>
      </c>
      <c r="BM69" s="1">
        <f t="shared" si="51"/>
        <v>5.1000000000000004E-2</v>
      </c>
      <c r="BN69" s="1">
        <f t="shared" si="51"/>
        <v>5.1000000000000004E-2</v>
      </c>
      <c r="BO69" s="1">
        <f t="shared" si="51"/>
        <v>5.1000000000000004E-2</v>
      </c>
      <c r="BP69" s="1">
        <f t="shared" si="51"/>
        <v>5.1000000000000004E-2</v>
      </c>
      <c r="BQ69" s="1">
        <f t="shared" si="51"/>
        <v>5.1000000000000004E-2</v>
      </c>
      <c r="BR69" s="1">
        <f t="shared" si="51"/>
        <v>5.1000000000000004E-2</v>
      </c>
      <c r="BS69" s="1">
        <f t="shared" si="51"/>
        <v>5.1000000000000004E-2</v>
      </c>
      <c r="BT69" s="1">
        <f t="shared" si="51"/>
        <v>5.1000000000000004E-2</v>
      </c>
      <c r="BU69" s="1">
        <f t="shared" si="51"/>
        <v>5.1000000000000004E-2</v>
      </c>
      <c r="BV69" s="1">
        <f t="shared" si="51"/>
        <v>5.1000000000000004E-2</v>
      </c>
      <c r="BW69" s="1">
        <f t="shared" ref="BW69:DE69" si="52">AVERAGE(BW38:BW42)</f>
        <v>5.1000000000000004E-2</v>
      </c>
      <c r="BX69" s="1">
        <f t="shared" si="52"/>
        <v>5.1000000000000004E-2</v>
      </c>
      <c r="BY69" s="1">
        <f t="shared" si="52"/>
        <v>5.1000000000000004E-2</v>
      </c>
      <c r="BZ69" s="1">
        <f t="shared" si="52"/>
        <v>5.1000000000000004E-2</v>
      </c>
      <c r="CA69" s="1">
        <f t="shared" si="52"/>
        <v>5.1000000000000004E-2</v>
      </c>
      <c r="CB69" s="1">
        <f t="shared" si="52"/>
        <v>5.1000000000000004E-2</v>
      </c>
      <c r="CC69" s="1">
        <f t="shared" si="52"/>
        <v>5.1000000000000004E-2</v>
      </c>
      <c r="CD69" s="1">
        <f t="shared" si="52"/>
        <v>5.1000000000000004E-2</v>
      </c>
      <c r="CE69" s="1">
        <f t="shared" si="52"/>
        <v>5.1000000000000004E-2</v>
      </c>
      <c r="CF69" s="1">
        <f t="shared" si="52"/>
        <v>5.1000000000000004E-2</v>
      </c>
      <c r="CG69" s="1">
        <f t="shared" si="52"/>
        <v>5.1000000000000004E-2</v>
      </c>
      <c r="CH69" s="1">
        <f t="shared" si="52"/>
        <v>5.1000000000000004E-2</v>
      </c>
      <c r="CI69" s="1">
        <f t="shared" si="52"/>
        <v>5.1000000000000004E-2</v>
      </c>
      <c r="CJ69" s="1">
        <f t="shared" si="52"/>
        <v>5.1000000000000004E-2</v>
      </c>
      <c r="CK69" s="1">
        <f t="shared" si="52"/>
        <v>5.1000000000000004E-2</v>
      </c>
      <c r="CL69" s="1">
        <f t="shared" si="52"/>
        <v>5.1000000000000004E-2</v>
      </c>
      <c r="CM69" s="1">
        <f t="shared" si="52"/>
        <v>5.1000000000000004E-2</v>
      </c>
      <c r="CN69" s="1">
        <f t="shared" si="52"/>
        <v>5.1000000000000004E-2</v>
      </c>
      <c r="CO69" s="1">
        <f t="shared" si="52"/>
        <v>5.1000000000000004E-2</v>
      </c>
      <c r="CP69" s="1">
        <f t="shared" si="52"/>
        <v>5.1000000000000004E-2</v>
      </c>
      <c r="CQ69" s="1">
        <f t="shared" si="52"/>
        <v>5.1000000000000004E-2</v>
      </c>
      <c r="CR69" s="1">
        <f t="shared" si="52"/>
        <v>5.1000000000000004E-2</v>
      </c>
      <c r="CS69" s="1">
        <f t="shared" si="52"/>
        <v>5.1000000000000004E-2</v>
      </c>
      <c r="CT69" s="1">
        <f t="shared" si="52"/>
        <v>5.1000000000000004E-2</v>
      </c>
      <c r="CU69" s="1">
        <f t="shared" si="52"/>
        <v>5.1000000000000004E-2</v>
      </c>
      <c r="CV69" s="1">
        <f t="shared" si="52"/>
        <v>5.1000000000000004E-2</v>
      </c>
      <c r="CW69" s="1">
        <f t="shared" si="52"/>
        <v>5.1000000000000004E-2</v>
      </c>
      <c r="CX69" s="1">
        <f t="shared" si="52"/>
        <v>5.1000000000000004E-2</v>
      </c>
      <c r="CY69" s="1">
        <f t="shared" si="52"/>
        <v>5.1000000000000004E-2</v>
      </c>
      <c r="CZ69" s="1">
        <f t="shared" si="52"/>
        <v>5.1000000000000004E-2</v>
      </c>
      <c r="DA69" s="1">
        <f t="shared" si="52"/>
        <v>5.1000000000000004E-2</v>
      </c>
      <c r="DB69" s="1">
        <f t="shared" si="52"/>
        <v>5.1000000000000004E-2</v>
      </c>
      <c r="DC69" s="1">
        <f t="shared" si="52"/>
        <v>5.1000000000000004E-2</v>
      </c>
      <c r="DD69" s="1">
        <f t="shared" si="52"/>
        <v>5.1000000000000004E-2</v>
      </c>
      <c r="DE69" s="1">
        <f t="shared" si="52"/>
        <v>5.1000000000000004E-2</v>
      </c>
    </row>
    <row r="70" spans="1:109">
      <c r="E70" s="4">
        <f t="shared" ca="1" si="44"/>
        <v>6.1000000000000013E-2</v>
      </c>
      <c r="F70" s="6">
        <f ca="1">IF($H$70=0,0,SUMIF($V$81:$X$120,"Purple Splash",$X$81:$X$120)/$H$70)</f>
        <v>0.75</v>
      </c>
      <c r="G70" s="6">
        <f ca="1">IF($H$70=0,0,SUMIF($V$81:$W$120,"Purple Splash",$W$81:$W$120)/$H$70)</f>
        <v>14.5</v>
      </c>
      <c r="H70">
        <f>COUNTIF($V$81:$V$120,"Purple Splash")</f>
        <v>4</v>
      </c>
      <c r="I70" s="2" t="s">
        <v>181</v>
      </c>
      <c r="J70" s="1">
        <f>AVERAGE(J43:J47)</f>
        <v>0.6100000000000001</v>
      </c>
      <c r="K70" s="1">
        <f t="shared" ref="K70:BV70" si="53">AVERAGE(K43:K47)</f>
        <v>0.6100000000000001</v>
      </c>
      <c r="L70" s="1">
        <f t="shared" si="53"/>
        <v>0.6100000000000001</v>
      </c>
      <c r="M70" s="1">
        <f t="shared" si="53"/>
        <v>0.503</v>
      </c>
      <c r="N70" s="1">
        <f t="shared" si="53"/>
        <v>0.37600000000000006</v>
      </c>
      <c r="O70" s="1">
        <f t="shared" si="53"/>
        <v>0.30500000000000005</v>
      </c>
      <c r="P70" s="1">
        <f t="shared" si="53"/>
        <v>0.26419999999999999</v>
      </c>
      <c r="Q70" s="1">
        <f t="shared" si="53"/>
        <v>0.21939999999999998</v>
      </c>
      <c r="R70" s="1">
        <f t="shared" si="53"/>
        <v>0.1706</v>
      </c>
      <c r="S70" s="1">
        <f t="shared" si="53"/>
        <v>0.11780000000000002</v>
      </c>
      <c r="T70" s="1">
        <f t="shared" si="53"/>
        <v>6.1000000000000013E-2</v>
      </c>
      <c r="U70" s="1">
        <f t="shared" si="53"/>
        <v>6.1000000000000013E-2</v>
      </c>
      <c r="V70" s="1">
        <f t="shared" si="53"/>
        <v>6.1000000000000013E-2</v>
      </c>
      <c r="W70" s="1">
        <f t="shared" si="53"/>
        <v>6.1000000000000013E-2</v>
      </c>
      <c r="X70" s="1">
        <f t="shared" si="53"/>
        <v>6.1000000000000013E-2</v>
      </c>
      <c r="Y70" s="1">
        <f t="shared" si="53"/>
        <v>6.1000000000000013E-2</v>
      </c>
      <c r="Z70" s="1">
        <f t="shared" si="53"/>
        <v>6.1000000000000013E-2</v>
      </c>
      <c r="AA70" s="1">
        <f t="shared" si="53"/>
        <v>6.1000000000000013E-2</v>
      </c>
      <c r="AB70" s="1">
        <f t="shared" si="53"/>
        <v>6.1000000000000013E-2</v>
      </c>
      <c r="AC70" s="1">
        <f t="shared" si="53"/>
        <v>6.1000000000000013E-2</v>
      </c>
      <c r="AD70" s="1">
        <f t="shared" si="53"/>
        <v>6.1000000000000013E-2</v>
      </c>
      <c r="AE70" s="1">
        <f t="shared" si="53"/>
        <v>6.1000000000000013E-2</v>
      </c>
      <c r="AF70" s="1">
        <f t="shared" si="53"/>
        <v>6.1000000000000013E-2</v>
      </c>
      <c r="AG70" s="1">
        <f t="shared" si="53"/>
        <v>6.1000000000000013E-2</v>
      </c>
      <c r="AH70" s="1">
        <f t="shared" si="53"/>
        <v>6.1000000000000013E-2</v>
      </c>
      <c r="AI70" s="1">
        <f t="shared" si="53"/>
        <v>6.1000000000000013E-2</v>
      </c>
      <c r="AJ70" s="1">
        <f t="shared" si="53"/>
        <v>6.1000000000000013E-2</v>
      </c>
      <c r="AK70" s="1">
        <f t="shared" si="53"/>
        <v>6.1000000000000013E-2</v>
      </c>
      <c r="AL70" s="1">
        <f t="shared" si="53"/>
        <v>6.1000000000000013E-2</v>
      </c>
      <c r="AM70" s="1">
        <f t="shared" si="53"/>
        <v>6.1000000000000013E-2</v>
      </c>
      <c r="AN70" s="1">
        <f t="shared" si="53"/>
        <v>6.1000000000000013E-2</v>
      </c>
      <c r="AO70" s="1">
        <f t="shared" si="53"/>
        <v>6.1000000000000013E-2</v>
      </c>
      <c r="AP70" s="1">
        <f t="shared" si="53"/>
        <v>6.1000000000000013E-2</v>
      </c>
      <c r="AQ70" s="1">
        <f t="shared" si="53"/>
        <v>6.1000000000000013E-2</v>
      </c>
      <c r="AR70" s="1">
        <f t="shared" si="53"/>
        <v>6.1000000000000013E-2</v>
      </c>
      <c r="AS70" s="1">
        <f t="shared" si="53"/>
        <v>6.1000000000000013E-2</v>
      </c>
      <c r="AT70" s="1">
        <f t="shared" si="53"/>
        <v>6.1000000000000013E-2</v>
      </c>
      <c r="AU70" s="1">
        <f t="shared" si="53"/>
        <v>6.1000000000000013E-2</v>
      </c>
      <c r="AV70" s="1">
        <f t="shared" si="53"/>
        <v>6.1000000000000013E-2</v>
      </c>
      <c r="AW70" s="1">
        <f t="shared" si="53"/>
        <v>6.1000000000000013E-2</v>
      </c>
      <c r="AX70" s="1">
        <f t="shared" si="53"/>
        <v>6.1000000000000013E-2</v>
      </c>
      <c r="AY70" s="1">
        <f t="shared" si="53"/>
        <v>6.1000000000000013E-2</v>
      </c>
      <c r="AZ70" s="1">
        <f t="shared" si="53"/>
        <v>6.1000000000000013E-2</v>
      </c>
      <c r="BA70" s="1">
        <f t="shared" si="53"/>
        <v>6.1000000000000013E-2</v>
      </c>
      <c r="BB70" s="1">
        <f t="shared" si="53"/>
        <v>6.1000000000000013E-2</v>
      </c>
      <c r="BC70" s="1">
        <f t="shared" si="53"/>
        <v>6.1000000000000013E-2</v>
      </c>
      <c r="BD70" s="1">
        <f t="shared" si="53"/>
        <v>6.1000000000000013E-2</v>
      </c>
      <c r="BE70" s="1">
        <f t="shared" si="53"/>
        <v>6.1000000000000013E-2</v>
      </c>
      <c r="BF70" s="1">
        <f t="shared" si="53"/>
        <v>6.1000000000000013E-2</v>
      </c>
      <c r="BG70" s="1">
        <f t="shared" si="53"/>
        <v>6.1000000000000013E-2</v>
      </c>
      <c r="BH70" s="1">
        <f t="shared" si="53"/>
        <v>6.1000000000000013E-2</v>
      </c>
      <c r="BI70" s="1">
        <f t="shared" si="53"/>
        <v>6.1000000000000013E-2</v>
      </c>
      <c r="BJ70" s="1">
        <f t="shared" si="53"/>
        <v>6.1000000000000013E-2</v>
      </c>
      <c r="BK70" s="1">
        <f t="shared" si="53"/>
        <v>6.1000000000000013E-2</v>
      </c>
      <c r="BL70" s="1">
        <f t="shared" si="53"/>
        <v>6.1000000000000013E-2</v>
      </c>
      <c r="BM70" s="1">
        <f t="shared" si="53"/>
        <v>6.1000000000000013E-2</v>
      </c>
      <c r="BN70" s="1">
        <f t="shared" si="53"/>
        <v>6.1000000000000013E-2</v>
      </c>
      <c r="BO70" s="1">
        <f t="shared" si="53"/>
        <v>6.1000000000000013E-2</v>
      </c>
      <c r="BP70" s="1">
        <f t="shared" si="53"/>
        <v>6.1000000000000013E-2</v>
      </c>
      <c r="BQ70" s="1">
        <f t="shared" si="53"/>
        <v>6.1000000000000013E-2</v>
      </c>
      <c r="BR70" s="1">
        <f t="shared" si="53"/>
        <v>6.1000000000000013E-2</v>
      </c>
      <c r="BS70" s="1">
        <f t="shared" si="53"/>
        <v>6.1000000000000013E-2</v>
      </c>
      <c r="BT70" s="1">
        <f t="shared" si="53"/>
        <v>6.1000000000000013E-2</v>
      </c>
      <c r="BU70" s="1">
        <f t="shared" si="53"/>
        <v>6.1000000000000013E-2</v>
      </c>
      <c r="BV70" s="1">
        <f t="shared" si="53"/>
        <v>6.1000000000000013E-2</v>
      </c>
      <c r="BW70" s="1">
        <f t="shared" ref="BW70:DE70" si="54">AVERAGE(BW43:BW47)</f>
        <v>6.1000000000000013E-2</v>
      </c>
      <c r="BX70" s="1">
        <f t="shared" si="54"/>
        <v>6.1000000000000013E-2</v>
      </c>
      <c r="BY70" s="1">
        <f t="shared" si="54"/>
        <v>6.1000000000000013E-2</v>
      </c>
      <c r="BZ70" s="1">
        <f t="shared" si="54"/>
        <v>6.1000000000000013E-2</v>
      </c>
      <c r="CA70" s="1">
        <f t="shared" si="54"/>
        <v>6.1000000000000013E-2</v>
      </c>
      <c r="CB70" s="1">
        <f t="shared" si="54"/>
        <v>6.1000000000000013E-2</v>
      </c>
      <c r="CC70" s="1">
        <f t="shared" si="54"/>
        <v>6.1000000000000013E-2</v>
      </c>
      <c r="CD70" s="1">
        <f t="shared" si="54"/>
        <v>6.1000000000000013E-2</v>
      </c>
      <c r="CE70" s="1">
        <f t="shared" si="54"/>
        <v>6.1000000000000013E-2</v>
      </c>
      <c r="CF70" s="1">
        <f t="shared" si="54"/>
        <v>6.1000000000000013E-2</v>
      </c>
      <c r="CG70" s="1">
        <f t="shared" si="54"/>
        <v>6.1000000000000013E-2</v>
      </c>
      <c r="CH70" s="1">
        <f t="shared" si="54"/>
        <v>6.1000000000000013E-2</v>
      </c>
      <c r="CI70" s="1">
        <f t="shared" si="54"/>
        <v>6.1000000000000013E-2</v>
      </c>
      <c r="CJ70" s="1">
        <f t="shared" si="54"/>
        <v>6.1000000000000013E-2</v>
      </c>
      <c r="CK70" s="1">
        <f t="shared" si="54"/>
        <v>6.1000000000000013E-2</v>
      </c>
      <c r="CL70" s="1">
        <f t="shared" si="54"/>
        <v>6.1000000000000013E-2</v>
      </c>
      <c r="CM70" s="1">
        <f t="shared" si="54"/>
        <v>6.1000000000000013E-2</v>
      </c>
      <c r="CN70" s="1">
        <f t="shared" si="54"/>
        <v>6.1000000000000013E-2</v>
      </c>
      <c r="CO70" s="1">
        <f t="shared" si="54"/>
        <v>6.1000000000000013E-2</v>
      </c>
      <c r="CP70" s="1">
        <f t="shared" si="54"/>
        <v>6.1000000000000013E-2</v>
      </c>
      <c r="CQ70" s="1">
        <f t="shared" si="54"/>
        <v>6.1000000000000013E-2</v>
      </c>
      <c r="CR70" s="1">
        <f t="shared" si="54"/>
        <v>6.1000000000000013E-2</v>
      </c>
      <c r="CS70" s="1">
        <f t="shared" si="54"/>
        <v>6.1000000000000013E-2</v>
      </c>
      <c r="CT70" s="1">
        <f t="shared" si="54"/>
        <v>6.1000000000000013E-2</v>
      </c>
      <c r="CU70" s="1">
        <f t="shared" si="54"/>
        <v>6.1000000000000013E-2</v>
      </c>
      <c r="CV70" s="1">
        <f t="shared" si="54"/>
        <v>6.1000000000000013E-2</v>
      </c>
      <c r="CW70" s="1">
        <f t="shared" si="54"/>
        <v>6.1000000000000013E-2</v>
      </c>
      <c r="CX70" s="1">
        <f t="shared" si="54"/>
        <v>6.1000000000000013E-2</v>
      </c>
      <c r="CY70" s="1">
        <f t="shared" si="54"/>
        <v>6.1000000000000013E-2</v>
      </c>
      <c r="CZ70" s="1">
        <f t="shared" si="54"/>
        <v>6.1000000000000013E-2</v>
      </c>
      <c r="DA70" s="1">
        <f t="shared" si="54"/>
        <v>6.1000000000000013E-2</v>
      </c>
      <c r="DB70" s="1">
        <f t="shared" si="54"/>
        <v>6.1000000000000013E-2</v>
      </c>
      <c r="DC70" s="1">
        <f t="shared" si="54"/>
        <v>6.1000000000000013E-2</v>
      </c>
      <c r="DD70" s="1">
        <f t="shared" si="54"/>
        <v>6.1000000000000013E-2</v>
      </c>
      <c r="DE70" s="1">
        <f t="shared" si="54"/>
        <v>6.1000000000000013E-2</v>
      </c>
    </row>
    <row r="71" spans="1:109">
      <c r="E71" s="4">
        <f t="shared" ca="1" si="44"/>
        <v>0.1268</v>
      </c>
      <c r="F71" s="6">
        <f ca="1">IF($H$71=0,0,SUMIF($V$81:$X$120,"White Shadow",$X$81:$X$120)/$H$71)</f>
        <v>1</v>
      </c>
      <c r="G71" s="6">
        <f ca="1">IF($H$71=0,0,SUMIF($V$81:$W$120,"White Shadow",$W$81:$W$120)/$H$71)</f>
        <v>13</v>
      </c>
      <c r="H71">
        <f>COUNTIF($V$81:$V$120,"White Shadow")</f>
        <v>1</v>
      </c>
      <c r="I71" s="2" t="s">
        <v>38</v>
      </c>
      <c r="J71" s="1">
        <f>AVERAGE(J48:J52)</f>
        <v>0.65999999999999992</v>
      </c>
      <c r="K71" s="1">
        <f t="shared" ref="K71:BV71" si="55">AVERAGE(K48:K52)</f>
        <v>0.65999999999999992</v>
      </c>
      <c r="L71" s="1">
        <f t="shared" si="55"/>
        <v>0.65999999999999992</v>
      </c>
      <c r="M71" s="1">
        <f t="shared" si="55"/>
        <v>0.60400000000000009</v>
      </c>
      <c r="N71" s="1">
        <f t="shared" si="55"/>
        <v>0.54299999999999993</v>
      </c>
      <c r="O71" s="1">
        <f t="shared" si="55"/>
        <v>0.47699999999999998</v>
      </c>
      <c r="P71" s="1">
        <f t="shared" si="55"/>
        <v>0.40600000000000003</v>
      </c>
      <c r="Q71" s="1">
        <f t="shared" si="55"/>
        <v>0.28520000000000001</v>
      </c>
      <c r="R71" s="1">
        <f t="shared" si="55"/>
        <v>0.2364</v>
      </c>
      <c r="S71" s="1">
        <f t="shared" si="55"/>
        <v>0.2364</v>
      </c>
      <c r="T71" s="1">
        <f t="shared" si="55"/>
        <v>0.18360000000000001</v>
      </c>
      <c r="U71" s="1">
        <f t="shared" si="55"/>
        <v>0.18360000000000001</v>
      </c>
      <c r="V71" s="1">
        <f t="shared" si="55"/>
        <v>0.1268</v>
      </c>
      <c r="W71" s="1">
        <f t="shared" si="55"/>
        <v>0.1268</v>
      </c>
      <c r="X71" s="1">
        <f t="shared" si="55"/>
        <v>0.1268</v>
      </c>
      <c r="Y71" s="1">
        <f t="shared" si="55"/>
        <v>6.6000000000000003E-2</v>
      </c>
      <c r="Z71" s="1">
        <f t="shared" si="55"/>
        <v>6.6000000000000003E-2</v>
      </c>
      <c r="AA71" s="1">
        <f t="shared" si="55"/>
        <v>6.6000000000000003E-2</v>
      </c>
      <c r="AB71" s="1">
        <f t="shared" si="55"/>
        <v>6.6000000000000003E-2</v>
      </c>
      <c r="AC71" s="1">
        <f t="shared" si="55"/>
        <v>6.6000000000000003E-2</v>
      </c>
      <c r="AD71" s="1">
        <f t="shared" si="55"/>
        <v>6.6000000000000003E-2</v>
      </c>
      <c r="AE71" s="1">
        <f t="shared" si="55"/>
        <v>6.6000000000000003E-2</v>
      </c>
      <c r="AF71" s="1">
        <f t="shared" si="55"/>
        <v>6.6000000000000003E-2</v>
      </c>
      <c r="AG71" s="1">
        <f t="shared" si="55"/>
        <v>6.6000000000000003E-2</v>
      </c>
      <c r="AH71" s="1">
        <f t="shared" si="55"/>
        <v>6.6000000000000003E-2</v>
      </c>
      <c r="AI71" s="1">
        <f t="shared" si="55"/>
        <v>6.6000000000000003E-2</v>
      </c>
      <c r="AJ71" s="1">
        <f t="shared" si="55"/>
        <v>6.6000000000000003E-2</v>
      </c>
      <c r="AK71" s="1">
        <f t="shared" si="55"/>
        <v>6.6000000000000003E-2</v>
      </c>
      <c r="AL71" s="1">
        <f t="shared" si="55"/>
        <v>6.6000000000000003E-2</v>
      </c>
      <c r="AM71" s="1">
        <f t="shared" si="55"/>
        <v>6.6000000000000003E-2</v>
      </c>
      <c r="AN71" s="1">
        <f t="shared" si="55"/>
        <v>6.6000000000000003E-2</v>
      </c>
      <c r="AO71" s="1">
        <f t="shared" si="55"/>
        <v>6.6000000000000003E-2</v>
      </c>
      <c r="AP71" s="1">
        <f t="shared" si="55"/>
        <v>6.6000000000000003E-2</v>
      </c>
      <c r="AQ71" s="1">
        <f t="shared" si="55"/>
        <v>6.6000000000000003E-2</v>
      </c>
      <c r="AR71" s="1">
        <f t="shared" si="55"/>
        <v>6.6000000000000003E-2</v>
      </c>
      <c r="AS71" s="1">
        <f t="shared" si="55"/>
        <v>6.6000000000000003E-2</v>
      </c>
      <c r="AT71" s="1">
        <f t="shared" si="55"/>
        <v>6.6000000000000003E-2</v>
      </c>
      <c r="AU71" s="1">
        <f t="shared" si="55"/>
        <v>6.6000000000000003E-2</v>
      </c>
      <c r="AV71" s="1">
        <f t="shared" si="55"/>
        <v>6.6000000000000003E-2</v>
      </c>
      <c r="AW71" s="1">
        <f t="shared" si="55"/>
        <v>6.6000000000000003E-2</v>
      </c>
      <c r="AX71" s="1">
        <f t="shared" si="55"/>
        <v>6.6000000000000003E-2</v>
      </c>
      <c r="AY71" s="1">
        <f t="shared" si="55"/>
        <v>6.6000000000000003E-2</v>
      </c>
      <c r="AZ71" s="1">
        <f t="shared" si="55"/>
        <v>6.6000000000000003E-2</v>
      </c>
      <c r="BA71" s="1">
        <f t="shared" si="55"/>
        <v>6.6000000000000003E-2</v>
      </c>
      <c r="BB71" s="1">
        <f t="shared" si="55"/>
        <v>6.6000000000000003E-2</v>
      </c>
      <c r="BC71" s="1">
        <f t="shared" si="55"/>
        <v>6.6000000000000003E-2</v>
      </c>
      <c r="BD71" s="1">
        <f t="shared" si="55"/>
        <v>6.6000000000000003E-2</v>
      </c>
      <c r="BE71" s="1">
        <f t="shared" si="55"/>
        <v>6.6000000000000003E-2</v>
      </c>
      <c r="BF71" s="1">
        <f t="shared" si="55"/>
        <v>6.6000000000000003E-2</v>
      </c>
      <c r="BG71" s="1">
        <f t="shared" si="55"/>
        <v>6.6000000000000003E-2</v>
      </c>
      <c r="BH71" s="1">
        <f t="shared" si="55"/>
        <v>6.6000000000000003E-2</v>
      </c>
      <c r="BI71" s="1">
        <f t="shared" si="55"/>
        <v>6.6000000000000003E-2</v>
      </c>
      <c r="BJ71" s="1">
        <f t="shared" si="55"/>
        <v>6.6000000000000003E-2</v>
      </c>
      <c r="BK71" s="1">
        <f t="shared" si="55"/>
        <v>6.6000000000000003E-2</v>
      </c>
      <c r="BL71" s="1">
        <f t="shared" si="55"/>
        <v>6.6000000000000003E-2</v>
      </c>
      <c r="BM71" s="1">
        <f t="shared" si="55"/>
        <v>6.6000000000000003E-2</v>
      </c>
      <c r="BN71" s="1">
        <f t="shared" si="55"/>
        <v>6.6000000000000003E-2</v>
      </c>
      <c r="BO71" s="1">
        <f t="shared" si="55"/>
        <v>6.6000000000000003E-2</v>
      </c>
      <c r="BP71" s="1">
        <f t="shared" si="55"/>
        <v>6.6000000000000003E-2</v>
      </c>
      <c r="BQ71" s="1">
        <f t="shared" si="55"/>
        <v>6.6000000000000003E-2</v>
      </c>
      <c r="BR71" s="1">
        <f t="shared" si="55"/>
        <v>6.6000000000000003E-2</v>
      </c>
      <c r="BS71" s="1">
        <f t="shared" si="55"/>
        <v>6.6000000000000003E-2</v>
      </c>
      <c r="BT71" s="1">
        <f t="shared" si="55"/>
        <v>6.6000000000000003E-2</v>
      </c>
      <c r="BU71" s="1">
        <f t="shared" si="55"/>
        <v>6.6000000000000003E-2</v>
      </c>
      <c r="BV71" s="1">
        <f t="shared" si="55"/>
        <v>6.6000000000000003E-2</v>
      </c>
      <c r="BW71" s="1">
        <f t="shared" ref="BW71:DE71" si="56">AVERAGE(BW48:BW52)</f>
        <v>6.6000000000000003E-2</v>
      </c>
      <c r="BX71" s="1">
        <f t="shared" si="56"/>
        <v>6.6000000000000003E-2</v>
      </c>
      <c r="BY71" s="1">
        <f t="shared" si="56"/>
        <v>6.6000000000000003E-2</v>
      </c>
      <c r="BZ71" s="1">
        <f t="shared" si="56"/>
        <v>6.6000000000000003E-2</v>
      </c>
      <c r="CA71" s="1">
        <f t="shared" si="56"/>
        <v>6.6000000000000003E-2</v>
      </c>
      <c r="CB71" s="1">
        <f t="shared" si="56"/>
        <v>6.6000000000000003E-2</v>
      </c>
      <c r="CC71" s="1">
        <f t="shared" si="56"/>
        <v>6.6000000000000003E-2</v>
      </c>
      <c r="CD71" s="1">
        <f t="shared" si="56"/>
        <v>6.6000000000000003E-2</v>
      </c>
      <c r="CE71" s="1">
        <f t="shared" si="56"/>
        <v>6.6000000000000003E-2</v>
      </c>
      <c r="CF71" s="1">
        <f t="shared" si="56"/>
        <v>6.6000000000000003E-2</v>
      </c>
      <c r="CG71" s="1">
        <f t="shared" si="56"/>
        <v>6.6000000000000003E-2</v>
      </c>
      <c r="CH71" s="1">
        <f t="shared" si="56"/>
        <v>6.6000000000000003E-2</v>
      </c>
      <c r="CI71" s="1">
        <f t="shared" si="56"/>
        <v>6.6000000000000003E-2</v>
      </c>
      <c r="CJ71" s="1">
        <f t="shared" si="56"/>
        <v>6.6000000000000003E-2</v>
      </c>
      <c r="CK71" s="1">
        <f t="shared" si="56"/>
        <v>6.6000000000000003E-2</v>
      </c>
      <c r="CL71" s="1">
        <f t="shared" si="56"/>
        <v>6.6000000000000003E-2</v>
      </c>
      <c r="CM71" s="1">
        <f t="shared" si="56"/>
        <v>6.6000000000000003E-2</v>
      </c>
      <c r="CN71" s="1">
        <f t="shared" si="56"/>
        <v>6.6000000000000003E-2</v>
      </c>
      <c r="CO71" s="1">
        <f t="shared" si="56"/>
        <v>6.6000000000000003E-2</v>
      </c>
      <c r="CP71" s="1">
        <f t="shared" si="56"/>
        <v>6.6000000000000003E-2</v>
      </c>
      <c r="CQ71" s="1">
        <f t="shared" si="56"/>
        <v>6.6000000000000003E-2</v>
      </c>
      <c r="CR71" s="1">
        <f t="shared" si="56"/>
        <v>6.6000000000000003E-2</v>
      </c>
      <c r="CS71" s="1">
        <f t="shared" si="56"/>
        <v>6.6000000000000003E-2</v>
      </c>
      <c r="CT71" s="1">
        <f t="shared" si="56"/>
        <v>6.6000000000000003E-2</v>
      </c>
      <c r="CU71" s="1">
        <f t="shared" si="56"/>
        <v>6.6000000000000003E-2</v>
      </c>
      <c r="CV71" s="1">
        <f t="shared" si="56"/>
        <v>6.6000000000000003E-2</v>
      </c>
      <c r="CW71" s="1">
        <f t="shared" si="56"/>
        <v>6.6000000000000003E-2</v>
      </c>
      <c r="CX71" s="1">
        <f t="shared" si="56"/>
        <v>6.6000000000000003E-2</v>
      </c>
      <c r="CY71" s="1">
        <f t="shared" si="56"/>
        <v>6.6000000000000003E-2</v>
      </c>
      <c r="CZ71" s="1">
        <f t="shared" si="56"/>
        <v>6.6000000000000003E-2</v>
      </c>
      <c r="DA71" s="1">
        <f t="shared" si="56"/>
        <v>6.6000000000000003E-2</v>
      </c>
      <c r="DB71" s="1">
        <f t="shared" si="56"/>
        <v>6.6000000000000003E-2</v>
      </c>
      <c r="DC71" s="1">
        <f t="shared" si="56"/>
        <v>6.6000000000000003E-2</v>
      </c>
      <c r="DD71" s="1">
        <f t="shared" si="56"/>
        <v>6.6000000000000003E-2</v>
      </c>
      <c r="DE71" s="1">
        <f t="shared" si="56"/>
        <v>6.6000000000000003E-2</v>
      </c>
    </row>
    <row r="72" spans="1:109">
      <c r="I72" t="s">
        <v>39</v>
      </c>
      <c r="J72" s="1">
        <f>AVERAGE(J22:J52)</f>
        <v>0.52290322580645177</v>
      </c>
      <c r="K72" s="1">
        <f t="shared" ref="K72:BV72" si="57">AVERAGE(K22:K52)</f>
        <v>0.51629032258064522</v>
      </c>
      <c r="L72" s="1">
        <f t="shared" si="57"/>
        <v>0.47712903225806458</v>
      </c>
      <c r="M72" s="1">
        <f t="shared" si="57"/>
        <v>0.36191935483870968</v>
      </c>
      <c r="N72" s="1">
        <f t="shared" si="57"/>
        <v>0.28016129032258064</v>
      </c>
      <c r="O72" s="1">
        <f t="shared" si="57"/>
        <v>0.23496774193548389</v>
      </c>
      <c r="P72" s="1">
        <f t="shared" si="57"/>
        <v>0.19287096774193552</v>
      </c>
      <c r="Q72" s="1">
        <f t="shared" si="57"/>
        <v>0.14112903225806456</v>
      </c>
      <c r="R72" s="1">
        <f t="shared" si="57"/>
        <v>0.10467741935483872</v>
      </c>
      <c r="S72" s="1">
        <f t="shared" si="57"/>
        <v>8.8935483870967752E-2</v>
      </c>
      <c r="T72" s="1">
        <f t="shared" si="57"/>
        <v>7.1258064516129052E-2</v>
      </c>
      <c r="U72" s="1">
        <f t="shared" si="57"/>
        <v>7.1258064516129052E-2</v>
      </c>
      <c r="V72" s="1">
        <f t="shared" si="57"/>
        <v>6.2096774193548393E-2</v>
      </c>
      <c r="W72" s="1">
        <f t="shared" si="57"/>
        <v>6.2096774193548393E-2</v>
      </c>
      <c r="X72" s="1">
        <f t="shared" si="57"/>
        <v>6.2096774193548393E-2</v>
      </c>
      <c r="Y72" s="1">
        <f t="shared" si="57"/>
        <v>5.2290322580645178E-2</v>
      </c>
      <c r="Z72" s="1">
        <f t="shared" si="57"/>
        <v>5.2290322580645178E-2</v>
      </c>
      <c r="AA72" s="1">
        <f t="shared" si="57"/>
        <v>5.2290322580645178E-2</v>
      </c>
      <c r="AB72" s="1">
        <f t="shared" si="57"/>
        <v>5.2290322580645178E-2</v>
      </c>
      <c r="AC72" s="1">
        <f t="shared" si="57"/>
        <v>5.2290322580645178E-2</v>
      </c>
      <c r="AD72" s="1">
        <f t="shared" si="57"/>
        <v>5.2290322580645178E-2</v>
      </c>
      <c r="AE72" s="1">
        <f t="shared" si="57"/>
        <v>5.2290322580645178E-2</v>
      </c>
      <c r="AF72" s="1">
        <f t="shared" si="57"/>
        <v>5.2290322580645178E-2</v>
      </c>
      <c r="AG72" s="1">
        <f t="shared" si="57"/>
        <v>5.2290322580645178E-2</v>
      </c>
      <c r="AH72" s="1">
        <f t="shared" si="57"/>
        <v>5.2290322580645178E-2</v>
      </c>
      <c r="AI72" s="1">
        <f t="shared" si="57"/>
        <v>5.2290322580645178E-2</v>
      </c>
      <c r="AJ72" s="1">
        <f t="shared" si="57"/>
        <v>5.2290322580645178E-2</v>
      </c>
      <c r="AK72" s="1">
        <f t="shared" si="57"/>
        <v>5.2290322580645178E-2</v>
      </c>
      <c r="AL72" s="1">
        <f t="shared" si="57"/>
        <v>5.2290322580645178E-2</v>
      </c>
      <c r="AM72" s="1">
        <f t="shared" si="57"/>
        <v>5.2290322580645178E-2</v>
      </c>
      <c r="AN72" s="1">
        <f t="shared" si="57"/>
        <v>5.2290322580645178E-2</v>
      </c>
      <c r="AO72" s="1">
        <f t="shared" si="57"/>
        <v>5.2290322580645178E-2</v>
      </c>
      <c r="AP72" s="1">
        <f t="shared" si="57"/>
        <v>5.2290322580645178E-2</v>
      </c>
      <c r="AQ72" s="1">
        <f t="shared" si="57"/>
        <v>5.2290322580645178E-2</v>
      </c>
      <c r="AR72" s="1">
        <f t="shared" si="57"/>
        <v>5.2290322580645178E-2</v>
      </c>
      <c r="AS72" s="1">
        <f t="shared" si="57"/>
        <v>5.2290322580645178E-2</v>
      </c>
      <c r="AT72" s="1">
        <f t="shared" si="57"/>
        <v>5.2290322580645178E-2</v>
      </c>
      <c r="AU72" s="1">
        <f t="shared" si="57"/>
        <v>5.2290322580645178E-2</v>
      </c>
      <c r="AV72" s="1">
        <f t="shared" si="57"/>
        <v>5.2290322580645178E-2</v>
      </c>
      <c r="AW72" s="1">
        <f t="shared" si="57"/>
        <v>5.2290322580645178E-2</v>
      </c>
      <c r="AX72" s="1">
        <f t="shared" si="57"/>
        <v>5.2290322580645178E-2</v>
      </c>
      <c r="AY72" s="1">
        <f t="shared" si="57"/>
        <v>5.2290322580645178E-2</v>
      </c>
      <c r="AZ72" s="1">
        <f t="shared" si="57"/>
        <v>5.2290322580645178E-2</v>
      </c>
      <c r="BA72" s="1">
        <f t="shared" si="57"/>
        <v>5.2290322580645178E-2</v>
      </c>
      <c r="BB72" s="1">
        <f t="shared" si="57"/>
        <v>5.2290322580645178E-2</v>
      </c>
      <c r="BC72" s="1">
        <f t="shared" si="57"/>
        <v>5.2290322580645178E-2</v>
      </c>
      <c r="BD72" s="1">
        <f t="shared" si="57"/>
        <v>5.2290322580645178E-2</v>
      </c>
      <c r="BE72" s="1">
        <f t="shared" si="57"/>
        <v>5.2290322580645178E-2</v>
      </c>
      <c r="BF72" s="1">
        <f t="shared" si="57"/>
        <v>5.2290322580645178E-2</v>
      </c>
      <c r="BG72" s="1">
        <f t="shared" si="57"/>
        <v>5.2290322580645178E-2</v>
      </c>
      <c r="BH72" s="1">
        <f t="shared" si="57"/>
        <v>5.2290322580645178E-2</v>
      </c>
      <c r="BI72" s="1">
        <f t="shared" si="57"/>
        <v>5.2290322580645178E-2</v>
      </c>
      <c r="BJ72" s="1">
        <f t="shared" si="57"/>
        <v>5.2290322580645178E-2</v>
      </c>
      <c r="BK72" s="1">
        <f t="shared" si="57"/>
        <v>5.2290322580645178E-2</v>
      </c>
      <c r="BL72" s="1">
        <f t="shared" si="57"/>
        <v>5.2290322580645178E-2</v>
      </c>
      <c r="BM72" s="1">
        <f t="shared" si="57"/>
        <v>5.2290322580645178E-2</v>
      </c>
      <c r="BN72" s="1">
        <f t="shared" si="57"/>
        <v>5.2290322580645178E-2</v>
      </c>
      <c r="BO72" s="1">
        <f t="shared" si="57"/>
        <v>5.2290322580645178E-2</v>
      </c>
      <c r="BP72" s="1">
        <f t="shared" si="57"/>
        <v>5.2290322580645178E-2</v>
      </c>
      <c r="BQ72" s="1">
        <f t="shared" si="57"/>
        <v>5.2290322580645178E-2</v>
      </c>
      <c r="BR72" s="1">
        <f t="shared" si="57"/>
        <v>5.2290322580645178E-2</v>
      </c>
      <c r="BS72" s="1">
        <f t="shared" si="57"/>
        <v>5.2290322580645178E-2</v>
      </c>
      <c r="BT72" s="1">
        <f t="shared" si="57"/>
        <v>5.2290322580645178E-2</v>
      </c>
      <c r="BU72" s="1">
        <f t="shared" si="57"/>
        <v>5.2290322580645178E-2</v>
      </c>
      <c r="BV72" s="1">
        <f t="shared" si="57"/>
        <v>5.2290322580645178E-2</v>
      </c>
      <c r="BW72" s="1">
        <f t="shared" ref="BW72:DE72" si="58">AVERAGE(BW22:BW52)</f>
        <v>5.2290322580645178E-2</v>
      </c>
      <c r="BX72" s="1">
        <f t="shared" si="58"/>
        <v>5.2290322580645178E-2</v>
      </c>
      <c r="BY72" s="1">
        <f t="shared" si="58"/>
        <v>5.2290322580645178E-2</v>
      </c>
      <c r="BZ72" s="1">
        <f t="shared" si="58"/>
        <v>5.2290322580645178E-2</v>
      </c>
      <c r="CA72" s="1">
        <f t="shared" si="58"/>
        <v>5.2290322580645178E-2</v>
      </c>
      <c r="CB72" s="1">
        <f t="shared" si="58"/>
        <v>5.2290322580645178E-2</v>
      </c>
      <c r="CC72" s="1">
        <f t="shared" si="58"/>
        <v>5.2290322580645178E-2</v>
      </c>
      <c r="CD72" s="1">
        <f t="shared" si="58"/>
        <v>5.2290322580645178E-2</v>
      </c>
      <c r="CE72" s="1">
        <f t="shared" si="58"/>
        <v>5.2290322580645178E-2</v>
      </c>
      <c r="CF72" s="1">
        <f t="shared" si="58"/>
        <v>5.2290322580645178E-2</v>
      </c>
      <c r="CG72" s="1">
        <f t="shared" si="58"/>
        <v>5.2290322580645178E-2</v>
      </c>
      <c r="CH72" s="1">
        <f t="shared" si="58"/>
        <v>5.2290322580645178E-2</v>
      </c>
      <c r="CI72" s="1">
        <f t="shared" si="58"/>
        <v>5.2290322580645178E-2</v>
      </c>
      <c r="CJ72" s="1">
        <f t="shared" si="58"/>
        <v>5.2290322580645178E-2</v>
      </c>
      <c r="CK72" s="1">
        <f t="shared" si="58"/>
        <v>5.2290322580645178E-2</v>
      </c>
      <c r="CL72" s="1">
        <f t="shared" si="58"/>
        <v>5.2290322580645178E-2</v>
      </c>
      <c r="CM72" s="1">
        <f t="shared" si="58"/>
        <v>5.2290322580645178E-2</v>
      </c>
      <c r="CN72" s="1">
        <f t="shared" si="58"/>
        <v>5.2290322580645178E-2</v>
      </c>
      <c r="CO72" s="1">
        <f t="shared" si="58"/>
        <v>5.2290322580645178E-2</v>
      </c>
      <c r="CP72" s="1">
        <f t="shared" si="58"/>
        <v>5.2290322580645178E-2</v>
      </c>
      <c r="CQ72" s="1">
        <f t="shared" si="58"/>
        <v>5.2290322580645178E-2</v>
      </c>
      <c r="CR72" s="1">
        <f t="shared" si="58"/>
        <v>5.2290322580645178E-2</v>
      </c>
      <c r="CS72" s="1">
        <f t="shared" si="58"/>
        <v>5.2290322580645178E-2</v>
      </c>
      <c r="CT72" s="1">
        <f t="shared" si="58"/>
        <v>5.2290322580645178E-2</v>
      </c>
      <c r="CU72" s="1">
        <f t="shared" si="58"/>
        <v>5.2290322580645178E-2</v>
      </c>
      <c r="CV72" s="1">
        <f t="shared" si="58"/>
        <v>5.2290322580645178E-2</v>
      </c>
      <c r="CW72" s="1">
        <f t="shared" si="58"/>
        <v>5.2290322580645178E-2</v>
      </c>
      <c r="CX72" s="1">
        <f t="shared" si="58"/>
        <v>5.2290322580645178E-2</v>
      </c>
      <c r="CY72" s="1">
        <f t="shared" si="58"/>
        <v>5.2290322580645178E-2</v>
      </c>
      <c r="CZ72" s="1">
        <f t="shared" si="58"/>
        <v>5.2290322580645178E-2</v>
      </c>
      <c r="DA72" s="1">
        <f t="shared" si="58"/>
        <v>5.2290322580645178E-2</v>
      </c>
      <c r="DB72" s="1">
        <f t="shared" si="58"/>
        <v>5.2290322580645178E-2</v>
      </c>
      <c r="DC72" s="1">
        <f t="shared" si="58"/>
        <v>5.2290322580645178E-2</v>
      </c>
      <c r="DD72" s="1">
        <f t="shared" si="58"/>
        <v>5.2290322580645178E-2</v>
      </c>
      <c r="DE72" s="1">
        <f t="shared" si="58"/>
        <v>5.2290322580645178E-2</v>
      </c>
    </row>
    <row r="73" spans="1:109">
      <c r="H73" s="2"/>
    </row>
    <row r="74" spans="1:109">
      <c r="I74" t="s">
        <v>29</v>
      </c>
      <c r="J74">
        <f t="shared" ref="J74:AO74" si="59">(J21-1)*$U$5</f>
        <v>0</v>
      </c>
      <c r="K74">
        <f t="shared" si="59"/>
        <v>240</v>
      </c>
      <c r="L74">
        <f t="shared" si="59"/>
        <v>480</v>
      </c>
      <c r="M74">
        <f t="shared" si="59"/>
        <v>720</v>
      </c>
      <c r="N74">
        <f t="shared" si="59"/>
        <v>960</v>
      </c>
      <c r="O74">
        <f t="shared" si="59"/>
        <v>1200</v>
      </c>
      <c r="P74">
        <f t="shared" si="59"/>
        <v>1440</v>
      </c>
      <c r="Q74">
        <f t="shared" si="59"/>
        <v>1680</v>
      </c>
      <c r="R74">
        <f t="shared" si="59"/>
        <v>1920</v>
      </c>
      <c r="S74">
        <f t="shared" si="59"/>
        <v>2160</v>
      </c>
      <c r="T74">
        <f t="shared" si="59"/>
        <v>2400</v>
      </c>
      <c r="U74">
        <f t="shared" si="59"/>
        <v>2640</v>
      </c>
      <c r="V74">
        <f t="shared" si="59"/>
        <v>2880</v>
      </c>
      <c r="W74">
        <f t="shared" si="59"/>
        <v>3120</v>
      </c>
      <c r="X74">
        <f t="shared" si="59"/>
        <v>3360</v>
      </c>
      <c r="Y74">
        <f t="shared" si="59"/>
        <v>3600</v>
      </c>
      <c r="Z74">
        <f t="shared" si="59"/>
        <v>3840</v>
      </c>
      <c r="AA74">
        <f t="shared" si="59"/>
        <v>4080</v>
      </c>
      <c r="AB74">
        <f t="shared" si="59"/>
        <v>4320</v>
      </c>
      <c r="AC74">
        <f t="shared" si="59"/>
        <v>4560</v>
      </c>
      <c r="AD74">
        <f t="shared" si="59"/>
        <v>4800</v>
      </c>
      <c r="AE74">
        <f t="shared" si="59"/>
        <v>5040</v>
      </c>
      <c r="AF74">
        <f t="shared" si="59"/>
        <v>5280</v>
      </c>
      <c r="AG74">
        <f t="shared" si="59"/>
        <v>5520</v>
      </c>
      <c r="AH74">
        <f t="shared" si="59"/>
        <v>5760</v>
      </c>
      <c r="AI74">
        <f t="shared" si="59"/>
        <v>6000</v>
      </c>
      <c r="AJ74">
        <f t="shared" si="59"/>
        <v>6240</v>
      </c>
      <c r="AK74">
        <f t="shared" si="59"/>
        <v>6480</v>
      </c>
      <c r="AL74">
        <f t="shared" si="59"/>
        <v>6720</v>
      </c>
      <c r="AM74">
        <f t="shared" si="59"/>
        <v>6960</v>
      </c>
      <c r="AN74">
        <f t="shared" si="59"/>
        <v>7200</v>
      </c>
      <c r="AO74">
        <f t="shared" si="59"/>
        <v>7440</v>
      </c>
      <c r="AP74">
        <f t="shared" ref="AP74:BU74" si="60">(AP21-1)*$U$5</f>
        <v>7680</v>
      </c>
      <c r="AQ74">
        <f t="shared" si="60"/>
        <v>7920</v>
      </c>
      <c r="AR74">
        <f t="shared" si="60"/>
        <v>8160</v>
      </c>
      <c r="AS74">
        <f t="shared" si="60"/>
        <v>8400</v>
      </c>
      <c r="AT74">
        <f t="shared" si="60"/>
        <v>8640</v>
      </c>
      <c r="AU74">
        <f t="shared" si="60"/>
        <v>8880</v>
      </c>
      <c r="AV74">
        <f t="shared" si="60"/>
        <v>9120</v>
      </c>
      <c r="AW74">
        <f t="shared" si="60"/>
        <v>9360</v>
      </c>
      <c r="AX74">
        <f t="shared" si="60"/>
        <v>9600</v>
      </c>
      <c r="AY74">
        <f t="shared" si="60"/>
        <v>9840</v>
      </c>
      <c r="AZ74">
        <f t="shared" si="60"/>
        <v>10080</v>
      </c>
      <c r="BA74">
        <f t="shared" si="60"/>
        <v>10320</v>
      </c>
      <c r="BB74">
        <f t="shared" si="60"/>
        <v>10560</v>
      </c>
      <c r="BC74">
        <f t="shared" si="60"/>
        <v>10800</v>
      </c>
      <c r="BD74">
        <f t="shared" si="60"/>
        <v>11040</v>
      </c>
      <c r="BE74">
        <f t="shared" si="60"/>
        <v>11280</v>
      </c>
      <c r="BF74">
        <f t="shared" si="60"/>
        <v>11520</v>
      </c>
      <c r="BG74">
        <f t="shared" si="60"/>
        <v>11760</v>
      </c>
      <c r="BH74">
        <f t="shared" si="60"/>
        <v>12000</v>
      </c>
      <c r="BI74">
        <f t="shared" si="60"/>
        <v>12240</v>
      </c>
      <c r="BJ74">
        <f t="shared" si="60"/>
        <v>12480</v>
      </c>
      <c r="BK74">
        <f t="shared" si="60"/>
        <v>12720</v>
      </c>
      <c r="BL74">
        <f t="shared" si="60"/>
        <v>12960</v>
      </c>
      <c r="BM74">
        <f t="shared" si="60"/>
        <v>13200</v>
      </c>
      <c r="BN74">
        <f t="shared" si="60"/>
        <v>13440</v>
      </c>
      <c r="BO74">
        <f t="shared" si="60"/>
        <v>13680</v>
      </c>
      <c r="BP74">
        <f t="shared" si="60"/>
        <v>13920</v>
      </c>
      <c r="BQ74">
        <f t="shared" si="60"/>
        <v>14160</v>
      </c>
      <c r="BR74">
        <f t="shared" si="60"/>
        <v>14400</v>
      </c>
      <c r="BS74">
        <f t="shared" si="60"/>
        <v>14640</v>
      </c>
      <c r="BT74">
        <f t="shared" si="60"/>
        <v>14880</v>
      </c>
      <c r="BU74">
        <f t="shared" si="60"/>
        <v>15120</v>
      </c>
      <c r="BV74">
        <f t="shared" ref="BV74:DE74" si="61">(BV21-1)*$U$5</f>
        <v>15360</v>
      </c>
      <c r="BW74">
        <f t="shared" si="61"/>
        <v>15600</v>
      </c>
      <c r="BX74">
        <f t="shared" si="61"/>
        <v>15840</v>
      </c>
      <c r="BY74">
        <f t="shared" si="61"/>
        <v>16080</v>
      </c>
      <c r="BZ74">
        <f t="shared" si="61"/>
        <v>16320</v>
      </c>
      <c r="CA74">
        <f t="shared" si="61"/>
        <v>16560</v>
      </c>
      <c r="CB74">
        <f t="shared" si="61"/>
        <v>16800</v>
      </c>
      <c r="CC74">
        <f t="shared" si="61"/>
        <v>17040</v>
      </c>
      <c r="CD74">
        <f t="shared" si="61"/>
        <v>17280</v>
      </c>
      <c r="CE74">
        <f t="shared" si="61"/>
        <v>17520</v>
      </c>
      <c r="CF74">
        <f t="shared" si="61"/>
        <v>17760</v>
      </c>
      <c r="CG74">
        <f t="shared" si="61"/>
        <v>18000</v>
      </c>
      <c r="CH74">
        <f t="shared" si="61"/>
        <v>18240</v>
      </c>
      <c r="CI74">
        <f t="shared" si="61"/>
        <v>18480</v>
      </c>
      <c r="CJ74">
        <f t="shared" si="61"/>
        <v>18720</v>
      </c>
      <c r="CK74">
        <f t="shared" si="61"/>
        <v>18960</v>
      </c>
      <c r="CL74">
        <f t="shared" si="61"/>
        <v>19200</v>
      </c>
      <c r="CM74">
        <f t="shared" si="61"/>
        <v>19440</v>
      </c>
      <c r="CN74">
        <f t="shared" si="61"/>
        <v>19680</v>
      </c>
      <c r="CO74">
        <f t="shared" si="61"/>
        <v>19920</v>
      </c>
      <c r="CP74">
        <f t="shared" si="61"/>
        <v>20160</v>
      </c>
      <c r="CQ74">
        <f t="shared" si="61"/>
        <v>20400</v>
      </c>
      <c r="CR74">
        <f t="shared" si="61"/>
        <v>20640</v>
      </c>
      <c r="CS74">
        <f t="shared" si="61"/>
        <v>20880</v>
      </c>
      <c r="CT74">
        <f t="shared" si="61"/>
        <v>21120</v>
      </c>
      <c r="CU74">
        <f t="shared" si="61"/>
        <v>21360</v>
      </c>
      <c r="CV74">
        <f t="shared" si="61"/>
        <v>21600</v>
      </c>
      <c r="CW74">
        <f t="shared" si="61"/>
        <v>21840</v>
      </c>
      <c r="CX74">
        <f t="shared" si="61"/>
        <v>22080</v>
      </c>
      <c r="CY74">
        <f t="shared" si="61"/>
        <v>22320</v>
      </c>
      <c r="CZ74">
        <f t="shared" si="61"/>
        <v>22560</v>
      </c>
      <c r="DA74">
        <f t="shared" si="61"/>
        <v>22800</v>
      </c>
      <c r="DB74">
        <f t="shared" si="61"/>
        <v>23040</v>
      </c>
      <c r="DC74">
        <f t="shared" si="61"/>
        <v>23280</v>
      </c>
      <c r="DD74">
        <f t="shared" si="61"/>
        <v>23520</v>
      </c>
      <c r="DE74">
        <f t="shared" si="61"/>
        <v>23760</v>
      </c>
    </row>
    <row r="79" spans="1:109">
      <c r="U79">
        <f>COUNTIF(V81:V120,"*")</f>
        <v>25</v>
      </c>
    </row>
    <row r="80" spans="1:109">
      <c r="A80" t="s">
        <v>21</v>
      </c>
      <c r="K80" t="s">
        <v>94</v>
      </c>
      <c r="L80" t="s">
        <v>93</v>
      </c>
      <c r="M80" t="s">
        <v>95</v>
      </c>
      <c r="N80" t="s">
        <v>96</v>
      </c>
      <c r="O80" t="s">
        <v>97</v>
      </c>
      <c r="U80" s="5" t="s">
        <v>41</v>
      </c>
      <c r="V80" s="5" t="s">
        <v>43</v>
      </c>
      <c r="W80" s="5" t="s">
        <v>44</v>
      </c>
      <c r="X80" s="7" t="s">
        <v>45</v>
      </c>
      <c r="Y80" s="24" t="s">
        <v>123</v>
      </c>
    </row>
    <row r="81" spans="2:25">
      <c r="B81" t="s">
        <v>18</v>
      </c>
      <c r="C81" t="s">
        <v>19</v>
      </c>
      <c r="D81" t="s">
        <v>20</v>
      </c>
      <c r="I81">
        <v>1</v>
      </c>
      <c r="J81">
        <v>4</v>
      </c>
      <c r="K81">
        <f>I81</f>
        <v>1</v>
      </c>
      <c r="L81">
        <f t="shared" ref="L81:L107" si="62">J81*I81</f>
        <v>4</v>
      </c>
      <c r="M81" s="6">
        <f t="shared" ref="M81:M107" si="63">$U$9/L81</f>
        <v>7</v>
      </c>
      <c r="N81" s="6">
        <f t="shared" ref="N81:N107" si="64">$U$9/K81</f>
        <v>28</v>
      </c>
      <c r="O81" s="6">
        <f>AVERAGE(M81:N81)</f>
        <v>17.5</v>
      </c>
      <c r="U81" t="s">
        <v>46</v>
      </c>
      <c r="V81" t="str">
        <f>Optimiser!Q5</f>
        <v>White Shadow</v>
      </c>
      <c r="W81">
        <f>Optimiser!R5</f>
        <v>13</v>
      </c>
      <c r="X81">
        <f>Optimiser!S5</f>
        <v>1</v>
      </c>
      <c r="Y81" s="46">
        <f>Optimiser!T5</f>
        <v>9.4444444444444442E-2</v>
      </c>
    </row>
    <row r="82" spans="2:25">
      <c r="B82">
        <v>1</v>
      </c>
      <c r="C82">
        <v>5</v>
      </c>
      <c r="I82">
        <v>1</v>
      </c>
      <c r="J82">
        <v>5</v>
      </c>
      <c r="K82">
        <f t="shared" ref="K82:K107" si="65">I82</f>
        <v>1</v>
      </c>
      <c r="L82">
        <f t="shared" si="62"/>
        <v>5</v>
      </c>
      <c r="M82" s="6">
        <f t="shared" si="63"/>
        <v>5.6</v>
      </c>
      <c r="N82" s="6">
        <f t="shared" si="64"/>
        <v>28</v>
      </c>
      <c r="O82" s="6">
        <f t="shared" ref="O82:O107" si="66">AVERAGE(M82:N82)</f>
        <v>16.8</v>
      </c>
      <c r="U82" t="s">
        <v>47</v>
      </c>
      <c r="V82" t="str">
        <f>Optimiser!Q6</f>
        <v>Golden Blaze</v>
      </c>
      <c r="W82">
        <f>Optimiser!R6</f>
        <v>7</v>
      </c>
      <c r="X82">
        <f>Optimiser!S6</f>
        <v>1</v>
      </c>
      <c r="Y82" s="46">
        <f>Optimiser!T6</f>
        <v>0</v>
      </c>
    </row>
    <row r="83" spans="2:25">
      <c r="B83">
        <v>2</v>
      </c>
      <c r="C83">
        <v>6</v>
      </c>
      <c r="D83">
        <v>3000</v>
      </c>
      <c r="I83">
        <v>1</v>
      </c>
      <c r="J83">
        <v>6</v>
      </c>
      <c r="K83">
        <f t="shared" si="65"/>
        <v>1</v>
      </c>
      <c r="L83">
        <f t="shared" si="62"/>
        <v>6</v>
      </c>
      <c r="M83" s="6">
        <f t="shared" si="63"/>
        <v>4.666666666666667</v>
      </c>
      <c r="N83" s="6">
        <f t="shared" si="64"/>
        <v>28</v>
      </c>
      <c r="O83" s="6">
        <f t="shared" si="66"/>
        <v>16.333333333333332</v>
      </c>
      <c r="U83" t="s">
        <v>48</v>
      </c>
      <c r="V83" t="str">
        <f>Optimiser!Q7</f>
        <v>Lucky face</v>
      </c>
      <c r="W83">
        <f>Optimiser!R7</f>
        <v>8</v>
      </c>
      <c r="X83">
        <f>Optimiser!S7</f>
        <v>1</v>
      </c>
      <c r="Y83" s="46">
        <f>Optimiser!T7</f>
        <v>0</v>
      </c>
    </row>
    <row r="84" spans="2:25">
      <c r="B84">
        <v>3</v>
      </c>
      <c r="C84">
        <v>7</v>
      </c>
      <c r="D84">
        <v>6000</v>
      </c>
      <c r="I84">
        <v>1</v>
      </c>
      <c r="J84">
        <v>7</v>
      </c>
      <c r="K84">
        <f t="shared" si="65"/>
        <v>1</v>
      </c>
      <c r="L84">
        <f t="shared" si="62"/>
        <v>7</v>
      </c>
      <c r="M84" s="6">
        <f t="shared" si="63"/>
        <v>4</v>
      </c>
      <c r="N84" s="6">
        <f t="shared" si="64"/>
        <v>28</v>
      </c>
      <c r="O84" s="6">
        <f t="shared" si="66"/>
        <v>16</v>
      </c>
      <c r="U84" t="s">
        <v>49</v>
      </c>
      <c r="V84" t="str">
        <f>Optimiser!Q8</f>
        <v>Lucky face</v>
      </c>
      <c r="W84">
        <f>Optimiser!R8</f>
        <v>31</v>
      </c>
      <c r="X84">
        <f>Optimiser!S8</f>
        <v>1</v>
      </c>
      <c r="Y84" s="46">
        <f>Optimiser!T8</f>
        <v>0</v>
      </c>
    </row>
    <row r="85" spans="2:25">
      <c r="B85">
        <v>4</v>
      </c>
      <c r="C85">
        <v>8</v>
      </c>
      <c r="D85">
        <v>9000</v>
      </c>
      <c r="I85">
        <v>1</v>
      </c>
      <c r="J85">
        <v>8</v>
      </c>
      <c r="K85">
        <f t="shared" si="65"/>
        <v>1</v>
      </c>
      <c r="L85">
        <f t="shared" si="62"/>
        <v>8</v>
      </c>
      <c r="M85" s="6">
        <f t="shared" si="63"/>
        <v>3.5</v>
      </c>
      <c r="N85" s="6">
        <f t="shared" si="64"/>
        <v>28</v>
      </c>
      <c r="O85" s="6">
        <f t="shared" si="66"/>
        <v>15.75</v>
      </c>
      <c r="U85" t="s">
        <v>50</v>
      </c>
      <c r="V85" t="str">
        <f>Optimiser!Q9</f>
        <v>Lucky face</v>
      </c>
      <c r="W85">
        <f>Optimiser!R9</f>
        <v>10</v>
      </c>
      <c r="X85">
        <f>Optimiser!S9</f>
        <v>1</v>
      </c>
      <c r="Y85" s="46">
        <f>Optimiser!T9</f>
        <v>0</v>
      </c>
    </row>
    <row r="86" spans="2:25">
      <c r="B86">
        <v>5</v>
      </c>
      <c r="C86">
        <v>9</v>
      </c>
      <c r="D86">
        <v>12000</v>
      </c>
      <c r="I86">
        <v>1</v>
      </c>
      <c r="J86">
        <v>9</v>
      </c>
      <c r="K86">
        <f t="shared" si="65"/>
        <v>1</v>
      </c>
      <c r="L86">
        <f t="shared" si="62"/>
        <v>9</v>
      </c>
      <c r="M86" s="6">
        <f t="shared" si="63"/>
        <v>3.1111111111111112</v>
      </c>
      <c r="N86" s="6">
        <f t="shared" si="64"/>
        <v>28</v>
      </c>
      <c r="O86" s="6">
        <f t="shared" si="66"/>
        <v>15.555555555555555</v>
      </c>
      <c r="U86" t="s">
        <v>51</v>
      </c>
      <c r="V86" t="str">
        <f>Optimiser!Q10</f>
        <v>Golden Blaze</v>
      </c>
      <c r="W86">
        <f>Optimiser!R10</f>
        <v>8</v>
      </c>
      <c r="X86">
        <f>Optimiser!S10</f>
        <v>1</v>
      </c>
      <c r="Y86" s="46">
        <f>Optimiser!T10</f>
        <v>0</v>
      </c>
    </row>
    <row r="87" spans="2:25">
      <c r="B87">
        <v>6</v>
      </c>
      <c r="C87">
        <v>10</v>
      </c>
      <c r="D87">
        <v>15000</v>
      </c>
      <c r="I87">
        <v>1</v>
      </c>
      <c r="J87">
        <v>10</v>
      </c>
      <c r="K87">
        <f t="shared" si="65"/>
        <v>1</v>
      </c>
      <c r="L87">
        <f t="shared" si="62"/>
        <v>10</v>
      </c>
      <c r="M87" s="6">
        <f t="shared" si="63"/>
        <v>2.8</v>
      </c>
      <c r="N87" s="6">
        <f t="shared" si="64"/>
        <v>28</v>
      </c>
      <c r="O87" s="6">
        <f t="shared" si="66"/>
        <v>15.4</v>
      </c>
      <c r="U87" t="s">
        <v>52</v>
      </c>
      <c r="V87" t="str">
        <f>Optimiser!Q11</f>
        <v>Golden Blaze</v>
      </c>
      <c r="W87">
        <f>Optimiser!R11</f>
        <v>9</v>
      </c>
      <c r="X87">
        <f>Optimiser!S11</f>
        <v>1</v>
      </c>
      <c r="Y87" s="46">
        <f>Optimiser!T11</f>
        <v>0</v>
      </c>
    </row>
    <row r="88" spans="2:25">
      <c r="B88">
        <v>7</v>
      </c>
      <c r="C88">
        <v>11</v>
      </c>
      <c r="D88">
        <v>20000</v>
      </c>
      <c r="I88">
        <v>1</v>
      </c>
      <c r="J88">
        <v>11</v>
      </c>
      <c r="K88">
        <f t="shared" si="65"/>
        <v>1</v>
      </c>
      <c r="L88">
        <f t="shared" si="62"/>
        <v>11</v>
      </c>
      <c r="M88" s="6">
        <f t="shared" si="63"/>
        <v>2.5454545454545454</v>
      </c>
      <c r="N88" s="6">
        <f t="shared" si="64"/>
        <v>28</v>
      </c>
      <c r="O88" s="6">
        <f t="shared" si="66"/>
        <v>15.272727272727273</v>
      </c>
      <c r="U88" t="s">
        <v>53</v>
      </c>
      <c r="V88" t="str">
        <f>Optimiser!Q12</f>
        <v>Lucky face</v>
      </c>
      <c r="W88">
        <f>Optimiser!R12</f>
        <v>9</v>
      </c>
      <c r="X88">
        <f>Optimiser!S12</f>
        <v>1</v>
      </c>
      <c r="Y88" s="46">
        <f>Optimiser!T12</f>
        <v>0</v>
      </c>
    </row>
    <row r="89" spans="2:25">
      <c r="B89">
        <v>8</v>
      </c>
      <c r="C89">
        <v>12</v>
      </c>
      <c r="D89">
        <v>30000</v>
      </c>
      <c r="I89">
        <v>1</v>
      </c>
      <c r="J89">
        <v>12</v>
      </c>
      <c r="K89">
        <f t="shared" si="65"/>
        <v>1</v>
      </c>
      <c r="L89">
        <f t="shared" si="62"/>
        <v>12</v>
      </c>
      <c r="M89" s="6">
        <f t="shared" si="63"/>
        <v>2.3333333333333335</v>
      </c>
      <c r="N89" s="6">
        <f t="shared" si="64"/>
        <v>28</v>
      </c>
      <c r="O89" s="6">
        <f t="shared" si="66"/>
        <v>15.166666666666666</v>
      </c>
      <c r="U89" t="s">
        <v>54</v>
      </c>
      <c r="V89" t="str">
        <f>Optimiser!Q13</f>
        <v>Lucky face</v>
      </c>
      <c r="W89">
        <f>Optimiser!R13</f>
        <v>14</v>
      </c>
      <c r="X89">
        <f>Optimiser!S13</f>
        <v>1</v>
      </c>
      <c r="Y89" s="46">
        <f>Optimiser!T13</f>
        <v>0</v>
      </c>
    </row>
    <row r="90" spans="2:25">
      <c r="B90">
        <v>9</v>
      </c>
      <c r="C90">
        <v>13</v>
      </c>
      <c r="D90">
        <v>40000</v>
      </c>
      <c r="I90">
        <v>3</v>
      </c>
      <c r="J90">
        <v>4</v>
      </c>
      <c r="K90">
        <f t="shared" si="65"/>
        <v>3</v>
      </c>
      <c r="L90">
        <f t="shared" si="62"/>
        <v>12</v>
      </c>
      <c r="M90" s="6">
        <f t="shared" si="63"/>
        <v>2.3333333333333335</v>
      </c>
      <c r="N90" s="6">
        <f t="shared" si="64"/>
        <v>9.3333333333333339</v>
      </c>
      <c r="O90" s="6">
        <f t="shared" si="66"/>
        <v>5.8333333333333339</v>
      </c>
      <c r="U90" t="s">
        <v>55</v>
      </c>
      <c r="V90" t="str">
        <f>Optimiser!Q14</f>
        <v>Lucky face</v>
      </c>
      <c r="W90">
        <f>Optimiser!R14</f>
        <v>21</v>
      </c>
      <c r="X90">
        <f>Optimiser!S14</f>
        <v>0</v>
      </c>
      <c r="Y90" s="46">
        <f>Optimiser!T14</f>
        <v>0</v>
      </c>
    </row>
    <row r="91" spans="2:25">
      <c r="B91">
        <v>10</v>
      </c>
      <c r="C91">
        <v>14</v>
      </c>
      <c r="D91">
        <v>50000</v>
      </c>
      <c r="I91">
        <v>3</v>
      </c>
      <c r="J91">
        <v>5</v>
      </c>
      <c r="K91">
        <f t="shared" si="65"/>
        <v>3</v>
      </c>
      <c r="L91">
        <f t="shared" si="62"/>
        <v>15</v>
      </c>
      <c r="M91" s="6">
        <f t="shared" si="63"/>
        <v>1.8666666666666667</v>
      </c>
      <c r="N91" s="6">
        <f t="shared" si="64"/>
        <v>9.3333333333333339</v>
      </c>
      <c r="O91" s="6">
        <f t="shared" si="66"/>
        <v>5.6000000000000005</v>
      </c>
      <c r="U91" t="s">
        <v>56</v>
      </c>
      <c r="V91" t="str">
        <f>Optimiser!Q15</f>
        <v>Purple Splash</v>
      </c>
      <c r="W91">
        <f>Optimiser!R15</f>
        <v>19</v>
      </c>
      <c r="X91">
        <f>Optimiser!S15</f>
        <v>0</v>
      </c>
      <c r="Y91" s="46">
        <f>Optimiser!T15</f>
        <v>0</v>
      </c>
    </row>
    <row r="92" spans="2:25">
      <c r="B92">
        <v>11</v>
      </c>
      <c r="C92">
        <v>15</v>
      </c>
      <c r="D92">
        <v>60000</v>
      </c>
      <c r="I92">
        <v>3</v>
      </c>
      <c r="J92">
        <v>6</v>
      </c>
      <c r="K92">
        <f t="shared" si="65"/>
        <v>3</v>
      </c>
      <c r="L92">
        <f t="shared" si="62"/>
        <v>18</v>
      </c>
      <c r="M92" s="6">
        <f t="shared" si="63"/>
        <v>1.5555555555555556</v>
      </c>
      <c r="N92" s="6">
        <f t="shared" si="64"/>
        <v>9.3333333333333339</v>
      </c>
      <c r="O92" s="6">
        <f t="shared" si="66"/>
        <v>5.4444444444444446</v>
      </c>
      <c r="U92" t="s">
        <v>57</v>
      </c>
      <c r="V92" t="str">
        <f>Optimiser!Q16</f>
        <v>Lucky face</v>
      </c>
      <c r="W92">
        <f>Optimiser!R16</f>
        <v>11</v>
      </c>
      <c r="X92">
        <f>Optimiser!S16</f>
        <v>1</v>
      </c>
      <c r="Y92" s="46">
        <f>Optimiser!T16</f>
        <v>0</v>
      </c>
    </row>
    <row r="93" spans="2:25">
      <c r="B93">
        <v>12</v>
      </c>
      <c r="C93">
        <v>16</v>
      </c>
      <c r="D93">
        <v>70000</v>
      </c>
      <c r="I93">
        <v>3</v>
      </c>
      <c r="J93">
        <v>7</v>
      </c>
      <c r="K93">
        <f t="shared" si="65"/>
        <v>3</v>
      </c>
      <c r="L93">
        <f t="shared" si="62"/>
        <v>21</v>
      </c>
      <c r="M93" s="6">
        <f t="shared" si="63"/>
        <v>1.3333333333333333</v>
      </c>
      <c r="N93" s="6">
        <f t="shared" si="64"/>
        <v>9.3333333333333339</v>
      </c>
      <c r="O93" s="6">
        <f t="shared" si="66"/>
        <v>5.3333333333333339</v>
      </c>
      <c r="U93" t="s">
        <v>58</v>
      </c>
      <c r="V93" t="str">
        <f>Optimiser!Q17</f>
        <v>Lucky face</v>
      </c>
      <c r="W93">
        <f>Optimiser!R17</f>
        <v>21</v>
      </c>
      <c r="X93">
        <f>Optimiser!S17</f>
        <v>1</v>
      </c>
      <c r="Y93" s="46">
        <f>Optimiser!T17</f>
        <v>0</v>
      </c>
    </row>
    <row r="94" spans="2:25">
      <c r="B94">
        <v>13</v>
      </c>
      <c r="C94">
        <v>17</v>
      </c>
      <c r="D94">
        <v>80000</v>
      </c>
      <c r="I94">
        <v>3</v>
      </c>
      <c r="J94">
        <v>8</v>
      </c>
      <c r="K94">
        <f t="shared" si="65"/>
        <v>3</v>
      </c>
      <c r="L94">
        <f t="shared" si="62"/>
        <v>24</v>
      </c>
      <c r="M94" s="6">
        <f t="shared" si="63"/>
        <v>1.1666666666666667</v>
      </c>
      <c r="N94" s="6">
        <f t="shared" si="64"/>
        <v>9.3333333333333339</v>
      </c>
      <c r="O94" s="6">
        <f t="shared" si="66"/>
        <v>5.25</v>
      </c>
      <c r="U94" t="s">
        <v>59</v>
      </c>
      <c r="V94" t="str">
        <f>Optimiser!Q18</f>
        <v>Golden Blaze</v>
      </c>
      <c r="W94">
        <f>Optimiser!R18</f>
        <v>24</v>
      </c>
      <c r="X94">
        <f>Optimiser!S18</f>
        <v>1</v>
      </c>
      <c r="Y94" s="46">
        <f>Optimiser!T18</f>
        <v>0</v>
      </c>
    </row>
    <row r="95" spans="2:25">
      <c r="B95">
        <v>14</v>
      </c>
      <c r="C95">
        <v>18</v>
      </c>
      <c r="D95">
        <v>90000</v>
      </c>
      <c r="I95">
        <v>3</v>
      </c>
      <c r="J95">
        <v>9</v>
      </c>
      <c r="K95">
        <f t="shared" si="65"/>
        <v>3</v>
      </c>
      <c r="L95">
        <f t="shared" si="62"/>
        <v>27</v>
      </c>
      <c r="M95" s="6">
        <f t="shared" si="63"/>
        <v>1.037037037037037</v>
      </c>
      <c r="N95" s="6">
        <f t="shared" si="64"/>
        <v>9.3333333333333339</v>
      </c>
      <c r="O95" s="6">
        <f t="shared" si="66"/>
        <v>5.1851851851851851</v>
      </c>
      <c r="U95" t="s">
        <v>69</v>
      </c>
      <c r="V95" t="str">
        <f>Optimiser!Q19</f>
        <v>Purple Splash</v>
      </c>
      <c r="W95">
        <f>Optimiser!R19</f>
        <v>18</v>
      </c>
      <c r="X95">
        <f>Optimiser!S19</f>
        <v>1</v>
      </c>
      <c r="Y95" s="46">
        <f>Optimiser!T19</f>
        <v>0</v>
      </c>
    </row>
    <row r="96" spans="2:25">
      <c r="B96">
        <v>15</v>
      </c>
      <c r="C96">
        <v>19</v>
      </c>
      <c r="D96">
        <v>100000</v>
      </c>
      <c r="I96">
        <v>3</v>
      </c>
      <c r="J96">
        <v>10</v>
      </c>
      <c r="K96">
        <f t="shared" si="65"/>
        <v>3</v>
      </c>
      <c r="L96">
        <f t="shared" si="62"/>
        <v>30</v>
      </c>
      <c r="M96" s="6">
        <f t="shared" si="63"/>
        <v>0.93333333333333335</v>
      </c>
      <c r="N96" s="6">
        <f t="shared" si="64"/>
        <v>9.3333333333333339</v>
      </c>
      <c r="O96" s="6">
        <f t="shared" si="66"/>
        <v>5.1333333333333337</v>
      </c>
      <c r="U96" t="s">
        <v>70</v>
      </c>
      <c r="V96" t="str">
        <f>Optimiser!Q20</f>
        <v>Golden Blaze</v>
      </c>
      <c r="W96">
        <f>Optimiser!R20</f>
        <v>29</v>
      </c>
      <c r="X96">
        <f>Optimiser!S20</f>
        <v>1</v>
      </c>
      <c r="Y96" s="46">
        <f>Optimiser!T20</f>
        <v>0</v>
      </c>
    </row>
    <row r="97" spans="2:25">
      <c r="B97">
        <v>16</v>
      </c>
      <c r="C97">
        <v>20</v>
      </c>
      <c r="D97">
        <v>110000</v>
      </c>
      <c r="I97">
        <v>3</v>
      </c>
      <c r="J97">
        <v>11</v>
      </c>
      <c r="K97">
        <f t="shared" si="65"/>
        <v>3</v>
      </c>
      <c r="L97">
        <f t="shared" si="62"/>
        <v>33</v>
      </c>
      <c r="M97" s="6">
        <f t="shared" si="63"/>
        <v>0.84848484848484851</v>
      </c>
      <c r="N97" s="6">
        <f t="shared" si="64"/>
        <v>9.3333333333333339</v>
      </c>
      <c r="O97" s="6">
        <f t="shared" si="66"/>
        <v>5.0909090909090908</v>
      </c>
      <c r="U97" t="s">
        <v>71</v>
      </c>
      <c r="V97" t="str">
        <f>Optimiser!Q21</f>
        <v>Golden Blaze</v>
      </c>
      <c r="W97">
        <f>Optimiser!R21</f>
        <v>22</v>
      </c>
      <c r="X97">
        <f>Optimiser!S21</f>
        <v>1</v>
      </c>
      <c r="Y97" s="46">
        <f>Optimiser!T21</f>
        <v>0</v>
      </c>
    </row>
    <row r="98" spans="2:25">
      <c r="B98">
        <v>17</v>
      </c>
      <c r="C98">
        <v>21</v>
      </c>
      <c r="D98">
        <v>120000</v>
      </c>
      <c r="I98">
        <v>3</v>
      </c>
      <c r="J98">
        <v>12</v>
      </c>
      <c r="K98">
        <f t="shared" si="65"/>
        <v>3</v>
      </c>
      <c r="L98">
        <f t="shared" si="62"/>
        <v>36</v>
      </c>
      <c r="M98" s="6">
        <f t="shared" si="63"/>
        <v>0.77777777777777779</v>
      </c>
      <c r="N98" s="6">
        <f t="shared" si="64"/>
        <v>9.3333333333333339</v>
      </c>
      <c r="O98" s="6">
        <f t="shared" si="66"/>
        <v>5.0555555555555562</v>
      </c>
      <c r="U98" t="s">
        <v>72</v>
      </c>
      <c r="V98" t="str">
        <f>Optimiser!Q22</f>
        <v>Purple Splash</v>
      </c>
      <c r="W98">
        <f>Optimiser!R22</f>
        <v>9</v>
      </c>
      <c r="X98">
        <f>Optimiser!S22</f>
        <v>1</v>
      </c>
      <c r="Y98" s="46">
        <f>Optimiser!T22</f>
        <v>0</v>
      </c>
    </row>
    <row r="99" spans="2:25">
      <c r="B99">
        <v>18</v>
      </c>
      <c r="C99">
        <v>22</v>
      </c>
      <c r="D99">
        <v>130000</v>
      </c>
      <c r="I99">
        <v>6</v>
      </c>
      <c r="J99">
        <v>4</v>
      </c>
      <c r="K99">
        <f t="shared" si="65"/>
        <v>6</v>
      </c>
      <c r="L99">
        <f t="shared" si="62"/>
        <v>24</v>
      </c>
      <c r="M99" s="6">
        <f t="shared" si="63"/>
        <v>1.1666666666666667</v>
      </c>
      <c r="N99" s="6">
        <f t="shared" si="64"/>
        <v>4.666666666666667</v>
      </c>
      <c r="O99" s="6">
        <f t="shared" si="66"/>
        <v>2.916666666666667</v>
      </c>
      <c r="U99" t="s">
        <v>73</v>
      </c>
      <c r="V99" t="str">
        <f>Optimiser!Q23</f>
        <v>Lucky face</v>
      </c>
      <c r="W99">
        <f>Optimiser!R23</f>
        <v>14</v>
      </c>
      <c r="X99">
        <f>Optimiser!S23</f>
        <v>1</v>
      </c>
      <c r="Y99" s="46">
        <f>Optimiser!T23</f>
        <v>0</v>
      </c>
    </row>
    <row r="100" spans="2:25">
      <c r="B100">
        <v>19</v>
      </c>
      <c r="C100">
        <v>23</v>
      </c>
      <c r="D100">
        <v>140000</v>
      </c>
      <c r="I100">
        <v>6</v>
      </c>
      <c r="J100">
        <v>5</v>
      </c>
      <c r="K100">
        <f t="shared" si="65"/>
        <v>6</v>
      </c>
      <c r="L100">
        <f t="shared" si="62"/>
        <v>30</v>
      </c>
      <c r="M100" s="6">
        <f t="shared" si="63"/>
        <v>0.93333333333333335</v>
      </c>
      <c r="N100" s="6">
        <f t="shared" si="64"/>
        <v>4.666666666666667</v>
      </c>
      <c r="O100" s="6">
        <f t="shared" si="66"/>
        <v>2.8000000000000003</v>
      </c>
      <c r="U100" t="s">
        <v>74</v>
      </c>
      <c r="V100" t="str">
        <f>Optimiser!Q24</f>
        <v>Golden Blaze</v>
      </c>
      <c r="W100">
        <f>Optimiser!R24</f>
        <v>21</v>
      </c>
      <c r="X100">
        <f>Optimiser!S24</f>
        <v>1</v>
      </c>
      <c r="Y100" s="46">
        <f>Optimiser!T24</f>
        <v>0</v>
      </c>
    </row>
    <row r="101" spans="2:25">
      <c r="B101">
        <v>20</v>
      </c>
      <c r="C101">
        <v>24</v>
      </c>
      <c r="D101">
        <v>160000</v>
      </c>
      <c r="I101">
        <v>6</v>
      </c>
      <c r="J101">
        <v>6</v>
      </c>
      <c r="K101">
        <f t="shared" si="65"/>
        <v>6</v>
      </c>
      <c r="L101">
        <f t="shared" si="62"/>
        <v>36</v>
      </c>
      <c r="M101" s="6">
        <f t="shared" si="63"/>
        <v>0.77777777777777779</v>
      </c>
      <c r="N101" s="6">
        <f t="shared" si="64"/>
        <v>4.666666666666667</v>
      </c>
      <c r="O101" s="6">
        <f t="shared" si="66"/>
        <v>2.7222222222222223</v>
      </c>
      <c r="U101" t="s">
        <v>75</v>
      </c>
      <c r="V101" t="str">
        <f>Optimiser!Q25</f>
        <v>Lucky face</v>
      </c>
      <c r="W101">
        <f>Optimiser!R25</f>
        <v>13</v>
      </c>
      <c r="X101">
        <f>Optimiser!S25</f>
        <v>0</v>
      </c>
      <c r="Y101" s="46">
        <f>Optimiser!T25</f>
        <v>0</v>
      </c>
    </row>
    <row r="102" spans="2:25">
      <c r="B102">
        <v>21</v>
      </c>
      <c r="C102">
        <v>25</v>
      </c>
      <c r="D102">
        <v>180000</v>
      </c>
      <c r="I102">
        <v>6</v>
      </c>
      <c r="J102">
        <v>7</v>
      </c>
      <c r="K102">
        <f t="shared" si="65"/>
        <v>6</v>
      </c>
      <c r="L102">
        <f t="shared" si="62"/>
        <v>42</v>
      </c>
      <c r="M102" s="6">
        <f t="shared" si="63"/>
        <v>0.66666666666666663</v>
      </c>
      <c r="N102" s="6">
        <f t="shared" si="64"/>
        <v>4.666666666666667</v>
      </c>
      <c r="O102" s="6">
        <f t="shared" si="66"/>
        <v>2.666666666666667</v>
      </c>
      <c r="U102" t="s">
        <v>76</v>
      </c>
      <c r="V102" t="str">
        <f>Optimiser!Q26</f>
        <v>Lucky face</v>
      </c>
      <c r="W102">
        <f>Optimiser!R26</f>
        <v>9</v>
      </c>
      <c r="X102">
        <f>Optimiser!S26</f>
        <v>1</v>
      </c>
      <c r="Y102" s="46">
        <f>Optimiser!T26</f>
        <v>0</v>
      </c>
    </row>
    <row r="103" spans="2:25">
      <c r="B103">
        <v>22</v>
      </c>
      <c r="C103">
        <v>26</v>
      </c>
      <c r="D103">
        <v>200000</v>
      </c>
      <c r="I103">
        <v>6</v>
      </c>
      <c r="J103">
        <v>8</v>
      </c>
      <c r="K103">
        <f t="shared" si="65"/>
        <v>6</v>
      </c>
      <c r="L103">
        <f t="shared" si="62"/>
        <v>48</v>
      </c>
      <c r="M103" s="6">
        <f t="shared" si="63"/>
        <v>0.58333333333333337</v>
      </c>
      <c r="N103" s="6">
        <f t="shared" si="64"/>
        <v>4.666666666666667</v>
      </c>
      <c r="O103" s="6">
        <f t="shared" si="66"/>
        <v>2.625</v>
      </c>
      <c r="U103" t="s">
        <v>77</v>
      </c>
      <c r="V103" t="str">
        <f>Optimiser!Q27</f>
        <v>Purple Splash</v>
      </c>
      <c r="W103">
        <f>Optimiser!R27</f>
        <v>12</v>
      </c>
      <c r="X103">
        <f>Optimiser!S27</f>
        <v>1</v>
      </c>
      <c r="Y103" s="46">
        <f>Optimiser!T27</f>
        <v>0</v>
      </c>
    </row>
    <row r="104" spans="2:25">
      <c r="B104">
        <v>23</v>
      </c>
      <c r="C104">
        <v>27</v>
      </c>
      <c r="D104">
        <v>220000</v>
      </c>
      <c r="I104">
        <v>6</v>
      </c>
      <c r="J104">
        <v>9</v>
      </c>
      <c r="K104">
        <f t="shared" si="65"/>
        <v>6</v>
      </c>
      <c r="L104">
        <f t="shared" si="62"/>
        <v>54</v>
      </c>
      <c r="M104" s="6">
        <f t="shared" si="63"/>
        <v>0.51851851851851849</v>
      </c>
      <c r="N104" s="6">
        <f t="shared" si="64"/>
        <v>4.666666666666667</v>
      </c>
      <c r="O104" s="6">
        <f t="shared" si="66"/>
        <v>2.5925925925925926</v>
      </c>
      <c r="U104" t="s">
        <v>78</v>
      </c>
      <c r="V104" t="str">
        <f>Optimiser!Q28</f>
        <v>Lucky face</v>
      </c>
      <c r="W104">
        <f>Optimiser!R28</f>
        <v>7</v>
      </c>
      <c r="X104">
        <f>Optimiser!S28</f>
        <v>1</v>
      </c>
      <c r="Y104" s="46">
        <f>Optimiser!T28</f>
        <v>0</v>
      </c>
    </row>
    <row r="105" spans="2:25">
      <c r="B105">
        <v>24</v>
      </c>
      <c r="C105">
        <v>28</v>
      </c>
      <c r="D105">
        <v>240000</v>
      </c>
      <c r="I105">
        <v>6</v>
      </c>
      <c r="J105">
        <v>10</v>
      </c>
      <c r="K105">
        <f t="shared" si="65"/>
        <v>6</v>
      </c>
      <c r="L105">
        <f t="shared" si="62"/>
        <v>60</v>
      </c>
      <c r="M105" s="6">
        <f t="shared" si="63"/>
        <v>0.46666666666666667</v>
      </c>
      <c r="N105" s="6">
        <f t="shared" si="64"/>
        <v>4.666666666666667</v>
      </c>
      <c r="O105" s="6">
        <f t="shared" si="66"/>
        <v>2.5666666666666669</v>
      </c>
      <c r="U105" t="s">
        <v>79</v>
      </c>
      <c r="V105" t="str">
        <f>Optimiser!Q29</f>
        <v>Lucky face</v>
      </c>
      <c r="W105">
        <f>Optimiser!R29</f>
        <v>7</v>
      </c>
      <c r="X105">
        <f>Optimiser!S29</f>
        <v>1</v>
      </c>
      <c r="Y105" s="46">
        <f>Optimiser!T29</f>
        <v>5.4729166666666664</v>
      </c>
    </row>
    <row r="106" spans="2:25">
      <c r="B106">
        <v>25</v>
      </c>
      <c r="C106">
        <v>29</v>
      </c>
      <c r="D106">
        <v>260000</v>
      </c>
      <c r="I106">
        <v>6</v>
      </c>
      <c r="J106">
        <v>11</v>
      </c>
      <c r="K106">
        <f t="shared" si="65"/>
        <v>6</v>
      </c>
      <c r="L106">
        <f t="shared" si="62"/>
        <v>66</v>
      </c>
      <c r="M106" s="6">
        <f t="shared" si="63"/>
        <v>0.42424242424242425</v>
      </c>
      <c r="N106" s="6">
        <f t="shared" si="64"/>
        <v>4.666666666666667</v>
      </c>
      <c r="O106" s="6">
        <f t="shared" si="66"/>
        <v>2.5454545454545454</v>
      </c>
      <c r="U106" t="s">
        <v>80</v>
      </c>
      <c r="V106">
        <f>Optimiser!Q30</f>
        <v>0</v>
      </c>
      <c r="W106">
        <f>Optimiser!R30</f>
        <v>0</v>
      </c>
      <c r="X106">
        <f>Optimiser!S30</f>
        <v>0</v>
      </c>
      <c r="Y106" s="46">
        <f>Optimiser!T30</f>
        <v>0</v>
      </c>
    </row>
    <row r="107" spans="2:25">
      <c r="B107">
        <v>26</v>
      </c>
      <c r="C107">
        <v>30</v>
      </c>
      <c r="D107">
        <v>280000</v>
      </c>
      <c r="I107">
        <v>6</v>
      </c>
      <c r="J107">
        <v>12</v>
      </c>
      <c r="K107">
        <f t="shared" si="65"/>
        <v>6</v>
      </c>
      <c r="L107">
        <f t="shared" si="62"/>
        <v>72</v>
      </c>
      <c r="M107" s="6">
        <f t="shared" si="63"/>
        <v>0.3888888888888889</v>
      </c>
      <c r="N107" s="6">
        <f t="shared" si="64"/>
        <v>4.666666666666667</v>
      </c>
      <c r="O107" s="6">
        <f t="shared" si="66"/>
        <v>2.5277777777777781</v>
      </c>
      <c r="U107" t="s">
        <v>81</v>
      </c>
      <c r="V107">
        <f>Optimiser!Q31</f>
        <v>0</v>
      </c>
      <c r="W107">
        <f>Optimiser!R31</f>
        <v>0</v>
      </c>
      <c r="X107">
        <f>Optimiser!S31</f>
        <v>0</v>
      </c>
      <c r="Y107" s="46">
        <f>Optimiser!T31</f>
        <v>0</v>
      </c>
    </row>
    <row r="108" spans="2:25">
      <c r="B108">
        <v>27</v>
      </c>
      <c r="C108">
        <v>31</v>
      </c>
      <c r="D108">
        <v>300000</v>
      </c>
      <c r="U108" t="s">
        <v>82</v>
      </c>
      <c r="V108">
        <f>Optimiser!Q32</f>
        <v>0</v>
      </c>
      <c r="W108">
        <f>Optimiser!R32</f>
        <v>0</v>
      </c>
      <c r="X108">
        <f>Optimiser!S32</f>
        <v>0</v>
      </c>
      <c r="Y108" s="46">
        <f>Optimiser!T32</f>
        <v>0</v>
      </c>
    </row>
    <row r="109" spans="2:25">
      <c r="B109">
        <v>28</v>
      </c>
      <c r="C109">
        <v>32</v>
      </c>
      <c r="D109">
        <v>320000</v>
      </c>
      <c r="N109" t="s">
        <v>98</v>
      </c>
      <c r="O109" s="6">
        <f>AVERAGE(O81:O107)</f>
        <v>7.987682379349045</v>
      </c>
      <c r="U109" t="s">
        <v>83</v>
      </c>
      <c r="V109">
        <f>Optimiser!Q33</f>
        <v>0</v>
      </c>
      <c r="W109">
        <f>Optimiser!R33</f>
        <v>0</v>
      </c>
      <c r="X109">
        <f>Optimiser!S33</f>
        <v>0</v>
      </c>
      <c r="Y109" s="46">
        <f>Optimiser!T33</f>
        <v>0</v>
      </c>
    </row>
    <row r="110" spans="2:25">
      <c r="B110">
        <v>29</v>
      </c>
      <c r="C110">
        <v>33</v>
      </c>
      <c r="D110">
        <v>340000</v>
      </c>
      <c r="U110" t="s">
        <v>84</v>
      </c>
      <c r="V110">
        <f>Optimiser!Q34</f>
        <v>0</v>
      </c>
      <c r="W110">
        <f>Optimiser!R34</f>
        <v>0</v>
      </c>
      <c r="X110">
        <f>Optimiser!S34</f>
        <v>0</v>
      </c>
      <c r="Y110" s="46">
        <f>Optimiser!T34</f>
        <v>0</v>
      </c>
    </row>
    <row r="111" spans="2:25">
      <c r="B111">
        <v>30</v>
      </c>
      <c r="C111">
        <v>34</v>
      </c>
      <c r="D111">
        <v>360000</v>
      </c>
      <c r="U111" t="s">
        <v>85</v>
      </c>
      <c r="V111">
        <f>Optimiser!Q35</f>
        <v>0</v>
      </c>
      <c r="W111">
        <f>Optimiser!R35</f>
        <v>0</v>
      </c>
      <c r="X111">
        <f>Optimiser!S35</f>
        <v>0</v>
      </c>
      <c r="Y111" s="46">
        <f>Optimiser!T35</f>
        <v>0</v>
      </c>
    </row>
    <row r="112" spans="2:25">
      <c r="U112" t="s">
        <v>152</v>
      </c>
      <c r="V112">
        <f>Optimiser!Q36</f>
        <v>0</v>
      </c>
      <c r="W112">
        <f>Optimiser!R36</f>
        <v>0</v>
      </c>
      <c r="X112">
        <f>Optimiser!S36</f>
        <v>0</v>
      </c>
      <c r="Y112" s="46">
        <f>Optimiser!T36</f>
        <v>0</v>
      </c>
    </row>
    <row r="113" spans="21:25">
      <c r="U113" t="s">
        <v>153</v>
      </c>
      <c r="V113">
        <f>Optimiser!Q37</f>
        <v>0</v>
      </c>
      <c r="W113">
        <f>Optimiser!R37</f>
        <v>0</v>
      </c>
      <c r="X113">
        <f>Optimiser!S37</f>
        <v>0</v>
      </c>
      <c r="Y113" s="46">
        <f>Optimiser!T37</f>
        <v>0</v>
      </c>
    </row>
    <row r="114" spans="21:25">
      <c r="U114" t="s">
        <v>154</v>
      </c>
      <c r="V114">
        <f>Optimiser!Q38</f>
        <v>0</v>
      </c>
      <c r="W114">
        <f>Optimiser!R38</f>
        <v>0</v>
      </c>
      <c r="X114">
        <f>Optimiser!S38</f>
        <v>0</v>
      </c>
      <c r="Y114" s="46">
        <f>Optimiser!T38</f>
        <v>0</v>
      </c>
    </row>
    <row r="115" spans="21:25">
      <c r="U115" t="s">
        <v>155</v>
      </c>
      <c r="V115">
        <f>Optimiser!Q39</f>
        <v>0</v>
      </c>
      <c r="W115">
        <f>Optimiser!R39</f>
        <v>0</v>
      </c>
      <c r="X115">
        <f>Optimiser!S39</f>
        <v>0</v>
      </c>
      <c r="Y115" s="46">
        <f>Optimiser!T39</f>
        <v>0</v>
      </c>
    </row>
    <row r="116" spans="21:25">
      <c r="U116" t="s">
        <v>156</v>
      </c>
      <c r="V116">
        <f>Optimiser!Q40</f>
        <v>0</v>
      </c>
      <c r="W116">
        <f>Optimiser!R40</f>
        <v>0</v>
      </c>
      <c r="X116">
        <f>Optimiser!S40</f>
        <v>0</v>
      </c>
      <c r="Y116" s="46">
        <f>Optimiser!T40</f>
        <v>0</v>
      </c>
    </row>
    <row r="117" spans="21:25">
      <c r="U117" t="s">
        <v>157</v>
      </c>
      <c r="V117">
        <f>Optimiser!Q41</f>
        <v>0</v>
      </c>
      <c r="W117">
        <f>Optimiser!R41</f>
        <v>0</v>
      </c>
      <c r="X117">
        <f>Optimiser!S41</f>
        <v>0</v>
      </c>
      <c r="Y117" s="46">
        <f>Optimiser!T41</f>
        <v>0</v>
      </c>
    </row>
    <row r="118" spans="21:25">
      <c r="U118" t="s">
        <v>158</v>
      </c>
      <c r="V118">
        <f>Optimiser!Q42</f>
        <v>0</v>
      </c>
      <c r="W118">
        <f>Optimiser!R42</f>
        <v>0</v>
      </c>
      <c r="X118">
        <f>Optimiser!S42</f>
        <v>0</v>
      </c>
      <c r="Y118" s="46">
        <f>Optimiser!T42</f>
        <v>0</v>
      </c>
    </row>
    <row r="119" spans="21:25">
      <c r="U119" t="s">
        <v>159</v>
      </c>
      <c r="V119">
        <f>Optimiser!Q43</f>
        <v>0</v>
      </c>
      <c r="W119">
        <f>Optimiser!R43</f>
        <v>0</v>
      </c>
      <c r="X119">
        <f>Optimiser!S43</f>
        <v>0</v>
      </c>
      <c r="Y119" s="46">
        <f>Optimiser!T43</f>
        <v>0</v>
      </c>
    </row>
    <row r="120" spans="21:25">
      <c r="U120" t="s">
        <v>160</v>
      </c>
      <c r="V120">
        <f>Optimiser!Q44</f>
        <v>0</v>
      </c>
      <c r="W120">
        <f>Optimiser!R44</f>
        <v>0</v>
      </c>
      <c r="X120">
        <f>Optimiser!S44</f>
        <v>0</v>
      </c>
      <c r="Y120" s="46">
        <f>Optimiser!T44</f>
        <v>0</v>
      </c>
    </row>
    <row r="122" spans="21:25">
      <c r="V122" t="s">
        <v>33</v>
      </c>
      <c r="W122" s="6">
        <f>AVERAGE(W81:INDEX(W81:W120,U79,1))</f>
        <v>14.64</v>
      </c>
      <c r="X122" s="6">
        <f>AVERAGE(X81:INDEX(X81:X120,U79,1))</f>
        <v>0.88</v>
      </c>
      <c r="Y122" s="8">
        <f>(INDEX(Y81:Y120,U79,1)-Y81)/9*24</f>
        <v>14.342592592592592</v>
      </c>
    </row>
  </sheetData>
  <conditionalFormatting sqref="J22:DE54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3:L14">
    <cfRule type="colorScale" priority="10">
      <colorScale>
        <cfvo type="min" val="0"/>
        <cfvo type="max" val="0"/>
        <color theme="0"/>
        <color rgb="FFFFEF9C"/>
      </colorScale>
    </cfRule>
  </conditionalFormatting>
  <conditionalFormatting sqref="L3:L14">
    <cfRule type="colorScale" priority="6">
      <colorScale>
        <cfvo type="min" val="0"/>
        <cfvo type="max" val="0"/>
        <color theme="0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E122"/>
  <sheetViews>
    <sheetView zoomScale="85" zoomScaleNormal="85" workbookViewId="0">
      <selection activeCell="J8" sqref="J8"/>
    </sheetView>
  </sheetViews>
  <sheetFormatPr defaultRowHeight="14.25"/>
  <cols>
    <col min="2" max="2" width="15.75" bestFit="1" customWidth="1"/>
    <col min="5" max="5" width="9" customWidth="1"/>
    <col min="7" max="7" width="10" bestFit="1" customWidth="1"/>
    <col min="9" max="9" width="10" bestFit="1" customWidth="1"/>
    <col min="10" max="19" width="8.875" customWidth="1"/>
    <col min="22" max="22" width="10.375" bestFit="1" customWidth="1"/>
    <col min="24" max="24" width="10.625" bestFit="1" customWidth="1"/>
    <col min="28" max="28" width="9.625" bestFit="1" customWidth="1"/>
  </cols>
  <sheetData>
    <row r="1" spans="2:30">
      <c r="F1" t="s">
        <v>100</v>
      </c>
      <c r="G1" t="s">
        <v>65</v>
      </c>
      <c r="H1" s="6">
        <f>U7/U6</f>
        <v>4.5</v>
      </c>
      <c r="I1" t="s">
        <v>64</v>
      </c>
    </row>
    <row r="2" spans="2:30" ht="15">
      <c r="B2" t="s">
        <v>86</v>
      </c>
      <c r="C2" s="9">
        <f>Optimiser!D6</f>
        <v>13</v>
      </c>
      <c r="G2" t="s">
        <v>99</v>
      </c>
      <c r="H2" t="s">
        <v>25</v>
      </c>
      <c r="I2" t="s">
        <v>26</v>
      </c>
      <c r="J2" t="s">
        <v>27</v>
      </c>
      <c r="K2" t="s">
        <v>62</v>
      </c>
      <c r="L2" t="s">
        <v>63</v>
      </c>
    </row>
    <row r="3" spans="2:30">
      <c r="B3" t="s">
        <v>7</v>
      </c>
      <c r="C3">
        <f>INDEX($D$22:$D$52,$C$2,0)</f>
        <v>100</v>
      </c>
      <c r="G3">
        <v>1</v>
      </c>
      <c r="H3" s="6">
        <f t="shared" ref="H3:H14" ca="1" si="0">$G3*($U$10/$U$9*$C$10*($C$9*(1+$C$4)+($C$8/6+$C$8/3*$C$6)*0.5*(1+$C$5)))+$K3</f>
        <v>19483.415658808888</v>
      </c>
      <c r="I3" s="6">
        <f t="shared" ref="I3:I14" ca="1" si="1">$G3*(0.5*$U$10/$U$9*$C$10*($C$9*(1+$C$4)+($C$8/6+$C$8/3*$C$6)*0.25*(1+$C$5)))+$K3</f>
        <v>11069.954120347349</v>
      </c>
      <c r="J3" s="6">
        <f t="shared" ref="J3:J14" ca="1" si="2">$G3*(0.1*$U$10/$U$9*$C$10*($C$9*(1+$C$4)+($C$8/6+$C$8/3*$C$6)*0.05*(1+$C$5)))+$K3</f>
        <v>4685.3387357319643</v>
      </c>
      <c r="K3" s="6">
        <f t="shared" ref="K3:K14" ca="1" si="3">$U$6*G3+$AC$3*G3/$AA$13+(G3/$C$14*$D$14+G3/$C$15*$D$15+G3/$C$16*$D$16+G3/$C$17*$D$17+G3/$C$18*$D$18+G3/$C$13*$D$13)*2-$P$12*$G3</f>
        <v>3137.2618126550419</v>
      </c>
      <c r="L3" s="6">
        <f t="shared" ref="L3:L14" si="4">IF($U$6*G3&gt;$U$7,$U$7,$U$6*G3)+$AC$3*G3/$AA$13</f>
        <v>2653.2710135571338</v>
      </c>
      <c r="U3" t="s">
        <v>24</v>
      </c>
      <c r="AB3" t="s">
        <v>29</v>
      </c>
      <c r="AC3">
        <f>Y13*U5</f>
        <v>3513.6000000000004</v>
      </c>
      <c r="AD3" t="s">
        <v>60</v>
      </c>
    </row>
    <row r="4" spans="2:30" ht="15">
      <c r="B4" t="s">
        <v>8</v>
      </c>
      <c r="C4" s="4">
        <f>INDEX($E$22:$E$52,$C$2,0)</f>
        <v>0</v>
      </c>
      <c r="G4">
        <v>2</v>
      </c>
      <c r="H4" s="6">
        <f t="shared" ca="1" si="0"/>
        <v>38966.831317617776</v>
      </c>
      <c r="I4" s="6">
        <f t="shared" ca="1" si="1"/>
        <v>22139.908240694698</v>
      </c>
      <c r="J4" s="6">
        <f t="shared" ca="1" si="2"/>
        <v>9370.6774714639287</v>
      </c>
      <c r="K4" s="6">
        <f t="shared" ca="1" si="3"/>
        <v>6274.5236253100838</v>
      </c>
      <c r="L4" s="6">
        <f t="shared" si="4"/>
        <v>5306.5420271142675</v>
      </c>
      <c r="T4" t="s">
        <v>23</v>
      </c>
      <c r="U4" s="10">
        <f>Optimiser!E7</f>
        <v>0.18</v>
      </c>
      <c r="AB4" t="s">
        <v>23</v>
      </c>
      <c r="AC4" s="1">
        <f ca="1">(E66*H66+E67*H67+E68*H68+E69*H69+E71*H71+E70*H70+E65*H65)/Core!U79</f>
        <v>5.5432000000000009E-2</v>
      </c>
    </row>
    <row r="5" spans="2:30" ht="15">
      <c r="B5" t="s">
        <v>9</v>
      </c>
      <c r="C5" s="4">
        <f>INDEX($F$22:$F$52,$C$2,0)</f>
        <v>0.2</v>
      </c>
      <c r="G5">
        <v>3</v>
      </c>
      <c r="H5" s="6">
        <f t="shared" ca="1" si="0"/>
        <v>58450.246976426664</v>
      </c>
      <c r="I5" s="6">
        <f t="shared" ca="1" si="1"/>
        <v>33209.862361042047</v>
      </c>
      <c r="J5" s="6">
        <f t="shared" ca="1" si="2"/>
        <v>14056.016207195895</v>
      </c>
      <c r="K5" s="6">
        <f t="shared" ca="1" si="3"/>
        <v>9411.7854379651253</v>
      </c>
      <c r="L5" s="6">
        <f t="shared" si="4"/>
        <v>7959.8130406714008</v>
      </c>
      <c r="P5" t="s">
        <v>18</v>
      </c>
      <c r="Q5" t="s">
        <v>19</v>
      </c>
      <c r="R5" t="s">
        <v>191</v>
      </c>
      <c r="T5" t="s">
        <v>29</v>
      </c>
      <c r="U5" s="11">
        <f>Optimiser!E8</f>
        <v>240</v>
      </c>
      <c r="AB5" t="s">
        <v>61</v>
      </c>
      <c r="AC5" s="4">
        <f ca="1">(E57*H66+E58*H67+E59*H68+E60*H69+E62*H71+E56*H65+E61*H70)/Core!U79</f>
        <v>8.8000000000000009E-2</v>
      </c>
    </row>
    <row r="6" spans="2:30" ht="15">
      <c r="B6" t="s">
        <v>68</v>
      </c>
      <c r="C6" s="4">
        <f>INDEX($G$22:$G$52,$C$2,0)</f>
        <v>0</v>
      </c>
      <c r="F6" s="1"/>
      <c r="G6">
        <v>4</v>
      </c>
      <c r="H6" s="6">
        <f t="shared" ca="1" si="0"/>
        <v>77933.662635235552</v>
      </c>
      <c r="I6" s="6">
        <f t="shared" ca="1" si="1"/>
        <v>44279.816481389396</v>
      </c>
      <c r="J6" s="6">
        <f t="shared" ca="1" si="2"/>
        <v>18741.354942927857</v>
      </c>
      <c r="K6" s="6">
        <f t="shared" ca="1" si="3"/>
        <v>12549.047250620168</v>
      </c>
      <c r="L6" s="6">
        <f t="shared" si="4"/>
        <v>10613.084054228535</v>
      </c>
      <c r="O6" t="s">
        <v>15</v>
      </c>
      <c r="P6" s="11">
        <f>Optimiser!D15</f>
        <v>13</v>
      </c>
      <c r="Q6">
        <f>P6+4</f>
        <v>17</v>
      </c>
      <c r="R6">
        <f>IF(Optimiser!C15="none skulls",0,IF(Optimiser!C15="slightly lethal",1,IF(Optimiser!C15="on average lethal",2,IF(Optimiser!C15="enormously lethal",3,4))))</f>
        <v>2</v>
      </c>
      <c r="T6" t="s">
        <v>30</v>
      </c>
      <c r="U6" s="11">
        <f>Optimiser!E9</f>
        <v>2000</v>
      </c>
    </row>
    <row r="7" spans="2:30" ht="15">
      <c r="C7" s="4"/>
      <c r="F7" s="1"/>
      <c r="G7">
        <v>5</v>
      </c>
      <c r="H7" s="6">
        <f t="shared" ca="1" si="0"/>
        <v>97417.078294044448</v>
      </c>
      <c r="I7" s="6">
        <f t="shared" ca="1" si="1"/>
        <v>55349.770601736745</v>
      </c>
      <c r="J7" s="6">
        <f t="shared" ca="1" si="2"/>
        <v>23426.693678659823</v>
      </c>
      <c r="K7" s="6">
        <f t="shared" ca="1" si="3"/>
        <v>15686.30906327521</v>
      </c>
      <c r="L7" s="6">
        <f t="shared" si="4"/>
        <v>12266.355067785669</v>
      </c>
      <c r="O7" t="s">
        <v>16</v>
      </c>
      <c r="P7" s="11">
        <f>Optimiser!D16</f>
        <v>10</v>
      </c>
      <c r="Q7">
        <f t="shared" ref="Q7:Q8" si="5">P7+4</f>
        <v>14</v>
      </c>
      <c r="R7">
        <f>IF(Optimiser!C16="none skulls",0,IF(Optimiser!C16="slightly lethal",1,IF(Optimiser!C16="on average lethal",2,IF(Optimiser!C16="enormously lethal",3,4))))</f>
        <v>2</v>
      </c>
      <c r="T7" t="s">
        <v>31</v>
      </c>
      <c r="U7" s="11">
        <f>Optimiser!F10</f>
        <v>9000</v>
      </c>
      <c r="AC7" s="6"/>
    </row>
    <row r="8" spans="2:30" ht="15">
      <c r="B8" t="s">
        <v>87</v>
      </c>
      <c r="C8" s="9">
        <f>Optimiser!C18</f>
        <v>5000</v>
      </c>
      <c r="F8" s="1"/>
      <c r="G8">
        <v>6</v>
      </c>
      <c r="H8" s="6">
        <f t="shared" ca="1" si="0"/>
        <v>116900.49395285333</v>
      </c>
      <c r="I8" s="6">
        <f t="shared" ca="1" si="1"/>
        <v>66419.724722084095</v>
      </c>
      <c r="J8" s="6">
        <f t="shared" ca="1" si="2"/>
        <v>28112.03241439179</v>
      </c>
      <c r="K8" s="6">
        <f t="shared" ca="1" si="3"/>
        <v>18823.570875930251</v>
      </c>
      <c r="L8" s="6">
        <f t="shared" si="4"/>
        <v>12919.626081342802</v>
      </c>
      <c r="O8" t="s">
        <v>17</v>
      </c>
      <c r="P8" s="11">
        <f>Optimiser!D17</f>
        <v>7</v>
      </c>
      <c r="Q8">
        <f t="shared" si="5"/>
        <v>11</v>
      </c>
      <c r="R8">
        <f>IF(Optimiser!C17="none skulls",0,IF(Optimiser!C17="slightly lethal",1,IF(Optimiser!C17="on average lethal",2,IF(Optimiser!C17="enormously lethal",3,4))))</f>
        <v>2</v>
      </c>
      <c r="T8" t="s">
        <v>32</v>
      </c>
      <c r="U8" s="11">
        <f>Optimiser!E11</f>
        <v>21</v>
      </c>
    </row>
    <row r="9" spans="2:30" ht="15">
      <c r="B9" t="s">
        <v>88</v>
      </c>
      <c r="C9" s="9">
        <f>Optimiser!C19</f>
        <v>8000</v>
      </c>
      <c r="G9">
        <v>7</v>
      </c>
      <c r="H9" s="6">
        <f t="shared" ca="1" si="0"/>
        <v>136383.90961166221</v>
      </c>
      <c r="I9" s="6">
        <f t="shared" ca="1" si="1"/>
        <v>77489.678842431444</v>
      </c>
      <c r="J9" s="6">
        <f t="shared" ca="1" si="2"/>
        <v>32797.371150123756</v>
      </c>
      <c r="K9" s="6">
        <f t="shared" ca="1" si="3"/>
        <v>21960.832688585291</v>
      </c>
      <c r="L9" s="6">
        <f t="shared" si="4"/>
        <v>13572.897094899936</v>
      </c>
      <c r="O9" t="s">
        <v>22</v>
      </c>
      <c r="Q9" s="25">
        <f>(Q6*R6+Q7*R7+Q8*R8)/R9</f>
        <v>14</v>
      </c>
      <c r="R9">
        <f>SUM(R6:R8)</f>
        <v>6</v>
      </c>
      <c r="T9" t="s">
        <v>66</v>
      </c>
      <c r="U9" s="11">
        <f>Optimiser!E12</f>
        <v>28</v>
      </c>
    </row>
    <row r="10" spans="2:30" ht="15">
      <c r="B10" t="s">
        <v>89</v>
      </c>
      <c r="C10" s="6">
        <f>U9/(Optimiser!D5+4)*2</f>
        <v>2.1538461538461537</v>
      </c>
      <c r="G10">
        <v>8</v>
      </c>
      <c r="H10" s="6">
        <f t="shared" ca="1" si="0"/>
        <v>155867.3252704711</v>
      </c>
      <c r="I10" s="6">
        <f t="shared" ca="1" si="1"/>
        <v>88559.632962778793</v>
      </c>
      <c r="J10" s="6">
        <f t="shared" ca="1" si="2"/>
        <v>37482.709885855715</v>
      </c>
      <c r="K10" s="6">
        <f t="shared" ca="1" si="3"/>
        <v>25098.094501240335</v>
      </c>
      <c r="L10" s="6">
        <f t="shared" si="4"/>
        <v>14226.16810845707</v>
      </c>
      <c r="P10" s="3"/>
      <c r="T10" t="s">
        <v>67</v>
      </c>
      <c r="U10" s="11">
        <f>Optimiser!E13</f>
        <v>25</v>
      </c>
    </row>
    <row r="11" spans="2:30" ht="15">
      <c r="G11">
        <v>9</v>
      </c>
      <c r="H11" s="6">
        <f t="shared" ca="1" si="0"/>
        <v>175350.74092928</v>
      </c>
      <c r="I11" s="6">
        <f t="shared" ca="1" si="1"/>
        <v>99629.587083126142</v>
      </c>
      <c r="J11" s="6">
        <f t="shared" ca="1" si="2"/>
        <v>42168.048621587681</v>
      </c>
      <c r="K11" s="6">
        <f t="shared" ca="1" si="3"/>
        <v>28235.356313895376</v>
      </c>
      <c r="L11" s="6">
        <f t="shared" si="4"/>
        <v>14879.439122014202</v>
      </c>
      <c r="P11" s="3"/>
    </row>
    <row r="12" spans="2:30" ht="15">
      <c r="B12" t="s">
        <v>90</v>
      </c>
      <c r="C12" t="s">
        <v>91</v>
      </c>
      <c r="D12" t="s">
        <v>92</v>
      </c>
      <c r="G12">
        <v>10</v>
      </c>
      <c r="H12" s="6">
        <f t="shared" ca="1" si="0"/>
        <v>194834.1565880889</v>
      </c>
      <c r="I12" s="6">
        <f t="shared" ca="1" si="1"/>
        <v>110699.54120347349</v>
      </c>
      <c r="J12" s="6">
        <f t="shared" ca="1" si="2"/>
        <v>46853.387357319647</v>
      </c>
      <c r="K12" s="6">
        <f t="shared" ca="1" si="3"/>
        <v>31372.61812655042</v>
      </c>
      <c r="L12" s="6">
        <f t="shared" si="4"/>
        <v>15532.710135571337</v>
      </c>
      <c r="O12" t="s">
        <v>124</v>
      </c>
      <c r="P12" s="18">
        <f ca="1">Optimiser!C20/(Optimiser!C21+3)*500/Core!Y122*AC4</f>
        <v>72.143907036797941</v>
      </c>
    </row>
    <row r="13" spans="2:30" ht="15">
      <c r="B13" t="s">
        <v>101</v>
      </c>
      <c r="C13">
        <f>Core!C13</f>
        <v>1.5</v>
      </c>
      <c r="D13">
        <f>Core!D13</f>
        <v>125</v>
      </c>
      <c r="G13">
        <v>11</v>
      </c>
      <c r="H13" s="6">
        <f t="shared" ca="1" si="0"/>
        <v>214317.57224689779</v>
      </c>
      <c r="I13" s="6">
        <f t="shared" ca="1" si="1"/>
        <v>121769.49532382085</v>
      </c>
      <c r="J13" s="6">
        <f t="shared" ca="1" si="2"/>
        <v>51538.72609305162</v>
      </c>
      <c r="K13" s="6">
        <f t="shared" ca="1" si="3"/>
        <v>34509.879939205464</v>
      </c>
      <c r="L13" s="6">
        <f t="shared" si="4"/>
        <v>16185.981149128471</v>
      </c>
      <c r="P13" s="3"/>
      <c r="X13" t="s">
        <v>33</v>
      </c>
      <c r="Y13" s="8">
        <f>Core!W122</f>
        <v>14.64</v>
      </c>
      <c r="Z13" s="8">
        <f>Core!X122</f>
        <v>0.88</v>
      </c>
      <c r="AA13" s="8">
        <f>Core!Y122</f>
        <v>5.3784722222222223</v>
      </c>
    </row>
    <row r="14" spans="2:30">
      <c r="B14" t="s">
        <v>102</v>
      </c>
      <c r="C14">
        <f>Core!C14</f>
        <v>3.5</v>
      </c>
      <c r="D14">
        <f>Core!D14</f>
        <v>350</v>
      </c>
      <c r="G14">
        <v>12</v>
      </c>
      <c r="H14" s="6">
        <f t="shared" ca="1" si="0"/>
        <v>233800.98790570666</v>
      </c>
      <c r="I14" s="6">
        <f t="shared" ca="1" si="1"/>
        <v>132839.44944416819</v>
      </c>
      <c r="J14" s="6">
        <f t="shared" ca="1" si="2"/>
        <v>56224.064828783579</v>
      </c>
      <c r="K14" s="6">
        <f t="shared" ca="1" si="3"/>
        <v>37647.141751860501</v>
      </c>
      <c r="L14" s="6">
        <f t="shared" si="4"/>
        <v>16839.252162685603</v>
      </c>
    </row>
    <row r="15" spans="2:30">
      <c r="B15" t="s">
        <v>103</v>
      </c>
      <c r="C15">
        <f>Core!C15</f>
        <v>7</v>
      </c>
      <c r="D15">
        <f>Core!D15</f>
        <v>650</v>
      </c>
    </row>
    <row r="16" spans="2:30">
      <c r="B16" t="s">
        <v>104</v>
      </c>
      <c r="C16">
        <f>Core!C16</f>
        <v>666</v>
      </c>
      <c r="D16">
        <f>Core!D16</f>
        <v>1250</v>
      </c>
    </row>
    <row r="17" spans="1:109">
      <c r="B17" t="s">
        <v>105</v>
      </c>
      <c r="C17">
        <f>Core!C17</f>
        <v>666</v>
      </c>
      <c r="D17">
        <f>Core!D17</f>
        <v>0</v>
      </c>
    </row>
    <row r="18" spans="1:109">
      <c r="B18" t="s">
        <v>106</v>
      </c>
      <c r="C18">
        <f>Core!C18</f>
        <v>666</v>
      </c>
      <c r="D18">
        <f>Core!D18</f>
        <v>0</v>
      </c>
    </row>
    <row r="20" spans="1:109">
      <c r="J20" t="s">
        <v>28</v>
      </c>
    </row>
    <row r="21" spans="1:109">
      <c r="B21" t="s">
        <v>13</v>
      </c>
      <c r="C21" t="s">
        <v>12</v>
      </c>
      <c r="D21" t="s">
        <v>7</v>
      </c>
      <c r="E21" t="s">
        <v>8</v>
      </c>
      <c r="F21" t="s">
        <v>9</v>
      </c>
      <c r="G21" t="s">
        <v>10</v>
      </c>
      <c r="H21" t="s">
        <v>11</v>
      </c>
      <c r="I21" t="s">
        <v>14</v>
      </c>
      <c r="J21">
        <v>1</v>
      </c>
      <c r="K21">
        <v>2</v>
      </c>
      <c r="L21">
        <v>3</v>
      </c>
      <c r="M21">
        <v>4</v>
      </c>
      <c r="N21">
        <v>5</v>
      </c>
      <c r="O21">
        <v>6</v>
      </c>
      <c r="P21">
        <v>7</v>
      </c>
      <c r="Q21">
        <v>8</v>
      </c>
      <c r="R21">
        <v>9</v>
      </c>
      <c r="S21">
        <v>10</v>
      </c>
      <c r="T21">
        <v>11</v>
      </c>
      <c r="U21">
        <v>12</v>
      </c>
      <c r="V21">
        <v>13</v>
      </c>
      <c r="W21">
        <v>14</v>
      </c>
      <c r="X21">
        <v>15</v>
      </c>
      <c r="Y21">
        <v>16</v>
      </c>
      <c r="Z21">
        <v>17</v>
      </c>
      <c r="AA21">
        <v>18</v>
      </c>
      <c r="AB21">
        <v>19</v>
      </c>
      <c r="AC21">
        <v>20</v>
      </c>
      <c r="AD21">
        <v>21</v>
      </c>
      <c r="AE21">
        <v>22</v>
      </c>
      <c r="AF21">
        <v>23</v>
      </c>
      <c r="AG21">
        <v>24</v>
      </c>
      <c r="AH21">
        <v>25</v>
      </c>
      <c r="AI21">
        <v>26</v>
      </c>
      <c r="AJ21">
        <v>27</v>
      </c>
      <c r="AK21">
        <v>28</v>
      </c>
      <c r="AL21">
        <v>29</v>
      </c>
      <c r="AM21">
        <v>30</v>
      </c>
      <c r="AN21">
        <v>31</v>
      </c>
      <c r="AO21">
        <v>32</v>
      </c>
      <c r="AP21">
        <v>33</v>
      </c>
      <c r="AQ21">
        <v>34</v>
      </c>
      <c r="AR21">
        <v>35</v>
      </c>
      <c r="AS21">
        <v>36</v>
      </c>
      <c r="AT21">
        <v>37</v>
      </c>
      <c r="AU21">
        <v>38</v>
      </c>
      <c r="AV21">
        <v>39</v>
      </c>
      <c r="AW21">
        <v>40</v>
      </c>
      <c r="AX21">
        <v>41</v>
      </c>
      <c r="AY21">
        <v>42</v>
      </c>
      <c r="AZ21">
        <v>43</v>
      </c>
      <c r="BA21">
        <v>44</v>
      </c>
      <c r="BB21">
        <v>45</v>
      </c>
      <c r="BC21">
        <v>46</v>
      </c>
      <c r="BD21">
        <v>47</v>
      </c>
      <c r="BE21">
        <v>48</v>
      </c>
      <c r="BF21">
        <v>49</v>
      </c>
      <c r="BG21">
        <v>50</v>
      </c>
      <c r="BH21">
        <v>51</v>
      </c>
      <c r="BI21">
        <v>52</v>
      </c>
      <c r="BJ21">
        <v>53</v>
      </c>
      <c r="BK21">
        <v>54</v>
      </c>
      <c r="BL21">
        <v>55</v>
      </c>
      <c r="BM21">
        <v>56</v>
      </c>
      <c r="BN21">
        <v>57</v>
      </c>
      <c r="BO21">
        <v>58</v>
      </c>
      <c r="BP21">
        <v>59</v>
      </c>
      <c r="BQ21">
        <v>60</v>
      </c>
      <c r="BR21">
        <v>61</v>
      </c>
      <c r="BS21">
        <v>62</v>
      </c>
      <c r="BT21">
        <v>63</v>
      </c>
      <c r="BU21">
        <v>64</v>
      </c>
      <c r="BV21">
        <v>65</v>
      </c>
      <c r="BW21">
        <v>66</v>
      </c>
      <c r="BX21">
        <v>67</v>
      </c>
      <c r="BY21">
        <v>68</v>
      </c>
      <c r="BZ21">
        <v>69</v>
      </c>
      <c r="CA21">
        <v>70</v>
      </c>
      <c r="CB21">
        <v>71</v>
      </c>
      <c r="CC21">
        <v>72</v>
      </c>
      <c r="CD21">
        <v>73</v>
      </c>
      <c r="CE21">
        <v>74</v>
      </c>
      <c r="CF21">
        <v>75</v>
      </c>
      <c r="CG21">
        <v>76</v>
      </c>
      <c r="CH21">
        <v>77</v>
      </c>
      <c r="CI21">
        <v>78</v>
      </c>
      <c r="CJ21">
        <v>79</v>
      </c>
      <c r="CK21">
        <v>80</v>
      </c>
      <c r="CL21">
        <v>81</v>
      </c>
      <c r="CM21">
        <v>82</v>
      </c>
      <c r="CN21">
        <v>83</v>
      </c>
      <c r="CO21">
        <v>84</v>
      </c>
      <c r="CP21">
        <v>85</v>
      </c>
      <c r="CQ21">
        <v>86</v>
      </c>
      <c r="CR21">
        <v>87</v>
      </c>
      <c r="CS21">
        <v>88</v>
      </c>
      <c r="CT21">
        <v>89</v>
      </c>
      <c r="CU21">
        <v>90</v>
      </c>
      <c r="CV21">
        <v>91</v>
      </c>
      <c r="CW21">
        <v>92</v>
      </c>
      <c r="CX21">
        <v>93</v>
      </c>
      <c r="CY21">
        <v>94</v>
      </c>
      <c r="CZ21">
        <v>95</v>
      </c>
      <c r="DA21">
        <v>96</v>
      </c>
      <c r="DB21">
        <v>97</v>
      </c>
      <c r="DC21">
        <v>98</v>
      </c>
      <c r="DD21">
        <v>99</v>
      </c>
      <c r="DE21">
        <v>100</v>
      </c>
    </row>
    <row r="22" spans="1:109">
      <c r="A22" t="s">
        <v>46</v>
      </c>
      <c r="B22" t="s">
        <v>0</v>
      </c>
      <c r="C22">
        <v>1</v>
      </c>
      <c r="D22">
        <v>40</v>
      </c>
      <c r="J22" s="4">
        <f t="shared" ref="J22:S31" si="6">IF($D22-$Q$9*(J$21-1)&gt;$D22*0.7,0.5*(1+$F22-$U$4),IF($D22-$Q$9*(J$21-1)&gt;$D22*0.3,0.25*(1+$F22-$U$4),0.05*(1+$F22-$U$4)))</f>
        <v>0.41000000000000003</v>
      </c>
      <c r="K22" s="4">
        <f t="shared" si="6"/>
        <v>0.20500000000000002</v>
      </c>
      <c r="L22" s="4">
        <f t="shared" si="6"/>
        <v>4.1000000000000009E-2</v>
      </c>
      <c r="M22" s="4">
        <f t="shared" si="6"/>
        <v>4.1000000000000009E-2</v>
      </c>
      <c r="N22" s="4">
        <f t="shared" si="6"/>
        <v>4.1000000000000009E-2</v>
      </c>
      <c r="O22" s="4">
        <f t="shared" si="6"/>
        <v>4.1000000000000009E-2</v>
      </c>
      <c r="P22" s="4">
        <f t="shared" si="6"/>
        <v>4.1000000000000009E-2</v>
      </c>
      <c r="Q22" s="4">
        <f t="shared" si="6"/>
        <v>4.1000000000000009E-2</v>
      </c>
      <c r="R22" s="4">
        <f t="shared" si="6"/>
        <v>4.1000000000000009E-2</v>
      </c>
      <c r="S22" s="4">
        <f t="shared" si="6"/>
        <v>4.1000000000000009E-2</v>
      </c>
      <c r="T22" s="4">
        <f t="shared" ref="T22:AC31" si="7">IF($D22-$Q$9*(T$21-1)&gt;$D22*0.7,0.5*(1+$F22-$U$4),IF($D22-$Q$9*(T$21-1)&gt;$D22*0.3,0.25*(1+$F22-$U$4),0.05*(1+$F22-$U$4)))</f>
        <v>4.1000000000000009E-2</v>
      </c>
      <c r="U22" s="4">
        <f t="shared" si="7"/>
        <v>4.1000000000000009E-2</v>
      </c>
      <c r="V22" s="4">
        <f t="shared" si="7"/>
        <v>4.1000000000000009E-2</v>
      </c>
      <c r="W22" s="4">
        <f t="shared" si="7"/>
        <v>4.1000000000000009E-2</v>
      </c>
      <c r="X22" s="4">
        <f t="shared" si="7"/>
        <v>4.1000000000000009E-2</v>
      </c>
      <c r="Y22" s="4">
        <f t="shared" si="7"/>
        <v>4.1000000000000009E-2</v>
      </c>
      <c r="Z22" s="4">
        <f t="shared" si="7"/>
        <v>4.1000000000000009E-2</v>
      </c>
      <c r="AA22" s="4">
        <f t="shared" si="7"/>
        <v>4.1000000000000009E-2</v>
      </c>
      <c r="AB22" s="4">
        <f t="shared" si="7"/>
        <v>4.1000000000000009E-2</v>
      </c>
      <c r="AC22" s="4">
        <f t="shared" si="7"/>
        <v>4.1000000000000009E-2</v>
      </c>
      <c r="AD22" s="4">
        <f t="shared" ref="AD22:AM31" si="8">IF($D22-$Q$9*(AD$21-1)&gt;$D22*0.7,0.5*(1+$F22-$U$4),IF($D22-$Q$9*(AD$21-1)&gt;$D22*0.3,0.25*(1+$F22-$U$4),0.05*(1+$F22-$U$4)))</f>
        <v>4.1000000000000009E-2</v>
      </c>
      <c r="AE22" s="4">
        <f t="shared" si="8"/>
        <v>4.1000000000000009E-2</v>
      </c>
      <c r="AF22" s="4">
        <f t="shared" si="8"/>
        <v>4.1000000000000009E-2</v>
      </c>
      <c r="AG22" s="4">
        <f t="shared" si="8"/>
        <v>4.1000000000000009E-2</v>
      </c>
      <c r="AH22" s="4">
        <f t="shared" si="8"/>
        <v>4.1000000000000009E-2</v>
      </c>
      <c r="AI22" s="4">
        <f t="shared" si="8"/>
        <v>4.1000000000000009E-2</v>
      </c>
      <c r="AJ22" s="4">
        <f t="shared" si="8"/>
        <v>4.1000000000000009E-2</v>
      </c>
      <c r="AK22" s="4">
        <f t="shared" si="8"/>
        <v>4.1000000000000009E-2</v>
      </c>
      <c r="AL22" s="4">
        <f t="shared" si="8"/>
        <v>4.1000000000000009E-2</v>
      </c>
      <c r="AM22" s="4">
        <f t="shared" si="8"/>
        <v>4.1000000000000009E-2</v>
      </c>
      <c r="AN22" s="4">
        <f t="shared" ref="AN22:AW31" si="9">IF($D22-$Q$9*(AN$21-1)&gt;$D22*0.7,0.5*(1+$F22-$U$4),IF($D22-$Q$9*(AN$21-1)&gt;$D22*0.3,0.25*(1+$F22-$U$4),0.05*(1+$F22-$U$4)))</f>
        <v>4.1000000000000009E-2</v>
      </c>
      <c r="AO22" s="4">
        <f t="shared" si="9"/>
        <v>4.1000000000000009E-2</v>
      </c>
      <c r="AP22" s="4">
        <f t="shared" si="9"/>
        <v>4.1000000000000009E-2</v>
      </c>
      <c r="AQ22" s="4">
        <f t="shared" si="9"/>
        <v>4.1000000000000009E-2</v>
      </c>
      <c r="AR22" s="4">
        <f t="shared" si="9"/>
        <v>4.1000000000000009E-2</v>
      </c>
      <c r="AS22" s="4">
        <f t="shared" si="9"/>
        <v>4.1000000000000009E-2</v>
      </c>
      <c r="AT22" s="4">
        <f t="shared" si="9"/>
        <v>4.1000000000000009E-2</v>
      </c>
      <c r="AU22" s="4">
        <f t="shared" si="9"/>
        <v>4.1000000000000009E-2</v>
      </c>
      <c r="AV22" s="4">
        <f t="shared" si="9"/>
        <v>4.1000000000000009E-2</v>
      </c>
      <c r="AW22" s="4">
        <f t="shared" si="9"/>
        <v>4.1000000000000009E-2</v>
      </c>
      <c r="AX22" s="4">
        <f t="shared" ref="AX22:BG31" si="10">IF($D22-$Q$9*(AX$21-1)&gt;$D22*0.7,0.5*(1+$F22-$U$4),IF($D22-$Q$9*(AX$21-1)&gt;$D22*0.3,0.25*(1+$F22-$U$4),0.05*(1+$F22-$U$4)))</f>
        <v>4.1000000000000009E-2</v>
      </c>
      <c r="AY22" s="4">
        <f t="shared" si="10"/>
        <v>4.1000000000000009E-2</v>
      </c>
      <c r="AZ22" s="4">
        <f t="shared" si="10"/>
        <v>4.1000000000000009E-2</v>
      </c>
      <c r="BA22" s="4">
        <f t="shared" si="10"/>
        <v>4.1000000000000009E-2</v>
      </c>
      <c r="BB22" s="4">
        <f t="shared" si="10"/>
        <v>4.1000000000000009E-2</v>
      </c>
      <c r="BC22" s="4">
        <f t="shared" si="10"/>
        <v>4.1000000000000009E-2</v>
      </c>
      <c r="BD22" s="4">
        <f t="shared" si="10"/>
        <v>4.1000000000000009E-2</v>
      </c>
      <c r="BE22" s="4">
        <f t="shared" si="10"/>
        <v>4.1000000000000009E-2</v>
      </c>
      <c r="BF22" s="4">
        <f t="shared" si="10"/>
        <v>4.1000000000000009E-2</v>
      </c>
      <c r="BG22" s="4">
        <f t="shared" si="10"/>
        <v>4.1000000000000009E-2</v>
      </c>
      <c r="BH22" s="4">
        <f t="shared" ref="BH22:BQ31" si="11">IF($D22-$Q$9*(BH$21-1)&gt;$D22*0.7,0.5*(1+$F22-$U$4),IF($D22-$Q$9*(BH$21-1)&gt;$D22*0.3,0.25*(1+$F22-$U$4),0.05*(1+$F22-$U$4)))</f>
        <v>4.1000000000000009E-2</v>
      </c>
      <c r="BI22" s="4">
        <f t="shared" si="11"/>
        <v>4.1000000000000009E-2</v>
      </c>
      <c r="BJ22" s="4">
        <f t="shared" si="11"/>
        <v>4.1000000000000009E-2</v>
      </c>
      <c r="BK22" s="4">
        <f t="shared" si="11"/>
        <v>4.1000000000000009E-2</v>
      </c>
      <c r="BL22" s="4">
        <f t="shared" si="11"/>
        <v>4.1000000000000009E-2</v>
      </c>
      <c r="BM22" s="4">
        <f t="shared" si="11"/>
        <v>4.1000000000000009E-2</v>
      </c>
      <c r="BN22" s="4">
        <f t="shared" si="11"/>
        <v>4.1000000000000009E-2</v>
      </c>
      <c r="BO22" s="4">
        <f t="shared" si="11"/>
        <v>4.1000000000000009E-2</v>
      </c>
      <c r="BP22" s="4">
        <f t="shared" si="11"/>
        <v>4.1000000000000009E-2</v>
      </c>
      <c r="BQ22" s="4">
        <f t="shared" si="11"/>
        <v>4.1000000000000009E-2</v>
      </c>
      <c r="BR22" s="4">
        <f t="shared" ref="BR22:CA31" si="12">IF($D22-$Q$9*(BR$21-1)&gt;$D22*0.7,0.5*(1+$F22-$U$4),IF($D22-$Q$9*(BR$21-1)&gt;$D22*0.3,0.25*(1+$F22-$U$4),0.05*(1+$F22-$U$4)))</f>
        <v>4.1000000000000009E-2</v>
      </c>
      <c r="BS22" s="4">
        <f t="shared" si="12"/>
        <v>4.1000000000000009E-2</v>
      </c>
      <c r="BT22" s="4">
        <f t="shared" si="12"/>
        <v>4.1000000000000009E-2</v>
      </c>
      <c r="BU22" s="4">
        <f t="shared" si="12"/>
        <v>4.1000000000000009E-2</v>
      </c>
      <c r="BV22" s="4">
        <f t="shared" si="12"/>
        <v>4.1000000000000009E-2</v>
      </c>
      <c r="BW22" s="4">
        <f t="shared" si="12"/>
        <v>4.1000000000000009E-2</v>
      </c>
      <c r="BX22" s="4">
        <f t="shared" si="12"/>
        <v>4.1000000000000009E-2</v>
      </c>
      <c r="BY22" s="4">
        <f t="shared" si="12"/>
        <v>4.1000000000000009E-2</v>
      </c>
      <c r="BZ22" s="4">
        <f t="shared" si="12"/>
        <v>4.1000000000000009E-2</v>
      </c>
      <c r="CA22" s="4">
        <f t="shared" si="12"/>
        <v>4.1000000000000009E-2</v>
      </c>
      <c r="CB22" s="4">
        <f t="shared" ref="CB22:CK31" si="13">IF($D22-$Q$9*(CB$21-1)&gt;$D22*0.7,0.5*(1+$F22-$U$4),IF($D22-$Q$9*(CB$21-1)&gt;$D22*0.3,0.25*(1+$F22-$U$4),0.05*(1+$F22-$U$4)))</f>
        <v>4.1000000000000009E-2</v>
      </c>
      <c r="CC22" s="4">
        <f t="shared" si="13"/>
        <v>4.1000000000000009E-2</v>
      </c>
      <c r="CD22" s="4">
        <f t="shared" si="13"/>
        <v>4.1000000000000009E-2</v>
      </c>
      <c r="CE22" s="4">
        <f t="shared" si="13"/>
        <v>4.1000000000000009E-2</v>
      </c>
      <c r="CF22" s="4">
        <f t="shared" si="13"/>
        <v>4.1000000000000009E-2</v>
      </c>
      <c r="CG22" s="4">
        <f t="shared" si="13"/>
        <v>4.1000000000000009E-2</v>
      </c>
      <c r="CH22" s="4">
        <f t="shared" si="13"/>
        <v>4.1000000000000009E-2</v>
      </c>
      <c r="CI22" s="4">
        <f t="shared" si="13"/>
        <v>4.1000000000000009E-2</v>
      </c>
      <c r="CJ22" s="4">
        <f t="shared" si="13"/>
        <v>4.1000000000000009E-2</v>
      </c>
      <c r="CK22" s="4">
        <f t="shared" si="13"/>
        <v>4.1000000000000009E-2</v>
      </c>
      <c r="CL22" s="4">
        <f t="shared" ref="CL22:CU31" si="14">IF($D22-$Q$9*(CL$21-1)&gt;$D22*0.7,0.5*(1+$F22-$U$4),IF($D22-$Q$9*(CL$21-1)&gt;$D22*0.3,0.25*(1+$F22-$U$4),0.05*(1+$F22-$U$4)))</f>
        <v>4.1000000000000009E-2</v>
      </c>
      <c r="CM22" s="4">
        <f t="shared" si="14"/>
        <v>4.1000000000000009E-2</v>
      </c>
      <c r="CN22" s="4">
        <f t="shared" si="14"/>
        <v>4.1000000000000009E-2</v>
      </c>
      <c r="CO22" s="4">
        <f t="shared" si="14"/>
        <v>4.1000000000000009E-2</v>
      </c>
      <c r="CP22" s="4">
        <f t="shared" si="14"/>
        <v>4.1000000000000009E-2</v>
      </c>
      <c r="CQ22" s="4">
        <f t="shared" si="14"/>
        <v>4.1000000000000009E-2</v>
      </c>
      <c r="CR22" s="4">
        <f t="shared" si="14"/>
        <v>4.1000000000000009E-2</v>
      </c>
      <c r="CS22" s="4">
        <f t="shared" si="14"/>
        <v>4.1000000000000009E-2</v>
      </c>
      <c r="CT22" s="4">
        <f t="shared" si="14"/>
        <v>4.1000000000000009E-2</v>
      </c>
      <c r="CU22" s="4">
        <f t="shared" si="14"/>
        <v>4.1000000000000009E-2</v>
      </c>
      <c r="CV22" s="4">
        <f t="shared" ref="CV22:DE31" si="15">IF($D22-$Q$9*(CV$21-1)&gt;$D22*0.7,0.5*(1+$F22-$U$4),IF($D22-$Q$9*(CV$21-1)&gt;$D22*0.3,0.25*(1+$F22-$U$4),0.05*(1+$F22-$U$4)))</f>
        <v>4.1000000000000009E-2</v>
      </c>
      <c r="CW22" s="4">
        <f t="shared" si="15"/>
        <v>4.1000000000000009E-2</v>
      </c>
      <c r="CX22" s="4">
        <f t="shared" si="15"/>
        <v>4.1000000000000009E-2</v>
      </c>
      <c r="CY22" s="4">
        <f t="shared" si="15"/>
        <v>4.1000000000000009E-2</v>
      </c>
      <c r="CZ22" s="4">
        <f t="shared" si="15"/>
        <v>4.1000000000000009E-2</v>
      </c>
      <c r="DA22" s="4">
        <f t="shared" si="15"/>
        <v>4.1000000000000009E-2</v>
      </c>
      <c r="DB22" s="4">
        <f t="shared" si="15"/>
        <v>4.1000000000000009E-2</v>
      </c>
      <c r="DC22" s="4">
        <f t="shared" si="15"/>
        <v>4.1000000000000009E-2</v>
      </c>
      <c r="DD22" s="4">
        <f t="shared" si="15"/>
        <v>4.1000000000000009E-2</v>
      </c>
      <c r="DE22" s="4">
        <f t="shared" si="15"/>
        <v>4.1000000000000009E-2</v>
      </c>
    </row>
    <row r="23" spans="1:109">
      <c r="A23" t="s">
        <v>47</v>
      </c>
      <c r="B23" t="s">
        <v>1</v>
      </c>
      <c r="C23">
        <v>1</v>
      </c>
      <c r="D23">
        <v>50</v>
      </c>
      <c r="H23">
        <v>5</v>
      </c>
      <c r="I23">
        <f>H23</f>
        <v>5</v>
      </c>
      <c r="J23" s="4">
        <f t="shared" si="6"/>
        <v>0.41000000000000003</v>
      </c>
      <c r="K23" s="4">
        <f t="shared" si="6"/>
        <v>0.41000000000000003</v>
      </c>
      <c r="L23" s="4">
        <f t="shared" si="6"/>
        <v>0.20500000000000002</v>
      </c>
      <c r="M23" s="4">
        <f t="shared" si="6"/>
        <v>4.1000000000000009E-2</v>
      </c>
      <c r="N23" s="4">
        <f t="shared" si="6"/>
        <v>4.1000000000000009E-2</v>
      </c>
      <c r="O23" s="4">
        <f t="shared" si="6"/>
        <v>4.1000000000000009E-2</v>
      </c>
      <c r="P23" s="4">
        <f t="shared" si="6"/>
        <v>4.1000000000000009E-2</v>
      </c>
      <c r="Q23" s="4">
        <f t="shared" si="6"/>
        <v>4.1000000000000009E-2</v>
      </c>
      <c r="R23" s="4">
        <f t="shared" si="6"/>
        <v>4.1000000000000009E-2</v>
      </c>
      <c r="S23" s="4">
        <f t="shared" si="6"/>
        <v>4.1000000000000009E-2</v>
      </c>
      <c r="T23" s="4">
        <f t="shared" si="7"/>
        <v>4.1000000000000009E-2</v>
      </c>
      <c r="U23" s="4">
        <f t="shared" si="7"/>
        <v>4.1000000000000009E-2</v>
      </c>
      <c r="V23" s="4">
        <f t="shared" si="7"/>
        <v>4.1000000000000009E-2</v>
      </c>
      <c r="W23" s="4">
        <f t="shared" si="7"/>
        <v>4.1000000000000009E-2</v>
      </c>
      <c r="X23" s="4">
        <f t="shared" si="7"/>
        <v>4.1000000000000009E-2</v>
      </c>
      <c r="Y23" s="4">
        <f t="shared" si="7"/>
        <v>4.1000000000000009E-2</v>
      </c>
      <c r="Z23" s="4">
        <f t="shared" si="7"/>
        <v>4.1000000000000009E-2</v>
      </c>
      <c r="AA23" s="4">
        <f t="shared" si="7"/>
        <v>4.1000000000000009E-2</v>
      </c>
      <c r="AB23" s="4">
        <f t="shared" si="7"/>
        <v>4.1000000000000009E-2</v>
      </c>
      <c r="AC23" s="4">
        <f t="shared" si="7"/>
        <v>4.1000000000000009E-2</v>
      </c>
      <c r="AD23" s="4">
        <f t="shared" si="8"/>
        <v>4.1000000000000009E-2</v>
      </c>
      <c r="AE23" s="4">
        <f t="shared" si="8"/>
        <v>4.1000000000000009E-2</v>
      </c>
      <c r="AF23" s="4">
        <f t="shared" si="8"/>
        <v>4.1000000000000009E-2</v>
      </c>
      <c r="AG23" s="4">
        <f t="shared" si="8"/>
        <v>4.1000000000000009E-2</v>
      </c>
      <c r="AH23" s="4">
        <f t="shared" si="8"/>
        <v>4.1000000000000009E-2</v>
      </c>
      <c r="AI23" s="4">
        <f t="shared" si="8"/>
        <v>4.1000000000000009E-2</v>
      </c>
      <c r="AJ23" s="4">
        <f t="shared" si="8"/>
        <v>4.1000000000000009E-2</v>
      </c>
      <c r="AK23" s="4">
        <f t="shared" si="8"/>
        <v>4.1000000000000009E-2</v>
      </c>
      <c r="AL23" s="4">
        <f t="shared" si="8"/>
        <v>4.1000000000000009E-2</v>
      </c>
      <c r="AM23" s="4">
        <f t="shared" si="8"/>
        <v>4.1000000000000009E-2</v>
      </c>
      <c r="AN23" s="4">
        <f t="shared" si="9"/>
        <v>4.1000000000000009E-2</v>
      </c>
      <c r="AO23" s="4">
        <f t="shared" si="9"/>
        <v>4.1000000000000009E-2</v>
      </c>
      <c r="AP23" s="4">
        <f t="shared" si="9"/>
        <v>4.1000000000000009E-2</v>
      </c>
      <c r="AQ23" s="4">
        <f t="shared" si="9"/>
        <v>4.1000000000000009E-2</v>
      </c>
      <c r="AR23" s="4">
        <f t="shared" si="9"/>
        <v>4.1000000000000009E-2</v>
      </c>
      <c r="AS23" s="4">
        <f t="shared" si="9"/>
        <v>4.1000000000000009E-2</v>
      </c>
      <c r="AT23" s="4">
        <f t="shared" si="9"/>
        <v>4.1000000000000009E-2</v>
      </c>
      <c r="AU23" s="4">
        <f t="shared" si="9"/>
        <v>4.1000000000000009E-2</v>
      </c>
      <c r="AV23" s="4">
        <f t="shared" si="9"/>
        <v>4.1000000000000009E-2</v>
      </c>
      <c r="AW23" s="4">
        <f t="shared" si="9"/>
        <v>4.1000000000000009E-2</v>
      </c>
      <c r="AX23" s="4">
        <f t="shared" si="10"/>
        <v>4.1000000000000009E-2</v>
      </c>
      <c r="AY23" s="4">
        <f t="shared" si="10"/>
        <v>4.1000000000000009E-2</v>
      </c>
      <c r="AZ23" s="4">
        <f t="shared" si="10"/>
        <v>4.1000000000000009E-2</v>
      </c>
      <c r="BA23" s="4">
        <f t="shared" si="10"/>
        <v>4.1000000000000009E-2</v>
      </c>
      <c r="BB23" s="4">
        <f t="shared" si="10"/>
        <v>4.1000000000000009E-2</v>
      </c>
      <c r="BC23" s="4">
        <f t="shared" si="10"/>
        <v>4.1000000000000009E-2</v>
      </c>
      <c r="BD23" s="4">
        <f t="shared" si="10"/>
        <v>4.1000000000000009E-2</v>
      </c>
      <c r="BE23" s="4">
        <f t="shared" si="10"/>
        <v>4.1000000000000009E-2</v>
      </c>
      <c r="BF23" s="4">
        <f t="shared" si="10"/>
        <v>4.1000000000000009E-2</v>
      </c>
      <c r="BG23" s="4">
        <f t="shared" si="10"/>
        <v>4.1000000000000009E-2</v>
      </c>
      <c r="BH23" s="4">
        <f t="shared" si="11"/>
        <v>4.1000000000000009E-2</v>
      </c>
      <c r="BI23" s="4">
        <f t="shared" si="11"/>
        <v>4.1000000000000009E-2</v>
      </c>
      <c r="BJ23" s="4">
        <f t="shared" si="11"/>
        <v>4.1000000000000009E-2</v>
      </c>
      <c r="BK23" s="4">
        <f t="shared" si="11"/>
        <v>4.1000000000000009E-2</v>
      </c>
      <c r="BL23" s="4">
        <f t="shared" si="11"/>
        <v>4.1000000000000009E-2</v>
      </c>
      <c r="BM23" s="4">
        <f t="shared" si="11"/>
        <v>4.1000000000000009E-2</v>
      </c>
      <c r="BN23" s="4">
        <f t="shared" si="11"/>
        <v>4.1000000000000009E-2</v>
      </c>
      <c r="BO23" s="4">
        <f t="shared" si="11"/>
        <v>4.1000000000000009E-2</v>
      </c>
      <c r="BP23" s="4">
        <f t="shared" si="11"/>
        <v>4.1000000000000009E-2</v>
      </c>
      <c r="BQ23" s="4">
        <f t="shared" si="11"/>
        <v>4.1000000000000009E-2</v>
      </c>
      <c r="BR23" s="4">
        <f t="shared" si="12"/>
        <v>4.1000000000000009E-2</v>
      </c>
      <c r="BS23" s="4">
        <f t="shared" si="12"/>
        <v>4.1000000000000009E-2</v>
      </c>
      <c r="BT23" s="4">
        <f t="shared" si="12"/>
        <v>4.1000000000000009E-2</v>
      </c>
      <c r="BU23" s="4">
        <f t="shared" si="12"/>
        <v>4.1000000000000009E-2</v>
      </c>
      <c r="BV23" s="4">
        <f t="shared" si="12"/>
        <v>4.1000000000000009E-2</v>
      </c>
      <c r="BW23" s="4">
        <f t="shared" si="12"/>
        <v>4.1000000000000009E-2</v>
      </c>
      <c r="BX23" s="4">
        <f t="shared" si="12"/>
        <v>4.1000000000000009E-2</v>
      </c>
      <c r="BY23" s="4">
        <f t="shared" si="12"/>
        <v>4.1000000000000009E-2</v>
      </c>
      <c r="BZ23" s="4">
        <f t="shared" si="12"/>
        <v>4.1000000000000009E-2</v>
      </c>
      <c r="CA23" s="4">
        <f t="shared" si="12"/>
        <v>4.1000000000000009E-2</v>
      </c>
      <c r="CB23" s="4">
        <f t="shared" si="13"/>
        <v>4.1000000000000009E-2</v>
      </c>
      <c r="CC23" s="4">
        <f t="shared" si="13"/>
        <v>4.1000000000000009E-2</v>
      </c>
      <c r="CD23" s="4">
        <f t="shared" si="13"/>
        <v>4.1000000000000009E-2</v>
      </c>
      <c r="CE23" s="4">
        <f t="shared" si="13"/>
        <v>4.1000000000000009E-2</v>
      </c>
      <c r="CF23" s="4">
        <f t="shared" si="13"/>
        <v>4.1000000000000009E-2</v>
      </c>
      <c r="CG23" s="4">
        <f t="shared" si="13"/>
        <v>4.1000000000000009E-2</v>
      </c>
      <c r="CH23" s="4">
        <f t="shared" si="13"/>
        <v>4.1000000000000009E-2</v>
      </c>
      <c r="CI23" s="4">
        <f t="shared" si="13"/>
        <v>4.1000000000000009E-2</v>
      </c>
      <c r="CJ23" s="4">
        <f t="shared" si="13"/>
        <v>4.1000000000000009E-2</v>
      </c>
      <c r="CK23" s="4">
        <f t="shared" si="13"/>
        <v>4.1000000000000009E-2</v>
      </c>
      <c r="CL23" s="4">
        <f t="shared" si="14"/>
        <v>4.1000000000000009E-2</v>
      </c>
      <c r="CM23" s="4">
        <f t="shared" si="14"/>
        <v>4.1000000000000009E-2</v>
      </c>
      <c r="CN23" s="4">
        <f t="shared" si="14"/>
        <v>4.1000000000000009E-2</v>
      </c>
      <c r="CO23" s="4">
        <f t="shared" si="14"/>
        <v>4.1000000000000009E-2</v>
      </c>
      <c r="CP23" s="4">
        <f t="shared" si="14"/>
        <v>4.1000000000000009E-2</v>
      </c>
      <c r="CQ23" s="4">
        <f t="shared" si="14"/>
        <v>4.1000000000000009E-2</v>
      </c>
      <c r="CR23" s="4">
        <f t="shared" si="14"/>
        <v>4.1000000000000009E-2</v>
      </c>
      <c r="CS23" s="4">
        <f t="shared" si="14"/>
        <v>4.1000000000000009E-2</v>
      </c>
      <c r="CT23" s="4">
        <f t="shared" si="14"/>
        <v>4.1000000000000009E-2</v>
      </c>
      <c r="CU23" s="4">
        <f t="shared" si="14"/>
        <v>4.1000000000000009E-2</v>
      </c>
      <c r="CV23" s="4">
        <f t="shared" si="15"/>
        <v>4.1000000000000009E-2</v>
      </c>
      <c r="CW23" s="4">
        <f t="shared" si="15"/>
        <v>4.1000000000000009E-2</v>
      </c>
      <c r="CX23" s="4">
        <f t="shared" si="15"/>
        <v>4.1000000000000009E-2</v>
      </c>
      <c r="CY23" s="4">
        <f t="shared" si="15"/>
        <v>4.1000000000000009E-2</v>
      </c>
      <c r="CZ23" s="4">
        <f t="shared" si="15"/>
        <v>4.1000000000000009E-2</v>
      </c>
      <c r="DA23" s="4">
        <f t="shared" si="15"/>
        <v>4.1000000000000009E-2</v>
      </c>
      <c r="DB23" s="4">
        <f t="shared" si="15"/>
        <v>4.1000000000000009E-2</v>
      </c>
      <c r="DC23" s="4">
        <f t="shared" si="15"/>
        <v>4.1000000000000009E-2</v>
      </c>
      <c r="DD23" s="4">
        <f t="shared" si="15"/>
        <v>4.1000000000000009E-2</v>
      </c>
      <c r="DE23" s="4">
        <f t="shared" si="15"/>
        <v>4.1000000000000009E-2</v>
      </c>
    </row>
    <row r="24" spans="1:109">
      <c r="A24" t="s">
        <v>48</v>
      </c>
      <c r="B24" t="s">
        <v>1</v>
      </c>
      <c r="C24">
        <v>2</v>
      </c>
      <c r="D24">
        <v>70</v>
      </c>
      <c r="H24">
        <v>7.5</v>
      </c>
      <c r="I24">
        <f>H24+H23</f>
        <v>12.5</v>
      </c>
      <c r="J24" s="4">
        <f t="shared" si="6"/>
        <v>0.41000000000000003</v>
      </c>
      <c r="K24" s="4">
        <f t="shared" si="6"/>
        <v>0.41000000000000003</v>
      </c>
      <c r="L24" s="4">
        <f t="shared" si="6"/>
        <v>0.20500000000000002</v>
      </c>
      <c r="M24" s="4">
        <f t="shared" si="6"/>
        <v>0.20500000000000002</v>
      </c>
      <c r="N24" s="4">
        <f t="shared" si="6"/>
        <v>4.1000000000000009E-2</v>
      </c>
      <c r="O24" s="4">
        <f t="shared" si="6"/>
        <v>4.1000000000000009E-2</v>
      </c>
      <c r="P24" s="4">
        <f t="shared" si="6"/>
        <v>4.1000000000000009E-2</v>
      </c>
      <c r="Q24" s="4">
        <f t="shared" si="6"/>
        <v>4.1000000000000009E-2</v>
      </c>
      <c r="R24" s="4">
        <f t="shared" si="6"/>
        <v>4.1000000000000009E-2</v>
      </c>
      <c r="S24" s="4">
        <f t="shared" si="6"/>
        <v>4.1000000000000009E-2</v>
      </c>
      <c r="T24" s="4">
        <f t="shared" si="7"/>
        <v>4.1000000000000009E-2</v>
      </c>
      <c r="U24" s="4">
        <f t="shared" si="7"/>
        <v>4.1000000000000009E-2</v>
      </c>
      <c r="V24" s="4">
        <f t="shared" si="7"/>
        <v>4.1000000000000009E-2</v>
      </c>
      <c r="W24" s="4">
        <f t="shared" si="7"/>
        <v>4.1000000000000009E-2</v>
      </c>
      <c r="X24" s="4">
        <f t="shared" si="7"/>
        <v>4.1000000000000009E-2</v>
      </c>
      <c r="Y24" s="4">
        <f t="shared" si="7"/>
        <v>4.1000000000000009E-2</v>
      </c>
      <c r="Z24" s="4">
        <f t="shared" si="7"/>
        <v>4.1000000000000009E-2</v>
      </c>
      <c r="AA24" s="4">
        <f t="shared" si="7"/>
        <v>4.1000000000000009E-2</v>
      </c>
      <c r="AB24" s="4">
        <f t="shared" si="7"/>
        <v>4.1000000000000009E-2</v>
      </c>
      <c r="AC24" s="4">
        <f t="shared" si="7"/>
        <v>4.1000000000000009E-2</v>
      </c>
      <c r="AD24" s="4">
        <f t="shared" si="8"/>
        <v>4.1000000000000009E-2</v>
      </c>
      <c r="AE24" s="4">
        <f t="shared" si="8"/>
        <v>4.1000000000000009E-2</v>
      </c>
      <c r="AF24" s="4">
        <f t="shared" si="8"/>
        <v>4.1000000000000009E-2</v>
      </c>
      <c r="AG24" s="4">
        <f t="shared" si="8"/>
        <v>4.1000000000000009E-2</v>
      </c>
      <c r="AH24" s="4">
        <f t="shared" si="8"/>
        <v>4.1000000000000009E-2</v>
      </c>
      <c r="AI24" s="4">
        <f t="shared" si="8"/>
        <v>4.1000000000000009E-2</v>
      </c>
      <c r="AJ24" s="4">
        <f t="shared" si="8"/>
        <v>4.1000000000000009E-2</v>
      </c>
      <c r="AK24" s="4">
        <f t="shared" si="8"/>
        <v>4.1000000000000009E-2</v>
      </c>
      <c r="AL24" s="4">
        <f t="shared" si="8"/>
        <v>4.1000000000000009E-2</v>
      </c>
      <c r="AM24" s="4">
        <f t="shared" si="8"/>
        <v>4.1000000000000009E-2</v>
      </c>
      <c r="AN24" s="4">
        <f t="shared" si="9"/>
        <v>4.1000000000000009E-2</v>
      </c>
      <c r="AO24" s="4">
        <f t="shared" si="9"/>
        <v>4.1000000000000009E-2</v>
      </c>
      <c r="AP24" s="4">
        <f t="shared" si="9"/>
        <v>4.1000000000000009E-2</v>
      </c>
      <c r="AQ24" s="4">
        <f t="shared" si="9"/>
        <v>4.1000000000000009E-2</v>
      </c>
      <c r="AR24" s="4">
        <f t="shared" si="9"/>
        <v>4.1000000000000009E-2</v>
      </c>
      <c r="AS24" s="4">
        <f t="shared" si="9"/>
        <v>4.1000000000000009E-2</v>
      </c>
      <c r="AT24" s="4">
        <f t="shared" si="9"/>
        <v>4.1000000000000009E-2</v>
      </c>
      <c r="AU24" s="4">
        <f t="shared" si="9"/>
        <v>4.1000000000000009E-2</v>
      </c>
      <c r="AV24" s="4">
        <f t="shared" si="9"/>
        <v>4.1000000000000009E-2</v>
      </c>
      <c r="AW24" s="4">
        <f t="shared" si="9"/>
        <v>4.1000000000000009E-2</v>
      </c>
      <c r="AX24" s="4">
        <f t="shared" si="10"/>
        <v>4.1000000000000009E-2</v>
      </c>
      <c r="AY24" s="4">
        <f t="shared" si="10"/>
        <v>4.1000000000000009E-2</v>
      </c>
      <c r="AZ24" s="4">
        <f t="shared" si="10"/>
        <v>4.1000000000000009E-2</v>
      </c>
      <c r="BA24" s="4">
        <f t="shared" si="10"/>
        <v>4.1000000000000009E-2</v>
      </c>
      <c r="BB24" s="4">
        <f t="shared" si="10"/>
        <v>4.1000000000000009E-2</v>
      </c>
      <c r="BC24" s="4">
        <f t="shared" si="10"/>
        <v>4.1000000000000009E-2</v>
      </c>
      <c r="BD24" s="4">
        <f t="shared" si="10"/>
        <v>4.1000000000000009E-2</v>
      </c>
      <c r="BE24" s="4">
        <f t="shared" si="10"/>
        <v>4.1000000000000009E-2</v>
      </c>
      <c r="BF24" s="4">
        <f t="shared" si="10"/>
        <v>4.1000000000000009E-2</v>
      </c>
      <c r="BG24" s="4">
        <f t="shared" si="10"/>
        <v>4.1000000000000009E-2</v>
      </c>
      <c r="BH24" s="4">
        <f t="shared" si="11"/>
        <v>4.1000000000000009E-2</v>
      </c>
      <c r="BI24" s="4">
        <f t="shared" si="11"/>
        <v>4.1000000000000009E-2</v>
      </c>
      <c r="BJ24" s="4">
        <f t="shared" si="11"/>
        <v>4.1000000000000009E-2</v>
      </c>
      <c r="BK24" s="4">
        <f t="shared" si="11"/>
        <v>4.1000000000000009E-2</v>
      </c>
      <c r="BL24" s="4">
        <f t="shared" si="11"/>
        <v>4.1000000000000009E-2</v>
      </c>
      <c r="BM24" s="4">
        <f t="shared" si="11"/>
        <v>4.1000000000000009E-2</v>
      </c>
      <c r="BN24" s="4">
        <f t="shared" si="11"/>
        <v>4.1000000000000009E-2</v>
      </c>
      <c r="BO24" s="4">
        <f t="shared" si="11"/>
        <v>4.1000000000000009E-2</v>
      </c>
      <c r="BP24" s="4">
        <f t="shared" si="11"/>
        <v>4.1000000000000009E-2</v>
      </c>
      <c r="BQ24" s="4">
        <f t="shared" si="11"/>
        <v>4.1000000000000009E-2</v>
      </c>
      <c r="BR24" s="4">
        <f t="shared" si="12"/>
        <v>4.1000000000000009E-2</v>
      </c>
      <c r="BS24" s="4">
        <f t="shared" si="12"/>
        <v>4.1000000000000009E-2</v>
      </c>
      <c r="BT24" s="4">
        <f t="shared" si="12"/>
        <v>4.1000000000000009E-2</v>
      </c>
      <c r="BU24" s="4">
        <f t="shared" si="12"/>
        <v>4.1000000000000009E-2</v>
      </c>
      <c r="BV24" s="4">
        <f t="shared" si="12"/>
        <v>4.1000000000000009E-2</v>
      </c>
      <c r="BW24" s="4">
        <f t="shared" si="12"/>
        <v>4.1000000000000009E-2</v>
      </c>
      <c r="BX24" s="4">
        <f t="shared" si="12"/>
        <v>4.1000000000000009E-2</v>
      </c>
      <c r="BY24" s="4">
        <f t="shared" si="12"/>
        <v>4.1000000000000009E-2</v>
      </c>
      <c r="BZ24" s="4">
        <f t="shared" si="12"/>
        <v>4.1000000000000009E-2</v>
      </c>
      <c r="CA24" s="4">
        <f t="shared" si="12"/>
        <v>4.1000000000000009E-2</v>
      </c>
      <c r="CB24" s="4">
        <f t="shared" si="13"/>
        <v>4.1000000000000009E-2</v>
      </c>
      <c r="CC24" s="4">
        <f t="shared" si="13"/>
        <v>4.1000000000000009E-2</v>
      </c>
      <c r="CD24" s="4">
        <f t="shared" si="13"/>
        <v>4.1000000000000009E-2</v>
      </c>
      <c r="CE24" s="4">
        <f t="shared" si="13"/>
        <v>4.1000000000000009E-2</v>
      </c>
      <c r="CF24" s="4">
        <f t="shared" si="13"/>
        <v>4.1000000000000009E-2</v>
      </c>
      <c r="CG24" s="4">
        <f t="shared" si="13"/>
        <v>4.1000000000000009E-2</v>
      </c>
      <c r="CH24" s="4">
        <f t="shared" si="13"/>
        <v>4.1000000000000009E-2</v>
      </c>
      <c r="CI24" s="4">
        <f t="shared" si="13"/>
        <v>4.1000000000000009E-2</v>
      </c>
      <c r="CJ24" s="4">
        <f t="shared" si="13"/>
        <v>4.1000000000000009E-2</v>
      </c>
      <c r="CK24" s="4">
        <f t="shared" si="13"/>
        <v>4.1000000000000009E-2</v>
      </c>
      <c r="CL24" s="4">
        <f t="shared" si="14"/>
        <v>4.1000000000000009E-2</v>
      </c>
      <c r="CM24" s="4">
        <f t="shared" si="14"/>
        <v>4.1000000000000009E-2</v>
      </c>
      <c r="CN24" s="4">
        <f t="shared" si="14"/>
        <v>4.1000000000000009E-2</v>
      </c>
      <c r="CO24" s="4">
        <f t="shared" si="14"/>
        <v>4.1000000000000009E-2</v>
      </c>
      <c r="CP24" s="4">
        <f t="shared" si="14"/>
        <v>4.1000000000000009E-2</v>
      </c>
      <c r="CQ24" s="4">
        <f t="shared" si="14"/>
        <v>4.1000000000000009E-2</v>
      </c>
      <c r="CR24" s="4">
        <f t="shared" si="14"/>
        <v>4.1000000000000009E-2</v>
      </c>
      <c r="CS24" s="4">
        <f t="shared" si="14"/>
        <v>4.1000000000000009E-2</v>
      </c>
      <c r="CT24" s="4">
        <f t="shared" si="14"/>
        <v>4.1000000000000009E-2</v>
      </c>
      <c r="CU24" s="4">
        <f t="shared" si="14"/>
        <v>4.1000000000000009E-2</v>
      </c>
      <c r="CV24" s="4">
        <f t="shared" si="15"/>
        <v>4.1000000000000009E-2</v>
      </c>
      <c r="CW24" s="4">
        <f t="shared" si="15"/>
        <v>4.1000000000000009E-2</v>
      </c>
      <c r="CX24" s="4">
        <f t="shared" si="15"/>
        <v>4.1000000000000009E-2</v>
      </c>
      <c r="CY24" s="4">
        <f t="shared" si="15"/>
        <v>4.1000000000000009E-2</v>
      </c>
      <c r="CZ24" s="4">
        <f t="shared" si="15"/>
        <v>4.1000000000000009E-2</v>
      </c>
      <c r="DA24" s="4">
        <f t="shared" si="15"/>
        <v>4.1000000000000009E-2</v>
      </c>
      <c r="DB24" s="4">
        <f t="shared" si="15"/>
        <v>4.1000000000000009E-2</v>
      </c>
      <c r="DC24" s="4">
        <f t="shared" si="15"/>
        <v>4.1000000000000009E-2</v>
      </c>
      <c r="DD24" s="4">
        <f t="shared" si="15"/>
        <v>4.1000000000000009E-2</v>
      </c>
      <c r="DE24" s="4">
        <f t="shared" si="15"/>
        <v>4.1000000000000009E-2</v>
      </c>
    </row>
    <row r="25" spans="1:109">
      <c r="A25" t="s">
        <v>49</v>
      </c>
      <c r="B25" t="s">
        <v>1</v>
      </c>
      <c r="C25">
        <v>3</v>
      </c>
      <c r="D25">
        <v>90</v>
      </c>
      <c r="H25">
        <v>12.5</v>
      </c>
      <c r="I25">
        <f>H25+H24+H23</f>
        <v>25</v>
      </c>
      <c r="J25" s="4">
        <f t="shared" si="6"/>
        <v>0.41000000000000003</v>
      </c>
      <c r="K25" s="4">
        <f t="shared" si="6"/>
        <v>0.41000000000000003</v>
      </c>
      <c r="L25" s="4">
        <f t="shared" si="6"/>
        <v>0.20500000000000002</v>
      </c>
      <c r="M25" s="4">
        <f t="shared" si="6"/>
        <v>0.20500000000000002</v>
      </c>
      <c r="N25" s="4">
        <f t="shared" si="6"/>
        <v>0.20500000000000002</v>
      </c>
      <c r="O25" s="4">
        <f t="shared" si="6"/>
        <v>4.1000000000000009E-2</v>
      </c>
      <c r="P25" s="4">
        <f t="shared" si="6"/>
        <v>4.1000000000000009E-2</v>
      </c>
      <c r="Q25" s="4">
        <f t="shared" si="6"/>
        <v>4.1000000000000009E-2</v>
      </c>
      <c r="R25" s="4">
        <f t="shared" si="6"/>
        <v>4.1000000000000009E-2</v>
      </c>
      <c r="S25" s="4">
        <f t="shared" si="6"/>
        <v>4.1000000000000009E-2</v>
      </c>
      <c r="T25" s="4">
        <f t="shared" si="7"/>
        <v>4.1000000000000009E-2</v>
      </c>
      <c r="U25" s="4">
        <f t="shared" si="7"/>
        <v>4.1000000000000009E-2</v>
      </c>
      <c r="V25" s="4">
        <f t="shared" si="7"/>
        <v>4.1000000000000009E-2</v>
      </c>
      <c r="W25" s="4">
        <f t="shared" si="7"/>
        <v>4.1000000000000009E-2</v>
      </c>
      <c r="X25" s="4">
        <f t="shared" si="7"/>
        <v>4.1000000000000009E-2</v>
      </c>
      <c r="Y25" s="4">
        <f t="shared" si="7"/>
        <v>4.1000000000000009E-2</v>
      </c>
      <c r="Z25" s="4">
        <f t="shared" si="7"/>
        <v>4.1000000000000009E-2</v>
      </c>
      <c r="AA25" s="4">
        <f t="shared" si="7"/>
        <v>4.1000000000000009E-2</v>
      </c>
      <c r="AB25" s="4">
        <f t="shared" si="7"/>
        <v>4.1000000000000009E-2</v>
      </c>
      <c r="AC25" s="4">
        <f t="shared" si="7"/>
        <v>4.1000000000000009E-2</v>
      </c>
      <c r="AD25" s="4">
        <f t="shared" si="8"/>
        <v>4.1000000000000009E-2</v>
      </c>
      <c r="AE25" s="4">
        <f t="shared" si="8"/>
        <v>4.1000000000000009E-2</v>
      </c>
      <c r="AF25" s="4">
        <f t="shared" si="8"/>
        <v>4.1000000000000009E-2</v>
      </c>
      <c r="AG25" s="4">
        <f t="shared" si="8"/>
        <v>4.1000000000000009E-2</v>
      </c>
      <c r="AH25" s="4">
        <f t="shared" si="8"/>
        <v>4.1000000000000009E-2</v>
      </c>
      <c r="AI25" s="4">
        <f t="shared" si="8"/>
        <v>4.1000000000000009E-2</v>
      </c>
      <c r="AJ25" s="4">
        <f t="shared" si="8"/>
        <v>4.1000000000000009E-2</v>
      </c>
      <c r="AK25" s="4">
        <f t="shared" si="8"/>
        <v>4.1000000000000009E-2</v>
      </c>
      <c r="AL25" s="4">
        <f t="shared" si="8"/>
        <v>4.1000000000000009E-2</v>
      </c>
      <c r="AM25" s="4">
        <f t="shared" si="8"/>
        <v>4.1000000000000009E-2</v>
      </c>
      <c r="AN25" s="4">
        <f t="shared" si="9"/>
        <v>4.1000000000000009E-2</v>
      </c>
      <c r="AO25" s="4">
        <f t="shared" si="9"/>
        <v>4.1000000000000009E-2</v>
      </c>
      <c r="AP25" s="4">
        <f t="shared" si="9"/>
        <v>4.1000000000000009E-2</v>
      </c>
      <c r="AQ25" s="4">
        <f t="shared" si="9"/>
        <v>4.1000000000000009E-2</v>
      </c>
      <c r="AR25" s="4">
        <f t="shared" si="9"/>
        <v>4.1000000000000009E-2</v>
      </c>
      <c r="AS25" s="4">
        <f t="shared" si="9"/>
        <v>4.1000000000000009E-2</v>
      </c>
      <c r="AT25" s="4">
        <f t="shared" si="9"/>
        <v>4.1000000000000009E-2</v>
      </c>
      <c r="AU25" s="4">
        <f t="shared" si="9"/>
        <v>4.1000000000000009E-2</v>
      </c>
      <c r="AV25" s="4">
        <f t="shared" si="9"/>
        <v>4.1000000000000009E-2</v>
      </c>
      <c r="AW25" s="4">
        <f t="shared" si="9"/>
        <v>4.1000000000000009E-2</v>
      </c>
      <c r="AX25" s="4">
        <f t="shared" si="10"/>
        <v>4.1000000000000009E-2</v>
      </c>
      <c r="AY25" s="4">
        <f t="shared" si="10"/>
        <v>4.1000000000000009E-2</v>
      </c>
      <c r="AZ25" s="4">
        <f t="shared" si="10"/>
        <v>4.1000000000000009E-2</v>
      </c>
      <c r="BA25" s="4">
        <f t="shared" si="10"/>
        <v>4.1000000000000009E-2</v>
      </c>
      <c r="BB25" s="4">
        <f t="shared" si="10"/>
        <v>4.1000000000000009E-2</v>
      </c>
      <c r="BC25" s="4">
        <f t="shared" si="10"/>
        <v>4.1000000000000009E-2</v>
      </c>
      <c r="BD25" s="4">
        <f t="shared" si="10"/>
        <v>4.1000000000000009E-2</v>
      </c>
      <c r="BE25" s="4">
        <f t="shared" si="10"/>
        <v>4.1000000000000009E-2</v>
      </c>
      <c r="BF25" s="4">
        <f t="shared" si="10"/>
        <v>4.1000000000000009E-2</v>
      </c>
      <c r="BG25" s="4">
        <f t="shared" si="10"/>
        <v>4.1000000000000009E-2</v>
      </c>
      <c r="BH25" s="4">
        <f t="shared" si="11"/>
        <v>4.1000000000000009E-2</v>
      </c>
      <c r="BI25" s="4">
        <f t="shared" si="11"/>
        <v>4.1000000000000009E-2</v>
      </c>
      <c r="BJ25" s="4">
        <f t="shared" si="11"/>
        <v>4.1000000000000009E-2</v>
      </c>
      <c r="BK25" s="4">
        <f t="shared" si="11"/>
        <v>4.1000000000000009E-2</v>
      </c>
      <c r="BL25" s="4">
        <f t="shared" si="11"/>
        <v>4.1000000000000009E-2</v>
      </c>
      <c r="BM25" s="4">
        <f t="shared" si="11"/>
        <v>4.1000000000000009E-2</v>
      </c>
      <c r="BN25" s="4">
        <f t="shared" si="11"/>
        <v>4.1000000000000009E-2</v>
      </c>
      <c r="BO25" s="4">
        <f t="shared" si="11"/>
        <v>4.1000000000000009E-2</v>
      </c>
      <c r="BP25" s="4">
        <f t="shared" si="11"/>
        <v>4.1000000000000009E-2</v>
      </c>
      <c r="BQ25" s="4">
        <f t="shared" si="11"/>
        <v>4.1000000000000009E-2</v>
      </c>
      <c r="BR25" s="4">
        <f t="shared" si="12"/>
        <v>4.1000000000000009E-2</v>
      </c>
      <c r="BS25" s="4">
        <f t="shared" si="12"/>
        <v>4.1000000000000009E-2</v>
      </c>
      <c r="BT25" s="4">
        <f t="shared" si="12"/>
        <v>4.1000000000000009E-2</v>
      </c>
      <c r="BU25" s="4">
        <f t="shared" si="12"/>
        <v>4.1000000000000009E-2</v>
      </c>
      <c r="BV25" s="4">
        <f t="shared" si="12"/>
        <v>4.1000000000000009E-2</v>
      </c>
      <c r="BW25" s="4">
        <f t="shared" si="12"/>
        <v>4.1000000000000009E-2</v>
      </c>
      <c r="BX25" s="4">
        <f t="shared" si="12"/>
        <v>4.1000000000000009E-2</v>
      </c>
      <c r="BY25" s="4">
        <f t="shared" si="12"/>
        <v>4.1000000000000009E-2</v>
      </c>
      <c r="BZ25" s="4">
        <f t="shared" si="12"/>
        <v>4.1000000000000009E-2</v>
      </c>
      <c r="CA25" s="4">
        <f t="shared" si="12"/>
        <v>4.1000000000000009E-2</v>
      </c>
      <c r="CB25" s="4">
        <f t="shared" si="13"/>
        <v>4.1000000000000009E-2</v>
      </c>
      <c r="CC25" s="4">
        <f t="shared" si="13"/>
        <v>4.1000000000000009E-2</v>
      </c>
      <c r="CD25" s="4">
        <f t="shared" si="13"/>
        <v>4.1000000000000009E-2</v>
      </c>
      <c r="CE25" s="4">
        <f t="shared" si="13"/>
        <v>4.1000000000000009E-2</v>
      </c>
      <c r="CF25" s="4">
        <f t="shared" si="13"/>
        <v>4.1000000000000009E-2</v>
      </c>
      <c r="CG25" s="4">
        <f t="shared" si="13"/>
        <v>4.1000000000000009E-2</v>
      </c>
      <c r="CH25" s="4">
        <f t="shared" si="13"/>
        <v>4.1000000000000009E-2</v>
      </c>
      <c r="CI25" s="4">
        <f t="shared" si="13"/>
        <v>4.1000000000000009E-2</v>
      </c>
      <c r="CJ25" s="4">
        <f t="shared" si="13"/>
        <v>4.1000000000000009E-2</v>
      </c>
      <c r="CK25" s="4">
        <f t="shared" si="13"/>
        <v>4.1000000000000009E-2</v>
      </c>
      <c r="CL25" s="4">
        <f t="shared" si="14"/>
        <v>4.1000000000000009E-2</v>
      </c>
      <c r="CM25" s="4">
        <f t="shared" si="14"/>
        <v>4.1000000000000009E-2</v>
      </c>
      <c r="CN25" s="4">
        <f t="shared" si="14"/>
        <v>4.1000000000000009E-2</v>
      </c>
      <c r="CO25" s="4">
        <f t="shared" si="14"/>
        <v>4.1000000000000009E-2</v>
      </c>
      <c r="CP25" s="4">
        <f t="shared" si="14"/>
        <v>4.1000000000000009E-2</v>
      </c>
      <c r="CQ25" s="4">
        <f t="shared" si="14"/>
        <v>4.1000000000000009E-2</v>
      </c>
      <c r="CR25" s="4">
        <f t="shared" si="14"/>
        <v>4.1000000000000009E-2</v>
      </c>
      <c r="CS25" s="4">
        <f t="shared" si="14"/>
        <v>4.1000000000000009E-2</v>
      </c>
      <c r="CT25" s="4">
        <f t="shared" si="14"/>
        <v>4.1000000000000009E-2</v>
      </c>
      <c r="CU25" s="4">
        <f t="shared" si="14"/>
        <v>4.1000000000000009E-2</v>
      </c>
      <c r="CV25" s="4">
        <f t="shared" si="15"/>
        <v>4.1000000000000009E-2</v>
      </c>
      <c r="CW25" s="4">
        <f t="shared" si="15"/>
        <v>4.1000000000000009E-2</v>
      </c>
      <c r="CX25" s="4">
        <f t="shared" si="15"/>
        <v>4.1000000000000009E-2</v>
      </c>
      <c r="CY25" s="4">
        <f t="shared" si="15"/>
        <v>4.1000000000000009E-2</v>
      </c>
      <c r="CZ25" s="4">
        <f t="shared" si="15"/>
        <v>4.1000000000000009E-2</v>
      </c>
      <c r="DA25" s="4">
        <f t="shared" si="15"/>
        <v>4.1000000000000009E-2</v>
      </c>
      <c r="DB25" s="4">
        <f t="shared" si="15"/>
        <v>4.1000000000000009E-2</v>
      </c>
      <c r="DC25" s="4">
        <f t="shared" si="15"/>
        <v>4.1000000000000009E-2</v>
      </c>
      <c r="DD25" s="4">
        <f t="shared" si="15"/>
        <v>4.1000000000000009E-2</v>
      </c>
      <c r="DE25" s="4">
        <f t="shared" si="15"/>
        <v>4.1000000000000009E-2</v>
      </c>
    </row>
    <row r="26" spans="1:109">
      <c r="A26" t="s">
        <v>50</v>
      </c>
      <c r="B26" t="s">
        <v>1</v>
      </c>
      <c r="C26">
        <v>4</v>
      </c>
      <c r="D26">
        <v>110</v>
      </c>
      <c r="H26">
        <v>17.5</v>
      </c>
      <c r="I26">
        <f>H26+H25+H24+H23</f>
        <v>42.5</v>
      </c>
      <c r="J26" s="4">
        <f t="shared" si="6"/>
        <v>0.41000000000000003</v>
      </c>
      <c r="K26" s="4">
        <f t="shared" si="6"/>
        <v>0.41000000000000003</v>
      </c>
      <c r="L26" s="4">
        <f t="shared" si="6"/>
        <v>0.41000000000000003</v>
      </c>
      <c r="M26" s="4">
        <f t="shared" si="6"/>
        <v>0.20500000000000002</v>
      </c>
      <c r="N26" s="4">
        <f t="shared" si="6"/>
        <v>0.20500000000000002</v>
      </c>
      <c r="O26" s="4">
        <f t="shared" si="6"/>
        <v>0.20500000000000002</v>
      </c>
      <c r="P26" s="4">
        <f t="shared" si="6"/>
        <v>4.1000000000000009E-2</v>
      </c>
      <c r="Q26" s="4">
        <f t="shared" si="6"/>
        <v>4.1000000000000009E-2</v>
      </c>
      <c r="R26" s="4">
        <f t="shared" si="6"/>
        <v>4.1000000000000009E-2</v>
      </c>
      <c r="S26" s="4">
        <f t="shared" si="6"/>
        <v>4.1000000000000009E-2</v>
      </c>
      <c r="T26" s="4">
        <f t="shared" si="7"/>
        <v>4.1000000000000009E-2</v>
      </c>
      <c r="U26" s="4">
        <f t="shared" si="7"/>
        <v>4.1000000000000009E-2</v>
      </c>
      <c r="V26" s="4">
        <f t="shared" si="7"/>
        <v>4.1000000000000009E-2</v>
      </c>
      <c r="W26" s="4">
        <f t="shared" si="7"/>
        <v>4.1000000000000009E-2</v>
      </c>
      <c r="X26" s="4">
        <f t="shared" si="7"/>
        <v>4.1000000000000009E-2</v>
      </c>
      <c r="Y26" s="4">
        <f t="shared" si="7"/>
        <v>4.1000000000000009E-2</v>
      </c>
      <c r="Z26" s="4">
        <f t="shared" si="7"/>
        <v>4.1000000000000009E-2</v>
      </c>
      <c r="AA26" s="4">
        <f t="shared" si="7"/>
        <v>4.1000000000000009E-2</v>
      </c>
      <c r="AB26" s="4">
        <f t="shared" si="7"/>
        <v>4.1000000000000009E-2</v>
      </c>
      <c r="AC26" s="4">
        <f t="shared" si="7"/>
        <v>4.1000000000000009E-2</v>
      </c>
      <c r="AD26" s="4">
        <f t="shared" si="8"/>
        <v>4.1000000000000009E-2</v>
      </c>
      <c r="AE26" s="4">
        <f t="shared" si="8"/>
        <v>4.1000000000000009E-2</v>
      </c>
      <c r="AF26" s="4">
        <f t="shared" si="8"/>
        <v>4.1000000000000009E-2</v>
      </c>
      <c r="AG26" s="4">
        <f t="shared" si="8"/>
        <v>4.1000000000000009E-2</v>
      </c>
      <c r="AH26" s="4">
        <f t="shared" si="8"/>
        <v>4.1000000000000009E-2</v>
      </c>
      <c r="AI26" s="4">
        <f t="shared" si="8"/>
        <v>4.1000000000000009E-2</v>
      </c>
      <c r="AJ26" s="4">
        <f t="shared" si="8"/>
        <v>4.1000000000000009E-2</v>
      </c>
      <c r="AK26" s="4">
        <f t="shared" si="8"/>
        <v>4.1000000000000009E-2</v>
      </c>
      <c r="AL26" s="4">
        <f t="shared" si="8"/>
        <v>4.1000000000000009E-2</v>
      </c>
      <c r="AM26" s="4">
        <f t="shared" si="8"/>
        <v>4.1000000000000009E-2</v>
      </c>
      <c r="AN26" s="4">
        <f t="shared" si="9"/>
        <v>4.1000000000000009E-2</v>
      </c>
      <c r="AO26" s="4">
        <f t="shared" si="9"/>
        <v>4.1000000000000009E-2</v>
      </c>
      <c r="AP26" s="4">
        <f t="shared" si="9"/>
        <v>4.1000000000000009E-2</v>
      </c>
      <c r="AQ26" s="4">
        <f t="shared" si="9"/>
        <v>4.1000000000000009E-2</v>
      </c>
      <c r="AR26" s="4">
        <f t="shared" si="9"/>
        <v>4.1000000000000009E-2</v>
      </c>
      <c r="AS26" s="4">
        <f t="shared" si="9"/>
        <v>4.1000000000000009E-2</v>
      </c>
      <c r="AT26" s="4">
        <f t="shared" si="9"/>
        <v>4.1000000000000009E-2</v>
      </c>
      <c r="AU26" s="4">
        <f t="shared" si="9"/>
        <v>4.1000000000000009E-2</v>
      </c>
      <c r="AV26" s="4">
        <f t="shared" si="9"/>
        <v>4.1000000000000009E-2</v>
      </c>
      <c r="AW26" s="4">
        <f t="shared" si="9"/>
        <v>4.1000000000000009E-2</v>
      </c>
      <c r="AX26" s="4">
        <f t="shared" si="10"/>
        <v>4.1000000000000009E-2</v>
      </c>
      <c r="AY26" s="4">
        <f t="shared" si="10"/>
        <v>4.1000000000000009E-2</v>
      </c>
      <c r="AZ26" s="4">
        <f t="shared" si="10"/>
        <v>4.1000000000000009E-2</v>
      </c>
      <c r="BA26" s="4">
        <f t="shared" si="10"/>
        <v>4.1000000000000009E-2</v>
      </c>
      <c r="BB26" s="4">
        <f t="shared" si="10"/>
        <v>4.1000000000000009E-2</v>
      </c>
      <c r="BC26" s="4">
        <f t="shared" si="10"/>
        <v>4.1000000000000009E-2</v>
      </c>
      <c r="BD26" s="4">
        <f t="shared" si="10"/>
        <v>4.1000000000000009E-2</v>
      </c>
      <c r="BE26" s="4">
        <f t="shared" si="10"/>
        <v>4.1000000000000009E-2</v>
      </c>
      <c r="BF26" s="4">
        <f t="shared" si="10"/>
        <v>4.1000000000000009E-2</v>
      </c>
      <c r="BG26" s="4">
        <f t="shared" si="10"/>
        <v>4.1000000000000009E-2</v>
      </c>
      <c r="BH26" s="4">
        <f t="shared" si="11"/>
        <v>4.1000000000000009E-2</v>
      </c>
      <c r="BI26" s="4">
        <f t="shared" si="11"/>
        <v>4.1000000000000009E-2</v>
      </c>
      <c r="BJ26" s="4">
        <f t="shared" si="11"/>
        <v>4.1000000000000009E-2</v>
      </c>
      <c r="BK26" s="4">
        <f t="shared" si="11"/>
        <v>4.1000000000000009E-2</v>
      </c>
      <c r="BL26" s="4">
        <f t="shared" si="11"/>
        <v>4.1000000000000009E-2</v>
      </c>
      <c r="BM26" s="4">
        <f t="shared" si="11"/>
        <v>4.1000000000000009E-2</v>
      </c>
      <c r="BN26" s="4">
        <f t="shared" si="11"/>
        <v>4.1000000000000009E-2</v>
      </c>
      <c r="BO26" s="4">
        <f t="shared" si="11"/>
        <v>4.1000000000000009E-2</v>
      </c>
      <c r="BP26" s="4">
        <f t="shared" si="11"/>
        <v>4.1000000000000009E-2</v>
      </c>
      <c r="BQ26" s="4">
        <f t="shared" si="11"/>
        <v>4.1000000000000009E-2</v>
      </c>
      <c r="BR26" s="4">
        <f t="shared" si="12"/>
        <v>4.1000000000000009E-2</v>
      </c>
      <c r="BS26" s="4">
        <f t="shared" si="12"/>
        <v>4.1000000000000009E-2</v>
      </c>
      <c r="BT26" s="4">
        <f t="shared" si="12"/>
        <v>4.1000000000000009E-2</v>
      </c>
      <c r="BU26" s="4">
        <f t="shared" si="12"/>
        <v>4.1000000000000009E-2</v>
      </c>
      <c r="BV26" s="4">
        <f t="shared" si="12"/>
        <v>4.1000000000000009E-2</v>
      </c>
      <c r="BW26" s="4">
        <f t="shared" si="12"/>
        <v>4.1000000000000009E-2</v>
      </c>
      <c r="BX26" s="4">
        <f t="shared" si="12"/>
        <v>4.1000000000000009E-2</v>
      </c>
      <c r="BY26" s="4">
        <f t="shared" si="12"/>
        <v>4.1000000000000009E-2</v>
      </c>
      <c r="BZ26" s="4">
        <f t="shared" si="12"/>
        <v>4.1000000000000009E-2</v>
      </c>
      <c r="CA26" s="4">
        <f t="shared" si="12"/>
        <v>4.1000000000000009E-2</v>
      </c>
      <c r="CB26" s="4">
        <f t="shared" si="13"/>
        <v>4.1000000000000009E-2</v>
      </c>
      <c r="CC26" s="4">
        <f t="shared" si="13"/>
        <v>4.1000000000000009E-2</v>
      </c>
      <c r="CD26" s="4">
        <f t="shared" si="13"/>
        <v>4.1000000000000009E-2</v>
      </c>
      <c r="CE26" s="4">
        <f t="shared" si="13"/>
        <v>4.1000000000000009E-2</v>
      </c>
      <c r="CF26" s="4">
        <f t="shared" si="13"/>
        <v>4.1000000000000009E-2</v>
      </c>
      <c r="CG26" s="4">
        <f t="shared" si="13"/>
        <v>4.1000000000000009E-2</v>
      </c>
      <c r="CH26" s="4">
        <f t="shared" si="13"/>
        <v>4.1000000000000009E-2</v>
      </c>
      <c r="CI26" s="4">
        <f t="shared" si="13"/>
        <v>4.1000000000000009E-2</v>
      </c>
      <c r="CJ26" s="4">
        <f t="shared" si="13"/>
        <v>4.1000000000000009E-2</v>
      </c>
      <c r="CK26" s="4">
        <f t="shared" si="13"/>
        <v>4.1000000000000009E-2</v>
      </c>
      <c r="CL26" s="4">
        <f t="shared" si="14"/>
        <v>4.1000000000000009E-2</v>
      </c>
      <c r="CM26" s="4">
        <f t="shared" si="14"/>
        <v>4.1000000000000009E-2</v>
      </c>
      <c r="CN26" s="4">
        <f t="shared" si="14"/>
        <v>4.1000000000000009E-2</v>
      </c>
      <c r="CO26" s="4">
        <f t="shared" si="14"/>
        <v>4.1000000000000009E-2</v>
      </c>
      <c r="CP26" s="4">
        <f t="shared" si="14"/>
        <v>4.1000000000000009E-2</v>
      </c>
      <c r="CQ26" s="4">
        <f t="shared" si="14"/>
        <v>4.1000000000000009E-2</v>
      </c>
      <c r="CR26" s="4">
        <f t="shared" si="14"/>
        <v>4.1000000000000009E-2</v>
      </c>
      <c r="CS26" s="4">
        <f t="shared" si="14"/>
        <v>4.1000000000000009E-2</v>
      </c>
      <c r="CT26" s="4">
        <f t="shared" si="14"/>
        <v>4.1000000000000009E-2</v>
      </c>
      <c r="CU26" s="4">
        <f t="shared" si="14"/>
        <v>4.1000000000000009E-2</v>
      </c>
      <c r="CV26" s="4">
        <f t="shared" si="15"/>
        <v>4.1000000000000009E-2</v>
      </c>
      <c r="CW26" s="4">
        <f t="shared" si="15"/>
        <v>4.1000000000000009E-2</v>
      </c>
      <c r="CX26" s="4">
        <f t="shared" si="15"/>
        <v>4.1000000000000009E-2</v>
      </c>
      <c r="CY26" s="4">
        <f t="shared" si="15"/>
        <v>4.1000000000000009E-2</v>
      </c>
      <c r="CZ26" s="4">
        <f t="shared" si="15"/>
        <v>4.1000000000000009E-2</v>
      </c>
      <c r="DA26" s="4">
        <f t="shared" si="15"/>
        <v>4.1000000000000009E-2</v>
      </c>
      <c r="DB26" s="4">
        <f t="shared" si="15"/>
        <v>4.1000000000000009E-2</v>
      </c>
      <c r="DC26" s="4">
        <f t="shared" si="15"/>
        <v>4.1000000000000009E-2</v>
      </c>
      <c r="DD26" s="4">
        <f t="shared" si="15"/>
        <v>4.1000000000000009E-2</v>
      </c>
      <c r="DE26" s="4">
        <f t="shared" si="15"/>
        <v>4.1000000000000009E-2</v>
      </c>
    </row>
    <row r="27" spans="1:109">
      <c r="A27" t="s">
        <v>51</v>
      </c>
      <c r="B27" t="s">
        <v>1</v>
      </c>
      <c r="C27">
        <v>5</v>
      </c>
      <c r="D27">
        <v>130</v>
      </c>
      <c r="H27">
        <v>25</v>
      </c>
      <c r="I27">
        <f>H27+H26+H25+H24+H23</f>
        <v>67.5</v>
      </c>
      <c r="J27" s="4">
        <f t="shared" si="6"/>
        <v>0.41000000000000003</v>
      </c>
      <c r="K27" s="4">
        <f t="shared" si="6"/>
        <v>0.41000000000000003</v>
      </c>
      <c r="L27" s="4">
        <f t="shared" si="6"/>
        <v>0.41000000000000003</v>
      </c>
      <c r="M27" s="4">
        <f t="shared" si="6"/>
        <v>0.20500000000000002</v>
      </c>
      <c r="N27" s="4">
        <f t="shared" si="6"/>
        <v>0.20500000000000002</v>
      </c>
      <c r="O27" s="4">
        <f t="shared" si="6"/>
        <v>0.20500000000000002</v>
      </c>
      <c r="P27" s="4">
        <f t="shared" si="6"/>
        <v>0.20500000000000002</v>
      </c>
      <c r="Q27" s="4">
        <f t="shared" si="6"/>
        <v>4.1000000000000009E-2</v>
      </c>
      <c r="R27" s="4">
        <f t="shared" si="6"/>
        <v>4.1000000000000009E-2</v>
      </c>
      <c r="S27" s="4">
        <f t="shared" si="6"/>
        <v>4.1000000000000009E-2</v>
      </c>
      <c r="T27" s="4">
        <f t="shared" si="7"/>
        <v>4.1000000000000009E-2</v>
      </c>
      <c r="U27" s="4">
        <f t="shared" si="7"/>
        <v>4.1000000000000009E-2</v>
      </c>
      <c r="V27" s="4">
        <f t="shared" si="7"/>
        <v>4.1000000000000009E-2</v>
      </c>
      <c r="W27" s="4">
        <f t="shared" si="7"/>
        <v>4.1000000000000009E-2</v>
      </c>
      <c r="X27" s="4">
        <f t="shared" si="7"/>
        <v>4.1000000000000009E-2</v>
      </c>
      <c r="Y27" s="4">
        <f t="shared" si="7"/>
        <v>4.1000000000000009E-2</v>
      </c>
      <c r="Z27" s="4">
        <f t="shared" si="7"/>
        <v>4.1000000000000009E-2</v>
      </c>
      <c r="AA27" s="4">
        <f t="shared" si="7"/>
        <v>4.1000000000000009E-2</v>
      </c>
      <c r="AB27" s="4">
        <f t="shared" si="7"/>
        <v>4.1000000000000009E-2</v>
      </c>
      <c r="AC27" s="4">
        <f t="shared" si="7"/>
        <v>4.1000000000000009E-2</v>
      </c>
      <c r="AD27" s="4">
        <f t="shared" si="8"/>
        <v>4.1000000000000009E-2</v>
      </c>
      <c r="AE27" s="4">
        <f t="shared" si="8"/>
        <v>4.1000000000000009E-2</v>
      </c>
      <c r="AF27" s="4">
        <f t="shared" si="8"/>
        <v>4.1000000000000009E-2</v>
      </c>
      <c r="AG27" s="4">
        <f t="shared" si="8"/>
        <v>4.1000000000000009E-2</v>
      </c>
      <c r="AH27" s="4">
        <f t="shared" si="8"/>
        <v>4.1000000000000009E-2</v>
      </c>
      <c r="AI27" s="4">
        <f t="shared" si="8"/>
        <v>4.1000000000000009E-2</v>
      </c>
      <c r="AJ27" s="4">
        <f t="shared" si="8"/>
        <v>4.1000000000000009E-2</v>
      </c>
      <c r="AK27" s="4">
        <f t="shared" si="8"/>
        <v>4.1000000000000009E-2</v>
      </c>
      <c r="AL27" s="4">
        <f t="shared" si="8"/>
        <v>4.1000000000000009E-2</v>
      </c>
      <c r="AM27" s="4">
        <f t="shared" si="8"/>
        <v>4.1000000000000009E-2</v>
      </c>
      <c r="AN27" s="4">
        <f t="shared" si="9"/>
        <v>4.1000000000000009E-2</v>
      </c>
      <c r="AO27" s="4">
        <f t="shared" si="9"/>
        <v>4.1000000000000009E-2</v>
      </c>
      <c r="AP27" s="4">
        <f t="shared" si="9"/>
        <v>4.1000000000000009E-2</v>
      </c>
      <c r="AQ27" s="4">
        <f t="shared" si="9"/>
        <v>4.1000000000000009E-2</v>
      </c>
      <c r="AR27" s="4">
        <f t="shared" si="9"/>
        <v>4.1000000000000009E-2</v>
      </c>
      <c r="AS27" s="4">
        <f t="shared" si="9"/>
        <v>4.1000000000000009E-2</v>
      </c>
      <c r="AT27" s="4">
        <f t="shared" si="9"/>
        <v>4.1000000000000009E-2</v>
      </c>
      <c r="AU27" s="4">
        <f t="shared" si="9"/>
        <v>4.1000000000000009E-2</v>
      </c>
      <c r="AV27" s="4">
        <f t="shared" si="9"/>
        <v>4.1000000000000009E-2</v>
      </c>
      <c r="AW27" s="4">
        <f t="shared" si="9"/>
        <v>4.1000000000000009E-2</v>
      </c>
      <c r="AX27" s="4">
        <f t="shared" si="10"/>
        <v>4.1000000000000009E-2</v>
      </c>
      <c r="AY27" s="4">
        <f t="shared" si="10"/>
        <v>4.1000000000000009E-2</v>
      </c>
      <c r="AZ27" s="4">
        <f t="shared" si="10"/>
        <v>4.1000000000000009E-2</v>
      </c>
      <c r="BA27" s="4">
        <f t="shared" si="10"/>
        <v>4.1000000000000009E-2</v>
      </c>
      <c r="BB27" s="4">
        <f t="shared" si="10"/>
        <v>4.1000000000000009E-2</v>
      </c>
      <c r="BC27" s="4">
        <f t="shared" si="10"/>
        <v>4.1000000000000009E-2</v>
      </c>
      <c r="BD27" s="4">
        <f t="shared" si="10"/>
        <v>4.1000000000000009E-2</v>
      </c>
      <c r="BE27" s="4">
        <f t="shared" si="10"/>
        <v>4.1000000000000009E-2</v>
      </c>
      <c r="BF27" s="4">
        <f t="shared" si="10"/>
        <v>4.1000000000000009E-2</v>
      </c>
      <c r="BG27" s="4">
        <f t="shared" si="10"/>
        <v>4.1000000000000009E-2</v>
      </c>
      <c r="BH27" s="4">
        <f t="shared" si="11"/>
        <v>4.1000000000000009E-2</v>
      </c>
      <c r="BI27" s="4">
        <f t="shared" si="11"/>
        <v>4.1000000000000009E-2</v>
      </c>
      <c r="BJ27" s="4">
        <f t="shared" si="11"/>
        <v>4.1000000000000009E-2</v>
      </c>
      <c r="BK27" s="4">
        <f t="shared" si="11"/>
        <v>4.1000000000000009E-2</v>
      </c>
      <c r="BL27" s="4">
        <f t="shared" si="11"/>
        <v>4.1000000000000009E-2</v>
      </c>
      <c r="BM27" s="4">
        <f t="shared" si="11"/>
        <v>4.1000000000000009E-2</v>
      </c>
      <c r="BN27" s="4">
        <f t="shared" si="11"/>
        <v>4.1000000000000009E-2</v>
      </c>
      <c r="BO27" s="4">
        <f t="shared" si="11"/>
        <v>4.1000000000000009E-2</v>
      </c>
      <c r="BP27" s="4">
        <f t="shared" si="11"/>
        <v>4.1000000000000009E-2</v>
      </c>
      <c r="BQ27" s="4">
        <f t="shared" si="11"/>
        <v>4.1000000000000009E-2</v>
      </c>
      <c r="BR27" s="4">
        <f t="shared" si="12"/>
        <v>4.1000000000000009E-2</v>
      </c>
      <c r="BS27" s="4">
        <f t="shared" si="12"/>
        <v>4.1000000000000009E-2</v>
      </c>
      <c r="BT27" s="4">
        <f t="shared" si="12"/>
        <v>4.1000000000000009E-2</v>
      </c>
      <c r="BU27" s="4">
        <f t="shared" si="12"/>
        <v>4.1000000000000009E-2</v>
      </c>
      <c r="BV27" s="4">
        <f t="shared" si="12"/>
        <v>4.1000000000000009E-2</v>
      </c>
      <c r="BW27" s="4">
        <f t="shared" si="12"/>
        <v>4.1000000000000009E-2</v>
      </c>
      <c r="BX27" s="4">
        <f t="shared" si="12"/>
        <v>4.1000000000000009E-2</v>
      </c>
      <c r="BY27" s="4">
        <f t="shared" si="12"/>
        <v>4.1000000000000009E-2</v>
      </c>
      <c r="BZ27" s="4">
        <f t="shared" si="12"/>
        <v>4.1000000000000009E-2</v>
      </c>
      <c r="CA27" s="4">
        <f t="shared" si="12"/>
        <v>4.1000000000000009E-2</v>
      </c>
      <c r="CB27" s="4">
        <f t="shared" si="13"/>
        <v>4.1000000000000009E-2</v>
      </c>
      <c r="CC27" s="4">
        <f t="shared" si="13"/>
        <v>4.1000000000000009E-2</v>
      </c>
      <c r="CD27" s="4">
        <f t="shared" si="13"/>
        <v>4.1000000000000009E-2</v>
      </c>
      <c r="CE27" s="4">
        <f t="shared" si="13"/>
        <v>4.1000000000000009E-2</v>
      </c>
      <c r="CF27" s="4">
        <f t="shared" si="13"/>
        <v>4.1000000000000009E-2</v>
      </c>
      <c r="CG27" s="4">
        <f t="shared" si="13"/>
        <v>4.1000000000000009E-2</v>
      </c>
      <c r="CH27" s="4">
        <f t="shared" si="13"/>
        <v>4.1000000000000009E-2</v>
      </c>
      <c r="CI27" s="4">
        <f t="shared" si="13"/>
        <v>4.1000000000000009E-2</v>
      </c>
      <c r="CJ27" s="4">
        <f t="shared" si="13"/>
        <v>4.1000000000000009E-2</v>
      </c>
      <c r="CK27" s="4">
        <f t="shared" si="13"/>
        <v>4.1000000000000009E-2</v>
      </c>
      <c r="CL27" s="4">
        <f t="shared" si="14"/>
        <v>4.1000000000000009E-2</v>
      </c>
      <c r="CM27" s="4">
        <f t="shared" si="14"/>
        <v>4.1000000000000009E-2</v>
      </c>
      <c r="CN27" s="4">
        <f t="shared" si="14"/>
        <v>4.1000000000000009E-2</v>
      </c>
      <c r="CO27" s="4">
        <f t="shared" si="14"/>
        <v>4.1000000000000009E-2</v>
      </c>
      <c r="CP27" s="4">
        <f t="shared" si="14"/>
        <v>4.1000000000000009E-2</v>
      </c>
      <c r="CQ27" s="4">
        <f t="shared" si="14"/>
        <v>4.1000000000000009E-2</v>
      </c>
      <c r="CR27" s="4">
        <f t="shared" si="14"/>
        <v>4.1000000000000009E-2</v>
      </c>
      <c r="CS27" s="4">
        <f t="shared" si="14"/>
        <v>4.1000000000000009E-2</v>
      </c>
      <c r="CT27" s="4">
        <f t="shared" si="14"/>
        <v>4.1000000000000009E-2</v>
      </c>
      <c r="CU27" s="4">
        <f t="shared" si="14"/>
        <v>4.1000000000000009E-2</v>
      </c>
      <c r="CV27" s="4">
        <f t="shared" si="15"/>
        <v>4.1000000000000009E-2</v>
      </c>
      <c r="CW27" s="4">
        <f t="shared" si="15"/>
        <v>4.1000000000000009E-2</v>
      </c>
      <c r="CX27" s="4">
        <f t="shared" si="15"/>
        <v>4.1000000000000009E-2</v>
      </c>
      <c r="CY27" s="4">
        <f t="shared" si="15"/>
        <v>4.1000000000000009E-2</v>
      </c>
      <c r="CZ27" s="4">
        <f t="shared" si="15"/>
        <v>4.1000000000000009E-2</v>
      </c>
      <c r="DA27" s="4">
        <f t="shared" si="15"/>
        <v>4.1000000000000009E-2</v>
      </c>
      <c r="DB27" s="4">
        <f t="shared" si="15"/>
        <v>4.1000000000000009E-2</v>
      </c>
      <c r="DC27" s="4">
        <f t="shared" si="15"/>
        <v>4.1000000000000009E-2</v>
      </c>
      <c r="DD27" s="4">
        <f t="shared" si="15"/>
        <v>4.1000000000000009E-2</v>
      </c>
      <c r="DE27" s="4">
        <f t="shared" si="15"/>
        <v>4.1000000000000009E-2</v>
      </c>
    </row>
    <row r="28" spans="1:109">
      <c r="A28" t="s">
        <v>52</v>
      </c>
      <c r="B28" t="s">
        <v>2</v>
      </c>
      <c r="C28">
        <v>1</v>
      </c>
      <c r="D28">
        <v>80</v>
      </c>
      <c r="E28" s="1">
        <v>0.2</v>
      </c>
      <c r="H28">
        <v>12.5</v>
      </c>
      <c r="I28">
        <f>H28</f>
        <v>12.5</v>
      </c>
      <c r="J28" s="4">
        <f t="shared" si="6"/>
        <v>0.41000000000000003</v>
      </c>
      <c r="K28" s="4">
        <f t="shared" si="6"/>
        <v>0.41000000000000003</v>
      </c>
      <c r="L28" s="4">
        <f t="shared" si="6"/>
        <v>0.20500000000000002</v>
      </c>
      <c r="M28" s="4">
        <f t="shared" si="6"/>
        <v>0.20500000000000002</v>
      </c>
      <c r="N28" s="4">
        <f t="shared" si="6"/>
        <v>4.1000000000000009E-2</v>
      </c>
      <c r="O28" s="4">
        <f t="shared" si="6"/>
        <v>4.1000000000000009E-2</v>
      </c>
      <c r="P28" s="4">
        <f t="shared" si="6"/>
        <v>4.1000000000000009E-2</v>
      </c>
      <c r="Q28" s="4">
        <f t="shared" si="6"/>
        <v>4.1000000000000009E-2</v>
      </c>
      <c r="R28" s="4">
        <f t="shared" si="6"/>
        <v>4.1000000000000009E-2</v>
      </c>
      <c r="S28" s="4">
        <f t="shared" si="6"/>
        <v>4.1000000000000009E-2</v>
      </c>
      <c r="T28" s="4">
        <f t="shared" si="7"/>
        <v>4.1000000000000009E-2</v>
      </c>
      <c r="U28" s="4">
        <f t="shared" si="7"/>
        <v>4.1000000000000009E-2</v>
      </c>
      <c r="V28" s="4">
        <f t="shared" si="7"/>
        <v>4.1000000000000009E-2</v>
      </c>
      <c r="W28" s="4">
        <f t="shared" si="7"/>
        <v>4.1000000000000009E-2</v>
      </c>
      <c r="X28" s="4">
        <f t="shared" si="7"/>
        <v>4.1000000000000009E-2</v>
      </c>
      <c r="Y28" s="4">
        <f t="shared" si="7"/>
        <v>4.1000000000000009E-2</v>
      </c>
      <c r="Z28" s="4">
        <f t="shared" si="7"/>
        <v>4.1000000000000009E-2</v>
      </c>
      <c r="AA28" s="4">
        <f t="shared" si="7"/>
        <v>4.1000000000000009E-2</v>
      </c>
      <c r="AB28" s="4">
        <f t="shared" si="7"/>
        <v>4.1000000000000009E-2</v>
      </c>
      <c r="AC28" s="4">
        <f t="shared" si="7"/>
        <v>4.1000000000000009E-2</v>
      </c>
      <c r="AD28" s="4">
        <f t="shared" si="8"/>
        <v>4.1000000000000009E-2</v>
      </c>
      <c r="AE28" s="4">
        <f t="shared" si="8"/>
        <v>4.1000000000000009E-2</v>
      </c>
      <c r="AF28" s="4">
        <f t="shared" si="8"/>
        <v>4.1000000000000009E-2</v>
      </c>
      <c r="AG28" s="4">
        <f t="shared" si="8"/>
        <v>4.1000000000000009E-2</v>
      </c>
      <c r="AH28" s="4">
        <f t="shared" si="8"/>
        <v>4.1000000000000009E-2</v>
      </c>
      <c r="AI28" s="4">
        <f t="shared" si="8"/>
        <v>4.1000000000000009E-2</v>
      </c>
      <c r="AJ28" s="4">
        <f t="shared" si="8"/>
        <v>4.1000000000000009E-2</v>
      </c>
      <c r="AK28" s="4">
        <f t="shared" si="8"/>
        <v>4.1000000000000009E-2</v>
      </c>
      <c r="AL28" s="4">
        <f t="shared" si="8"/>
        <v>4.1000000000000009E-2</v>
      </c>
      <c r="AM28" s="4">
        <f t="shared" si="8"/>
        <v>4.1000000000000009E-2</v>
      </c>
      <c r="AN28" s="4">
        <f t="shared" si="9"/>
        <v>4.1000000000000009E-2</v>
      </c>
      <c r="AO28" s="4">
        <f t="shared" si="9"/>
        <v>4.1000000000000009E-2</v>
      </c>
      <c r="AP28" s="4">
        <f t="shared" si="9"/>
        <v>4.1000000000000009E-2</v>
      </c>
      <c r="AQ28" s="4">
        <f t="shared" si="9"/>
        <v>4.1000000000000009E-2</v>
      </c>
      <c r="AR28" s="4">
        <f t="shared" si="9"/>
        <v>4.1000000000000009E-2</v>
      </c>
      <c r="AS28" s="4">
        <f t="shared" si="9"/>
        <v>4.1000000000000009E-2</v>
      </c>
      <c r="AT28" s="4">
        <f t="shared" si="9"/>
        <v>4.1000000000000009E-2</v>
      </c>
      <c r="AU28" s="4">
        <f t="shared" si="9"/>
        <v>4.1000000000000009E-2</v>
      </c>
      <c r="AV28" s="4">
        <f t="shared" si="9"/>
        <v>4.1000000000000009E-2</v>
      </c>
      <c r="AW28" s="4">
        <f t="shared" si="9"/>
        <v>4.1000000000000009E-2</v>
      </c>
      <c r="AX28" s="4">
        <f t="shared" si="10"/>
        <v>4.1000000000000009E-2</v>
      </c>
      <c r="AY28" s="4">
        <f t="shared" si="10"/>
        <v>4.1000000000000009E-2</v>
      </c>
      <c r="AZ28" s="4">
        <f t="shared" si="10"/>
        <v>4.1000000000000009E-2</v>
      </c>
      <c r="BA28" s="4">
        <f t="shared" si="10"/>
        <v>4.1000000000000009E-2</v>
      </c>
      <c r="BB28" s="4">
        <f t="shared" si="10"/>
        <v>4.1000000000000009E-2</v>
      </c>
      <c r="BC28" s="4">
        <f t="shared" si="10"/>
        <v>4.1000000000000009E-2</v>
      </c>
      <c r="BD28" s="4">
        <f t="shared" si="10"/>
        <v>4.1000000000000009E-2</v>
      </c>
      <c r="BE28" s="4">
        <f t="shared" si="10"/>
        <v>4.1000000000000009E-2</v>
      </c>
      <c r="BF28" s="4">
        <f t="shared" si="10"/>
        <v>4.1000000000000009E-2</v>
      </c>
      <c r="BG28" s="4">
        <f t="shared" si="10"/>
        <v>4.1000000000000009E-2</v>
      </c>
      <c r="BH28" s="4">
        <f t="shared" si="11"/>
        <v>4.1000000000000009E-2</v>
      </c>
      <c r="BI28" s="4">
        <f t="shared" si="11"/>
        <v>4.1000000000000009E-2</v>
      </c>
      <c r="BJ28" s="4">
        <f t="shared" si="11"/>
        <v>4.1000000000000009E-2</v>
      </c>
      <c r="BK28" s="4">
        <f t="shared" si="11"/>
        <v>4.1000000000000009E-2</v>
      </c>
      <c r="BL28" s="4">
        <f t="shared" si="11"/>
        <v>4.1000000000000009E-2</v>
      </c>
      <c r="BM28" s="4">
        <f t="shared" si="11"/>
        <v>4.1000000000000009E-2</v>
      </c>
      <c r="BN28" s="4">
        <f t="shared" si="11"/>
        <v>4.1000000000000009E-2</v>
      </c>
      <c r="BO28" s="4">
        <f t="shared" si="11"/>
        <v>4.1000000000000009E-2</v>
      </c>
      <c r="BP28" s="4">
        <f t="shared" si="11"/>
        <v>4.1000000000000009E-2</v>
      </c>
      <c r="BQ28" s="4">
        <f t="shared" si="11"/>
        <v>4.1000000000000009E-2</v>
      </c>
      <c r="BR28" s="4">
        <f t="shared" si="12"/>
        <v>4.1000000000000009E-2</v>
      </c>
      <c r="BS28" s="4">
        <f t="shared" si="12"/>
        <v>4.1000000000000009E-2</v>
      </c>
      <c r="BT28" s="4">
        <f t="shared" si="12"/>
        <v>4.1000000000000009E-2</v>
      </c>
      <c r="BU28" s="4">
        <f t="shared" si="12"/>
        <v>4.1000000000000009E-2</v>
      </c>
      <c r="BV28" s="4">
        <f t="shared" si="12"/>
        <v>4.1000000000000009E-2</v>
      </c>
      <c r="BW28" s="4">
        <f t="shared" si="12"/>
        <v>4.1000000000000009E-2</v>
      </c>
      <c r="BX28" s="4">
        <f t="shared" si="12"/>
        <v>4.1000000000000009E-2</v>
      </c>
      <c r="BY28" s="4">
        <f t="shared" si="12"/>
        <v>4.1000000000000009E-2</v>
      </c>
      <c r="BZ28" s="4">
        <f t="shared" si="12"/>
        <v>4.1000000000000009E-2</v>
      </c>
      <c r="CA28" s="4">
        <f t="shared" si="12"/>
        <v>4.1000000000000009E-2</v>
      </c>
      <c r="CB28" s="4">
        <f t="shared" si="13"/>
        <v>4.1000000000000009E-2</v>
      </c>
      <c r="CC28" s="4">
        <f t="shared" si="13"/>
        <v>4.1000000000000009E-2</v>
      </c>
      <c r="CD28" s="4">
        <f t="shared" si="13"/>
        <v>4.1000000000000009E-2</v>
      </c>
      <c r="CE28" s="4">
        <f t="shared" si="13"/>
        <v>4.1000000000000009E-2</v>
      </c>
      <c r="CF28" s="4">
        <f t="shared" si="13"/>
        <v>4.1000000000000009E-2</v>
      </c>
      <c r="CG28" s="4">
        <f t="shared" si="13"/>
        <v>4.1000000000000009E-2</v>
      </c>
      <c r="CH28" s="4">
        <f t="shared" si="13"/>
        <v>4.1000000000000009E-2</v>
      </c>
      <c r="CI28" s="4">
        <f t="shared" si="13"/>
        <v>4.1000000000000009E-2</v>
      </c>
      <c r="CJ28" s="4">
        <f t="shared" si="13"/>
        <v>4.1000000000000009E-2</v>
      </c>
      <c r="CK28" s="4">
        <f t="shared" si="13"/>
        <v>4.1000000000000009E-2</v>
      </c>
      <c r="CL28" s="4">
        <f t="shared" si="14"/>
        <v>4.1000000000000009E-2</v>
      </c>
      <c r="CM28" s="4">
        <f t="shared" si="14"/>
        <v>4.1000000000000009E-2</v>
      </c>
      <c r="CN28" s="4">
        <f t="shared" si="14"/>
        <v>4.1000000000000009E-2</v>
      </c>
      <c r="CO28" s="4">
        <f t="shared" si="14"/>
        <v>4.1000000000000009E-2</v>
      </c>
      <c r="CP28" s="4">
        <f t="shared" si="14"/>
        <v>4.1000000000000009E-2</v>
      </c>
      <c r="CQ28" s="4">
        <f t="shared" si="14"/>
        <v>4.1000000000000009E-2</v>
      </c>
      <c r="CR28" s="4">
        <f t="shared" si="14"/>
        <v>4.1000000000000009E-2</v>
      </c>
      <c r="CS28" s="4">
        <f t="shared" si="14"/>
        <v>4.1000000000000009E-2</v>
      </c>
      <c r="CT28" s="4">
        <f t="shared" si="14"/>
        <v>4.1000000000000009E-2</v>
      </c>
      <c r="CU28" s="4">
        <f t="shared" si="14"/>
        <v>4.1000000000000009E-2</v>
      </c>
      <c r="CV28" s="4">
        <f t="shared" si="15"/>
        <v>4.1000000000000009E-2</v>
      </c>
      <c r="CW28" s="4">
        <f t="shared" si="15"/>
        <v>4.1000000000000009E-2</v>
      </c>
      <c r="CX28" s="4">
        <f t="shared" si="15"/>
        <v>4.1000000000000009E-2</v>
      </c>
      <c r="CY28" s="4">
        <f t="shared" si="15"/>
        <v>4.1000000000000009E-2</v>
      </c>
      <c r="CZ28" s="4">
        <f t="shared" si="15"/>
        <v>4.1000000000000009E-2</v>
      </c>
      <c r="DA28" s="4">
        <f t="shared" si="15"/>
        <v>4.1000000000000009E-2</v>
      </c>
      <c r="DB28" s="4">
        <f t="shared" si="15"/>
        <v>4.1000000000000009E-2</v>
      </c>
      <c r="DC28" s="4">
        <f t="shared" si="15"/>
        <v>4.1000000000000009E-2</v>
      </c>
      <c r="DD28" s="4">
        <f t="shared" si="15"/>
        <v>4.1000000000000009E-2</v>
      </c>
      <c r="DE28" s="4">
        <f t="shared" si="15"/>
        <v>4.1000000000000009E-2</v>
      </c>
    </row>
    <row r="29" spans="1:109">
      <c r="A29" t="s">
        <v>53</v>
      </c>
      <c r="B29" t="s">
        <v>2</v>
      </c>
      <c r="C29">
        <v>2</v>
      </c>
      <c r="D29">
        <v>100</v>
      </c>
      <c r="E29" s="1">
        <v>0.3</v>
      </c>
      <c r="H29">
        <f>6*2.5</f>
        <v>15</v>
      </c>
      <c r="I29">
        <f>H29+H28</f>
        <v>27.5</v>
      </c>
      <c r="J29" s="4">
        <f t="shared" si="6"/>
        <v>0.41000000000000003</v>
      </c>
      <c r="K29" s="4">
        <f t="shared" si="6"/>
        <v>0.41000000000000003</v>
      </c>
      <c r="L29" s="4">
        <f t="shared" si="6"/>
        <v>0.41000000000000003</v>
      </c>
      <c r="M29" s="4">
        <f t="shared" si="6"/>
        <v>0.20500000000000002</v>
      </c>
      <c r="N29" s="4">
        <f t="shared" si="6"/>
        <v>0.20500000000000002</v>
      </c>
      <c r="O29" s="4">
        <f t="shared" si="6"/>
        <v>4.1000000000000009E-2</v>
      </c>
      <c r="P29" s="4">
        <f t="shared" si="6"/>
        <v>4.1000000000000009E-2</v>
      </c>
      <c r="Q29" s="4">
        <f t="shared" si="6"/>
        <v>4.1000000000000009E-2</v>
      </c>
      <c r="R29" s="4">
        <f t="shared" si="6"/>
        <v>4.1000000000000009E-2</v>
      </c>
      <c r="S29" s="4">
        <f t="shared" si="6"/>
        <v>4.1000000000000009E-2</v>
      </c>
      <c r="T29" s="4">
        <f t="shared" si="7"/>
        <v>4.1000000000000009E-2</v>
      </c>
      <c r="U29" s="4">
        <f t="shared" si="7"/>
        <v>4.1000000000000009E-2</v>
      </c>
      <c r="V29" s="4">
        <f t="shared" si="7"/>
        <v>4.1000000000000009E-2</v>
      </c>
      <c r="W29" s="4">
        <f t="shared" si="7"/>
        <v>4.1000000000000009E-2</v>
      </c>
      <c r="X29" s="4">
        <f t="shared" si="7"/>
        <v>4.1000000000000009E-2</v>
      </c>
      <c r="Y29" s="4">
        <f t="shared" si="7"/>
        <v>4.1000000000000009E-2</v>
      </c>
      <c r="Z29" s="4">
        <f t="shared" si="7"/>
        <v>4.1000000000000009E-2</v>
      </c>
      <c r="AA29" s="4">
        <f t="shared" si="7"/>
        <v>4.1000000000000009E-2</v>
      </c>
      <c r="AB29" s="4">
        <f t="shared" si="7"/>
        <v>4.1000000000000009E-2</v>
      </c>
      <c r="AC29" s="4">
        <f t="shared" si="7"/>
        <v>4.1000000000000009E-2</v>
      </c>
      <c r="AD29" s="4">
        <f t="shared" si="8"/>
        <v>4.1000000000000009E-2</v>
      </c>
      <c r="AE29" s="4">
        <f t="shared" si="8"/>
        <v>4.1000000000000009E-2</v>
      </c>
      <c r="AF29" s="4">
        <f t="shared" si="8"/>
        <v>4.1000000000000009E-2</v>
      </c>
      <c r="AG29" s="4">
        <f t="shared" si="8"/>
        <v>4.1000000000000009E-2</v>
      </c>
      <c r="AH29" s="4">
        <f t="shared" si="8"/>
        <v>4.1000000000000009E-2</v>
      </c>
      <c r="AI29" s="4">
        <f t="shared" si="8"/>
        <v>4.1000000000000009E-2</v>
      </c>
      <c r="AJ29" s="4">
        <f t="shared" si="8"/>
        <v>4.1000000000000009E-2</v>
      </c>
      <c r="AK29" s="4">
        <f t="shared" si="8"/>
        <v>4.1000000000000009E-2</v>
      </c>
      <c r="AL29" s="4">
        <f t="shared" si="8"/>
        <v>4.1000000000000009E-2</v>
      </c>
      <c r="AM29" s="4">
        <f t="shared" si="8"/>
        <v>4.1000000000000009E-2</v>
      </c>
      <c r="AN29" s="4">
        <f t="shared" si="9"/>
        <v>4.1000000000000009E-2</v>
      </c>
      <c r="AO29" s="4">
        <f t="shared" si="9"/>
        <v>4.1000000000000009E-2</v>
      </c>
      <c r="AP29" s="4">
        <f t="shared" si="9"/>
        <v>4.1000000000000009E-2</v>
      </c>
      <c r="AQ29" s="4">
        <f t="shared" si="9"/>
        <v>4.1000000000000009E-2</v>
      </c>
      <c r="AR29" s="4">
        <f t="shared" si="9"/>
        <v>4.1000000000000009E-2</v>
      </c>
      <c r="AS29" s="4">
        <f t="shared" si="9"/>
        <v>4.1000000000000009E-2</v>
      </c>
      <c r="AT29" s="4">
        <f t="shared" si="9"/>
        <v>4.1000000000000009E-2</v>
      </c>
      <c r="AU29" s="4">
        <f t="shared" si="9"/>
        <v>4.1000000000000009E-2</v>
      </c>
      <c r="AV29" s="4">
        <f t="shared" si="9"/>
        <v>4.1000000000000009E-2</v>
      </c>
      <c r="AW29" s="4">
        <f t="shared" si="9"/>
        <v>4.1000000000000009E-2</v>
      </c>
      <c r="AX29" s="4">
        <f t="shared" si="10"/>
        <v>4.1000000000000009E-2</v>
      </c>
      <c r="AY29" s="4">
        <f t="shared" si="10"/>
        <v>4.1000000000000009E-2</v>
      </c>
      <c r="AZ29" s="4">
        <f t="shared" si="10"/>
        <v>4.1000000000000009E-2</v>
      </c>
      <c r="BA29" s="4">
        <f t="shared" si="10"/>
        <v>4.1000000000000009E-2</v>
      </c>
      <c r="BB29" s="4">
        <f t="shared" si="10"/>
        <v>4.1000000000000009E-2</v>
      </c>
      <c r="BC29" s="4">
        <f t="shared" si="10"/>
        <v>4.1000000000000009E-2</v>
      </c>
      <c r="BD29" s="4">
        <f t="shared" si="10"/>
        <v>4.1000000000000009E-2</v>
      </c>
      <c r="BE29" s="4">
        <f t="shared" si="10"/>
        <v>4.1000000000000009E-2</v>
      </c>
      <c r="BF29" s="4">
        <f t="shared" si="10"/>
        <v>4.1000000000000009E-2</v>
      </c>
      <c r="BG29" s="4">
        <f t="shared" si="10"/>
        <v>4.1000000000000009E-2</v>
      </c>
      <c r="BH29" s="4">
        <f t="shared" si="11"/>
        <v>4.1000000000000009E-2</v>
      </c>
      <c r="BI29" s="4">
        <f t="shared" si="11"/>
        <v>4.1000000000000009E-2</v>
      </c>
      <c r="BJ29" s="4">
        <f t="shared" si="11"/>
        <v>4.1000000000000009E-2</v>
      </c>
      <c r="BK29" s="4">
        <f t="shared" si="11"/>
        <v>4.1000000000000009E-2</v>
      </c>
      <c r="BL29" s="4">
        <f t="shared" si="11"/>
        <v>4.1000000000000009E-2</v>
      </c>
      <c r="BM29" s="4">
        <f t="shared" si="11"/>
        <v>4.1000000000000009E-2</v>
      </c>
      <c r="BN29" s="4">
        <f t="shared" si="11"/>
        <v>4.1000000000000009E-2</v>
      </c>
      <c r="BO29" s="4">
        <f t="shared" si="11"/>
        <v>4.1000000000000009E-2</v>
      </c>
      <c r="BP29" s="4">
        <f t="shared" si="11"/>
        <v>4.1000000000000009E-2</v>
      </c>
      <c r="BQ29" s="4">
        <f t="shared" si="11"/>
        <v>4.1000000000000009E-2</v>
      </c>
      <c r="BR29" s="4">
        <f t="shared" si="12"/>
        <v>4.1000000000000009E-2</v>
      </c>
      <c r="BS29" s="4">
        <f t="shared" si="12"/>
        <v>4.1000000000000009E-2</v>
      </c>
      <c r="BT29" s="4">
        <f t="shared" si="12"/>
        <v>4.1000000000000009E-2</v>
      </c>
      <c r="BU29" s="4">
        <f t="shared" si="12"/>
        <v>4.1000000000000009E-2</v>
      </c>
      <c r="BV29" s="4">
        <f t="shared" si="12"/>
        <v>4.1000000000000009E-2</v>
      </c>
      <c r="BW29" s="4">
        <f t="shared" si="12"/>
        <v>4.1000000000000009E-2</v>
      </c>
      <c r="BX29" s="4">
        <f t="shared" si="12"/>
        <v>4.1000000000000009E-2</v>
      </c>
      <c r="BY29" s="4">
        <f t="shared" si="12"/>
        <v>4.1000000000000009E-2</v>
      </c>
      <c r="BZ29" s="4">
        <f t="shared" si="12"/>
        <v>4.1000000000000009E-2</v>
      </c>
      <c r="CA29" s="4">
        <f t="shared" si="12"/>
        <v>4.1000000000000009E-2</v>
      </c>
      <c r="CB29" s="4">
        <f t="shared" si="13"/>
        <v>4.1000000000000009E-2</v>
      </c>
      <c r="CC29" s="4">
        <f t="shared" si="13"/>
        <v>4.1000000000000009E-2</v>
      </c>
      <c r="CD29" s="4">
        <f t="shared" si="13"/>
        <v>4.1000000000000009E-2</v>
      </c>
      <c r="CE29" s="4">
        <f t="shared" si="13"/>
        <v>4.1000000000000009E-2</v>
      </c>
      <c r="CF29" s="4">
        <f t="shared" si="13"/>
        <v>4.1000000000000009E-2</v>
      </c>
      <c r="CG29" s="4">
        <f t="shared" si="13"/>
        <v>4.1000000000000009E-2</v>
      </c>
      <c r="CH29" s="4">
        <f t="shared" si="13"/>
        <v>4.1000000000000009E-2</v>
      </c>
      <c r="CI29" s="4">
        <f t="shared" si="13"/>
        <v>4.1000000000000009E-2</v>
      </c>
      <c r="CJ29" s="4">
        <f t="shared" si="13"/>
        <v>4.1000000000000009E-2</v>
      </c>
      <c r="CK29" s="4">
        <f t="shared" si="13"/>
        <v>4.1000000000000009E-2</v>
      </c>
      <c r="CL29" s="4">
        <f t="shared" si="14"/>
        <v>4.1000000000000009E-2</v>
      </c>
      <c r="CM29" s="4">
        <f t="shared" si="14"/>
        <v>4.1000000000000009E-2</v>
      </c>
      <c r="CN29" s="4">
        <f t="shared" si="14"/>
        <v>4.1000000000000009E-2</v>
      </c>
      <c r="CO29" s="4">
        <f t="shared" si="14"/>
        <v>4.1000000000000009E-2</v>
      </c>
      <c r="CP29" s="4">
        <f t="shared" si="14"/>
        <v>4.1000000000000009E-2</v>
      </c>
      <c r="CQ29" s="4">
        <f t="shared" si="14"/>
        <v>4.1000000000000009E-2</v>
      </c>
      <c r="CR29" s="4">
        <f t="shared" si="14"/>
        <v>4.1000000000000009E-2</v>
      </c>
      <c r="CS29" s="4">
        <f t="shared" si="14"/>
        <v>4.1000000000000009E-2</v>
      </c>
      <c r="CT29" s="4">
        <f t="shared" si="14"/>
        <v>4.1000000000000009E-2</v>
      </c>
      <c r="CU29" s="4">
        <f t="shared" si="14"/>
        <v>4.1000000000000009E-2</v>
      </c>
      <c r="CV29" s="4">
        <f t="shared" si="15"/>
        <v>4.1000000000000009E-2</v>
      </c>
      <c r="CW29" s="4">
        <f t="shared" si="15"/>
        <v>4.1000000000000009E-2</v>
      </c>
      <c r="CX29" s="4">
        <f t="shared" si="15"/>
        <v>4.1000000000000009E-2</v>
      </c>
      <c r="CY29" s="4">
        <f t="shared" si="15"/>
        <v>4.1000000000000009E-2</v>
      </c>
      <c r="CZ29" s="4">
        <f t="shared" si="15"/>
        <v>4.1000000000000009E-2</v>
      </c>
      <c r="DA29" s="4">
        <f t="shared" si="15"/>
        <v>4.1000000000000009E-2</v>
      </c>
      <c r="DB29" s="4">
        <f t="shared" si="15"/>
        <v>4.1000000000000009E-2</v>
      </c>
      <c r="DC29" s="4">
        <f t="shared" si="15"/>
        <v>4.1000000000000009E-2</v>
      </c>
      <c r="DD29" s="4">
        <f t="shared" si="15"/>
        <v>4.1000000000000009E-2</v>
      </c>
      <c r="DE29" s="4">
        <f t="shared" si="15"/>
        <v>4.1000000000000009E-2</v>
      </c>
    </row>
    <row r="30" spans="1:109">
      <c r="A30" t="s">
        <v>54</v>
      </c>
      <c r="B30" t="s">
        <v>2</v>
      </c>
      <c r="C30">
        <v>3</v>
      </c>
      <c r="D30">
        <v>120</v>
      </c>
      <c r="E30" s="1">
        <v>0.4</v>
      </c>
      <c r="H30">
        <v>25</v>
      </c>
      <c r="I30">
        <f>H30+H29+H28</f>
        <v>52.5</v>
      </c>
      <c r="J30" s="4">
        <f t="shared" si="6"/>
        <v>0.41000000000000003</v>
      </c>
      <c r="K30" s="4">
        <f t="shared" si="6"/>
        <v>0.41000000000000003</v>
      </c>
      <c r="L30" s="4">
        <f t="shared" si="6"/>
        <v>0.41000000000000003</v>
      </c>
      <c r="M30" s="4">
        <f t="shared" si="6"/>
        <v>0.20500000000000002</v>
      </c>
      <c r="N30" s="4">
        <f t="shared" si="6"/>
        <v>0.20500000000000002</v>
      </c>
      <c r="O30" s="4">
        <f t="shared" si="6"/>
        <v>0.20500000000000002</v>
      </c>
      <c r="P30" s="4">
        <f t="shared" si="6"/>
        <v>4.1000000000000009E-2</v>
      </c>
      <c r="Q30" s="4">
        <f t="shared" si="6"/>
        <v>4.1000000000000009E-2</v>
      </c>
      <c r="R30" s="4">
        <f t="shared" si="6"/>
        <v>4.1000000000000009E-2</v>
      </c>
      <c r="S30" s="4">
        <f t="shared" si="6"/>
        <v>4.1000000000000009E-2</v>
      </c>
      <c r="T30" s="4">
        <f t="shared" si="7"/>
        <v>4.1000000000000009E-2</v>
      </c>
      <c r="U30" s="4">
        <f t="shared" si="7"/>
        <v>4.1000000000000009E-2</v>
      </c>
      <c r="V30" s="4">
        <f t="shared" si="7"/>
        <v>4.1000000000000009E-2</v>
      </c>
      <c r="W30" s="4">
        <f t="shared" si="7"/>
        <v>4.1000000000000009E-2</v>
      </c>
      <c r="X30" s="4">
        <f t="shared" si="7"/>
        <v>4.1000000000000009E-2</v>
      </c>
      <c r="Y30" s="4">
        <f t="shared" si="7"/>
        <v>4.1000000000000009E-2</v>
      </c>
      <c r="Z30" s="4">
        <f t="shared" si="7"/>
        <v>4.1000000000000009E-2</v>
      </c>
      <c r="AA30" s="4">
        <f t="shared" si="7"/>
        <v>4.1000000000000009E-2</v>
      </c>
      <c r="AB30" s="4">
        <f t="shared" si="7"/>
        <v>4.1000000000000009E-2</v>
      </c>
      <c r="AC30" s="4">
        <f t="shared" si="7"/>
        <v>4.1000000000000009E-2</v>
      </c>
      <c r="AD30" s="4">
        <f t="shared" si="8"/>
        <v>4.1000000000000009E-2</v>
      </c>
      <c r="AE30" s="4">
        <f t="shared" si="8"/>
        <v>4.1000000000000009E-2</v>
      </c>
      <c r="AF30" s="4">
        <f t="shared" si="8"/>
        <v>4.1000000000000009E-2</v>
      </c>
      <c r="AG30" s="4">
        <f t="shared" si="8"/>
        <v>4.1000000000000009E-2</v>
      </c>
      <c r="AH30" s="4">
        <f t="shared" si="8"/>
        <v>4.1000000000000009E-2</v>
      </c>
      <c r="AI30" s="4">
        <f t="shared" si="8"/>
        <v>4.1000000000000009E-2</v>
      </c>
      <c r="AJ30" s="4">
        <f t="shared" si="8"/>
        <v>4.1000000000000009E-2</v>
      </c>
      <c r="AK30" s="4">
        <f t="shared" si="8"/>
        <v>4.1000000000000009E-2</v>
      </c>
      <c r="AL30" s="4">
        <f t="shared" si="8"/>
        <v>4.1000000000000009E-2</v>
      </c>
      <c r="AM30" s="4">
        <f t="shared" si="8"/>
        <v>4.1000000000000009E-2</v>
      </c>
      <c r="AN30" s="4">
        <f t="shared" si="9"/>
        <v>4.1000000000000009E-2</v>
      </c>
      <c r="AO30" s="4">
        <f t="shared" si="9"/>
        <v>4.1000000000000009E-2</v>
      </c>
      <c r="AP30" s="4">
        <f t="shared" si="9"/>
        <v>4.1000000000000009E-2</v>
      </c>
      <c r="AQ30" s="4">
        <f t="shared" si="9"/>
        <v>4.1000000000000009E-2</v>
      </c>
      <c r="AR30" s="4">
        <f t="shared" si="9"/>
        <v>4.1000000000000009E-2</v>
      </c>
      <c r="AS30" s="4">
        <f t="shared" si="9"/>
        <v>4.1000000000000009E-2</v>
      </c>
      <c r="AT30" s="4">
        <f t="shared" si="9"/>
        <v>4.1000000000000009E-2</v>
      </c>
      <c r="AU30" s="4">
        <f t="shared" si="9"/>
        <v>4.1000000000000009E-2</v>
      </c>
      <c r="AV30" s="4">
        <f t="shared" si="9"/>
        <v>4.1000000000000009E-2</v>
      </c>
      <c r="AW30" s="4">
        <f t="shared" si="9"/>
        <v>4.1000000000000009E-2</v>
      </c>
      <c r="AX30" s="4">
        <f t="shared" si="10"/>
        <v>4.1000000000000009E-2</v>
      </c>
      <c r="AY30" s="4">
        <f t="shared" si="10"/>
        <v>4.1000000000000009E-2</v>
      </c>
      <c r="AZ30" s="4">
        <f t="shared" si="10"/>
        <v>4.1000000000000009E-2</v>
      </c>
      <c r="BA30" s="4">
        <f t="shared" si="10"/>
        <v>4.1000000000000009E-2</v>
      </c>
      <c r="BB30" s="4">
        <f t="shared" si="10"/>
        <v>4.1000000000000009E-2</v>
      </c>
      <c r="BC30" s="4">
        <f t="shared" si="10"/>
        <v>4.1000000000000009E-2</v>
      </c>
      <c r="BD30" s="4">
        <f t="shared" si="10"/>
        <v>4.1000000000000009E-2</v>
      </c>
      <c r="BE30" s="4">
        <f t="shared" si="10"/>
        <v>4.1000000000000009E-2</v>
      </c>
      <c r="BF30" s="4">
        <f t="shared" si="10"/>
        <v>4.1000000000000009E-2</v>
      </c>
      <c r="BG30" s="4">
        <f t="shared" si="10"/>
        <v>4.1000000000000009E-2</v>
      </c>
      <c r="BH30" s="4">
        <f t="shared" si="11"/>
        <v>4.1000000000000009E-2</v>
      </c>
      <c r="BI30" s="4">
        <f t="shared" si="11"/>
        <v>4.1000000000000009E-2</v>
      </c>
      <c r="BJ30" s="4">
        <f t="shared" si="11"/>
        <v>4.1000000000000009E-2</v>
      </c>
      <c r="BK30" s="4">
        <f t="shared" si="11"/>
        <v>4.1000000000000009E-2</v>
      </c>
      <c r="BL30" s="4">
        <f t="shared" si="11"/>
        <v>4.1000000000000009E-2</v>
      </c>
      <c r="BM30" s="4">
        <f t="shared" si="11"/>
        <v>4.1000000000000009E-2</v>
      </c>
      <c r="BN30" s="4">
        <f t="shared" si="11"/>
        <v>4.1000000000000009E-2</v>
      </c>
      <c r="BO30" s="4">
        <f t="shared" si="11"/>
        <v>4.1000000000000009E-2</v>
      </c>
      <c r="BP30" s="4">
        <f t="shared" si="11"/>
        <v>4.1000000000000009E-2</v>
      </c>
      <c r="BQ30" s="4">
        <f t="shared" si="11"/>
        <v>4.1000000000000009E-2</v>
      </c>
      <c r="BR30" s="4">
        <f t="shared" si="12"/>
        <v>4.1000000000000009E-2</v>
      </c>
      <c r="BS30" s="4">
        <f t="shared" si="12"/>
        <v>4.1000000000000009E-2</v>
      </c>
      <c r="BT30" s="4">
        <f t="shared" si="12"/>
        <v>4.1000000000000009E-2</v>
      </c>
      <c r="BU30" s="4">
        <f t="shared" si="12"/>
        <v>4.1000000000000009E-2</v>
      </c>
      <c r="BV30" s="4">
        <f t="shared" si="12"/>
        <v>4.1000000000000009E-2</v>
      </c>
      <c r="BW30" s="4">
        <f t="shared" si="12"/>
        <v>4.1000000000000009E-2</v>
      </c>
      <c r="BX30" s="4">
        <f t="shared" si="12"/>
        <v>4.1000000000000009E-2</v>
      </c>
      <c r="BY30" s="4">
        <f t="shared" si="12"/>
        <v>4.1000000000000009E-2</v>
      </c>
      <c r="BZ30" s="4">
        <f t="shared" si="12"/>
        <v>4.1000000000000009E-2</v>
      </c>
      <c r="CA30" s="4">
        <f t="shared" si="12"/>
        <v>4.1000000000000009E-2</v>
      </c>
      <c r="CB30" s="4">
        <f t="shared" si="13"/>
        <v>4.1000000000000009E-2</v>
      </c>
      <c r="CC30" s="4">
        <f t="shared" si="13"/>
        <v>4.1000000000000009E-2</v>
      </c>
      <c r="CD30" s="4">
        <f t="shared" si="13"/>
        <v>4.1000000000000009E-2</v>
      </c>
      <c r="CE30" s="4">
        <f t="shared" si="13"/>
        <v>4.1000000000000009E-2</v>
      </c>
      <c r="CF30" s="4">
        <f t="shared" si="13"/>
        <v>4.1000000000000009E-2</v>
      </c>
      <c r="CG30" s="4">
        <f t="shared" si="13"/>
        <v>4.1000000000000009E-2</v>
      </c>
      <c r="CH30" s="4">
        <f t="shared" si="13"/>
        <v>4.1000000000000009E-2</v>
      </c>
      <c r="CI30" s="4">
        <f t="shared" si="13"/>
        <v>4.1000000000000009E-2</v>
      </c>
      <c r="CJ30" s="4">
        <f t="shared" si="13"/>
        <v>4.1000000000000009E-2</v>
      </c>
      <c r="CK30" s="4">
        <f t="shared" si="13"/>
        <v>4.1000000000000009E-2</v>
      </c>
      <c r="CL30" s="4">
        <f t="shared" si="14"/>
        <v>4.1000000000000009E-2</v>
      </c>
      <c r="CM30" s="4">
        <f t="shared" si="14"/>
        <v>4.1000000000000009E-2</v>
      </c>
      <c r="CN30" s="4">
        <f t="shared" si="14"/>
        <v>4.1000000000000009E-2</v>
      </c>
      <c r="CO30" s="4">
        <f t="shared" si="14"/>
        <v>4.1000000000000009E-2</v>
      </c>
      <c r="CP30" s="4">
        <f t="shared" si="14"/>
        <v>4.1000000000000009E-2</v>
      </c>
      <c r="CQ30" s="4">
        <f t="shared" si="14"/>
        <v>4.1000000000000009E-2</v>
      </c>
      <c r="CR30" s="4">
        <f t="shared" si="14"/>
        <v>4.1000000000000009E-2</v>
      </c>
      <c r="CS30" s="4">
        <f t="shared" si="14"/>
        <v>4.1000000000000009E-2</v>
      </c>
      <c r="CT30" s="4">
        <f t="shared" si="14"/>
        <v>4.1000000000000009E-2</v>
      </c>
      <c r="CU30" s="4">
        <f t="shared" si="14"/>
        <v>4.1000000000000009E-2</v>
      </c>
      <c r="CV30" s="4">
        <f t="shared" si="15"/>
        <v>4.1000000000000009E-2</v>
      </c>
      <c r="CW30" s="4">
        <f t="shared" si="15"/>
        <v>4.1000000000000009E-2</v>
      </c>
      <c r="CX30" s="4">
        <f t="shared" si="15"/>
        <v>4.1000000000000009E-2</v>
      </c>
      <c r="CY30" s="4">
        <f t="shared" si="15"/>
        <v>4.1000000000000009E-2</v>
      </c>
      <c r="CZ30" s="4">
        <f t="shared" si="15"/>
        <v>4.1000000000000009E-2</v>
      </c>
      <c r="DA30" s="4">
        <f t="shared" si="15"/>
        <v>4.1000000000000009E-2</v>
      </c>
      <c r="DB30" s="4">
        <f t="shared" si="15"/>
        <v>4.1000000000000009E-2</v>
      </c>
      <c r="DC30" s="4">
        <f t="shared" si="15"/>
        <v>4.1000000000000009E-2</v>
      </c>
      <c r="DD30" s="4">
        <f t="shared" si="15"/>
        <v>4.1000000000000009E-2</v>
      </c>
      <c r="DE30" s="4">
        <f t="shared" si="15"/>
        <v>4.1000000000000009E-2</v>
      </c>
    </row>
    <row r="31" spans="1:109">
      <c r="A31" t="s">
        <v>55</v>
      </c>
      <c r="B31" t="s">
        <v>2</v>
      </c>
      <c r="C31">
        <v>4</v>
      </c>
      <c r="D31">
        <v>140</v>
      </c>
      <c r="E31" s="1">
        <v>0.5</v>
      </c>
      <c r="H31">
        <f>5*5+5*2.5</f>
        <v>37.5</v>
      </c>
      <c r="I31">
        <f>H31+H30+H29+H28</f>
        <v>90</v>
      </c>
      <c r="J31" s="4">
        <f t="shared" si="6"/>
        <v>0.41000000000000003</v>
      </c>
      <c r="K31" s="4">
        <f t="shared" si="6"/>
        <v>0.41000000000000003</v>
      </c>
      <c r="L31" s="4">
        <f t="shared" si="6"/>
        <v>0.41000000000000003</v>
      </c>
      <c r="M31" s="4">
        <f t="shared" si="6"/>
        <v>0.20500000000000002</v>
      </c>
      <c r="N31" s="4">
        <f t="shared" si="6"/>
        <v>0.20500000000000002</v>
      </c>
      <c r="O31" s="4">
        <f t="shared" si="6"/>
        <v>0.20500000000000002</v>
      </c>
      <c r="P31" s="4">
        <f t="shared" si="6"/>
        <v>0.20500000000000002</v>
      </c>
      <c r="Q31" s="4">
        <f t="shared" si="6"/>
        <v>4.1000000000000009E-2</v>
      </c>
      <c r="R31" s="4">
        <f t="shared" si="6"/>
        <v>4.1000000000000009E-2</v>
      </c>
      <c r="S31" s="4">
        <f t="shared" si="6"/>
        <v>4.1000000000000009E-2</v>
      </c>
      <c r="T31" s="4">
        <f t="shared" si="7"/>
        <v>4.1000000000000009E-2</v>
      </c>
      <c r="U31" s="4">
        <f t="shared" si="7"/>
        <v>4.1000000000000009E-2</v>
      </c>
      <c r="V31" s="4">
        <f t="shared" si="7"/>
        <v>4.1000000000000009E-2</v>
      </c>
      <c r="W31" s="4">
        <f t="shared" si="7"/>
        <v>4.1000000000000009E-2</v>
      </c>
      <c r="X31" s="4">
        <f t="shared" si="7"/>
        <v>4.1000000000000009E-2</v>
      </c>
      <c r="Y31" s="4">
        <f t="shared" si="7"/>
        <v>4.1000000000000009E-2</v>
      </c>
      <c r="Z31" s="4">
        <f t="shared" si="7"/>
        <v>4.1000000000000009E-2</v>
      </c>
      <c r="AA31" s="4">
        <f t="shared" si="7"/>
        <v>4.1000000000000009E-2</v>
      </c>
      <c r="AB31" s="4">
        <f t="shared" si="7"/>
        <v>4.1000000000000009E-2</v>
      </c>
      <c r="AC31" s="4">
        <f t="shared" si="7"/>
        <v>4.1000000000000009E-2</v>
      </c>
      <c r="AD31" s="4">
        <f t="shared" si="8"/>
        <v>4.1000000000000009E-2</v>
      </c>
      <c r="AE31" s="4">
        <f t="shared" si="8"/>
        <v>4.1000000000000009E-2</v>
      </c>
      <c r="AF31" s="4">
        <f t="shared" si="8"/>
        <v>4.1000000000000009E-2</v>
      </c>
      <c r="AG31" s="4">
        <f t="shared" si="8"/>
        <v>4.1000000000000009E-2</v>
      </c>
      <c r="AH31" s="4">
        <f t="shared" si="8"/>
        <v>4.1000000000000009E-2</v>
      </c>
      <c r="AI31" s="4">
        <f t="shared" si="8"/>
        <v>4.1000000000000009E-2</v>
      </c>
      <c r="AJ31" s="4">
        <f t="shared" si="8"/>
        <v>4.1000000000000009E-2</v>
      </c>
      <c r="AK31" s="4">
        <f t="shared" si="8"/>
        <v>4.1000000000000009E-2</v>
      </c>
      <c r="AL31" s="4">
        <f t="shared" si="8"/>
        <v>4.1000000000000009E-2</v>
      </c>
      <c r="AM31" s="4">
        <f t="shared" si="8"/>
        <v>4.1000000000000009E-2</v>
      </c>
      <c r="AN31" s="4">
        <f t="shared" si="9"/>
        <v>4.1000000000000009E-2</v>
      </c>
      <c r="AO31" s="4">
        <f t="shared" si="9"/>
        <v>4.1000000000000009E-2</v>
      </c>
      <c r="AP31" s="4">
        <f t="shared" si="9"/>
        <v>4.1000000000000009E-2</v>
      </c>
      <c r="AQ31" s="4">
        <f t="shared" si="9"/>
        <v>4.1000000000000009E-2</v>
      </c>
      <c r="AR31" s="4">
        <f t="shared" si="9"/>
        <v>4.1000000000000009E-2</v>
      </c>
      <c r="AS31" s="4">
        <f t="shared" si="9"/>
        <v>4.1000000000000009E-2</v>
      </c>
      <c r="AT31" s="4">
        <f t="shared" si="9"/>
        <v>4.1000000000000009E-2</v>
      </c>
      <c r="AU31" s="4">
        <f t="shared" si="9"/>
        <v>4.1000000000000009E-2</v>
      </c>
      <c r="AV31" s="4">
        <f t="shared" si="9"/>
        <v>4.1000000000000009E-2</v>
      </c>
      <c r="AW31" s="4">
        <f t="shared" si="9"/>
        <v>4.1000000000000009E-2</v>
      </c>
      <c r="AX31" s="4">
        <f t="shared" si="10"/>
        <v>4.1000000000000009E-2</v>
      </c>
      <c r="AY31" s="4">
        <f t="shared" si="10"/>
        <v>4.1000000000000009E-2</v>
      </c>
      <c r="AZ31" s="4">
        <f t="shared" si="10"/>
        <v>4.1000000000000009E-2</v>
      </c>
      <c r="BA31" s="4">
        <f t="shared" si="10"/>
        <v>4.1000000000000009E-2</v>
      </c>
      <c r="BB31" s="4">
        <f t="shared" si="10"/>
        <v>4.1000000000000009E-2</v>
      </c>
      <c r="BC31" s="4">
        <f t="shared" si="10"/>
        <v>4.1000000000000009E-2</v>
      </c>
      <c r="BD31" s="4">
        <f t="shared" si="10"/>
        <v>4.1000000000000009E-2</v>
      </c>
      <c r="BE31" s="4">
        <f t="shared" si="10"/>
        <v>4.1000000000000009E-2</v>
      </c>
      <c r="BF31" s="4">
        <f t="shared" si="10"/>
        <v>4.1000000000000009E-2</v>
      </c>
      <c r="BG31" s="4">
        <f t="shared" si="10"/>
        <v>4.1000000000000009E-2</v>
      </c>
      <c r="BH31" s="4">
        <f t="shared" si="11"/>
        <v>4.1000000000000009E-2</v>
      </c>
      <c r="BI31" s="4">
        <f t="shared" si="11"/>
        <v>4.1000000000000009E-2</v>
      </c>
      <c r="BJ31" s="4">
        <f t="shared" si="11"/>
        <v>4.1000000000000009E-2</v>
      </c>
      <c r="BK31" s="4">
        <f t="shared" si="11"/>
        <v>4.1000000000000009E-2</v>
      </c>
      <c r="BL31" s="4">
        <f t="shared" si="11"/>
        <v>4.1000000000000009E-2</v>
      </c>
      <c r="BM31" s="4">
        <f t="shared" si="11"/>
        <v>4.1000000000000009E-2</v>
      </c>
      <c r="BN31" s="4">
        <f t="shared" si="11"/>
        <v>4.1000000000000009E-2</v>
      </c>
      <c r="BO31" s="4">
        <f t="shared" si="11"/>
        <v>4.1000000000000009E-2</v>
      </c>
      <c r="BP31" s="4">
        <f t="shared" si="11"/>
        <v>4.1000000000000009E-2</v>
      </c>
      <c r="BQ31" s="4">
        <f t="shared" si="11"/>
        <v>4.1000000000000009E-2</v>
      </c>
      <c r="BR31" s="4">
        <f t="shared" si="12"/>
        <v>4.1000000000000009E-2</v>
      </c>
      <c r="BS31" s="4">
        <f t="shared" si="12"/>
        <v>4.1000000000000009E-2</v>
      </c>
      <c r="BT31" s="4">
        <f t="shared" si="12"/>
        <v>4.1000000000000009E-2</v>
      </c>
      <c r="BU31" s="4">
        <f t="shared" si="12"/>
        <v>4.1000000000000009E-2</v>
      </c>
      <c r="BV31" s="4">
        <f t="shared" si="12"/>
        <v>4.1000000000000009E-2</v>
      </c>
      <c r="BW31" s="4">
        <f t="shared" si="12"/>
        <v>4.1000000000000009E-2</v>
      </c>
      <c r="BX31" s="4">
        <f t="shared" si="12"/>
        <v>4.1000000000000009E-2</v>
      </c>
      <c r="BY31" s="4">
        <f t="shared" si="12"/>
        <v>4.1000000000000009E-2</v>
      </c>
      <c r="BZ31" s="4">
        <f t="shared" si="12"/>
        <v>4.1000000000000009E-2</v>
      </c>
      <c r="CA31" s="4">
        <f t="shared" si="12"/>
        <v>4.1000000000000009E-2</v>
      </c>
      <c r="CB31" s="4">
        <f t="shared" si="13"/>
        <v>4.1000000000000009E-2</v>
      </c>
      <c r="CC31" s="4">
        <f t="shared" si="13"/>
        <v>4.1000000000000009E-2</v>
      </c>
      <c r="CD31" s="4">
        <f t="shared" si="13"/>
        <v>4.1000000000000009E-2</v>
      </c>
      <c r="CE31" s="4">
        <f t="shared" si="13"/>
        <v>4.1000000000000009E-2</v>
      </c>
      <c r="CF31" s="4">
        <f t="shared" si="13"/>
        <v>4.1000000000000009E-2</v>
      </c>
      <c r="CG31" s="4">
        <f t="shared" si="13"/>
        <v>4.1000000000000009E-2</v>
      </c>
      <c r="CH31" s="4">
        <f t="shared" si="13"/>
        <v>4.1000000000000009E-2</v>
      </c>
      <c r="CI31" s="4">
        <f t="shared" si="13"/>
        <v>4.1000000000000009E-2</v>
      </c>
      <c r="CJ31" s="4">
        <f t="shared" si="13"/>
        <v>4.1000000000000009E-2</v>
      </c>
      <c r="CK31" s="4">
        <f t="shared" si="13"/>
        <v>4.1000000000000009E-2</v>
      </c>
      <c r="CL31" s="4">
        <f t="shared" si="14"/>
        <v>4.1000000000000009E-2</v>
      </c>
      <c r="CM31" s="4">
        <f t="shared" si="14"/>
        <v>4.1000000000000009E-2</v>
      </c>
      <c r="CN31" s="4">
        <f t="shared" si="14"/>
        <v>4.1000000000000009E-2</v>
      </c>
      <c r="CO31" s="4">
        <f t="shared" si="14"/>
        <v>4.1000000000000009E-2</v>
      </c>
      <c r="CP31" s="4">
        <f t="shared" si="14"/>
        <v>4.1000000000000009E-2</v>
      </c>
      <c r="CQ31" s="4">
        <f t="shared" si="14"/>
        <v>4.1000000000000009E-2</v>
      </c>
      <c r="CR31" s="4">
        <f t="shared" si="14"/>
        <v>4.1000000000000009E-2</v>
      </c>
      <c r="CS31" s="4">
        <f t="shared" si="14"/>
        <v>4.1000000000000009E-2</v>
      </c>
      <c r="CT31" s="4">
        <f t="shared" si="14"/>
        <v>4.1000000000000009E-2</v>
      </c>
      <c r="CU31" s="4">
        <f t="shared" si="14"/>
        <v>4.1000000000000009E-2</v>
      </c>
      <c r="CV31" s="4">
        <f t="shared" si="15"/>
        <v>4.1000000000000009E-2</v>
      </c>
      <c r="CW31" s="4">
        <f t="shared" si="15"/>
        <v>4.1000000000000009E-2</v>
      </c>
      <c r="CX31" s="4">
        <f t="shared" si="15"/>
        <v>4.1000000000000009E-2</v>
      </c>
      <c r="CY31" s="4">
        <f t="shared" si="15"/>
        <v>4.1000000000000009E-2</v>
      </c>
      <c r="CZ31" s="4">
        <f t="shared" si="15"/>
        <v>4.1000000000000009E-2</v>
      </c>
      <c r="DA31" s="4">
        <f t="shared" si="15"/>
        <v>4.1000000000000009E-2</v>
      </c>
      <c r="DB31" s="4">
        <f t="shared" si="15"/>
        <v>4.1000000000000009E-2</v>
      </c>
      <c r="DC31" s="4">
        <f t="shared" si="15"/>
        <v>4.1000000000000009E-2</v>
      </c>
      <c r="DD31" s="4">
        <f t="shared" si="15"/>
        <v>4.1000000000000009E-2</v>
      </c>
      <c r="DE31" s="4">
        <f t="shared" si="15"/>
        <v>4.1000000000000009E-2</v>
      </c>
    </row>
    <row r="32" spans="1:109">
      <c r="A32" t="s">
        <v>56</v>
      </c>
      <c r="B32" t="s">
        <v>2</v>
      </c>
      <c r="C32">
        <v>5</v>
      </c>
      <c r="D32">
        <v>160</v>
      </c>
      <c r="E32" s="1">
        <v>0.6</v>
      </c>
      <c r="H32">
        <v>75</v>
      </c>
      <c r="I32">
        <f>H32+H31+H30+H29+H28</f>
        <v>165</v>
      </c>
      <c r="J32" s="4">
        <f t="shared" ref="J32:S41" si="16">IF($D32-$Q$9*(J$21-1)&gt;$D32*0.7,0.5*(1+$F32-$U$4),IF($D32-$Q$9*(J$21-1)&gt;$D32*0.3,0.25*(1+$F32-$U$4),0.05*(1+$F32-$U$4)))</f>
        <v>0.41000000000000003</v>
      </c>
      <c r="K32" s="4">
        <f t="shared" si="16"/>
        <v>0.41000000000000003</v>
      </c>
      <c r="L32" s="4">
        <f t="shared" si="16"/>
        <v>0.41000000000000003</v>
      </c>
      <c r="M32" s="4">
        <f t="shared" si="16"/>
        <v>0.41000000000000003</v>
      </c>
      <c r="N32" s="4">
        <f t="shared" si="16"/>
        <v>0.20500000000000002</v>
      </c>
      <c r="O32" s="4">
        <f t="shared" si="16"/>
        <v>0.20500000000000002</v>
      </c>
      <c r="P32" s="4">
        <f t="shared" si="16"/>
        <v>0.20500000000000002</v>
      </c>
      <c r="Q32" s="4">
        <f t="shared" si="16"/>
        <v>0.20500000000000002</v>
      </c>
      <c r="R32" s="4">
        <f t="shared" si="16"/>
        <v>4.1000000000000009E-2</v>
      </c>
      <c r="S32" s="4">
        <f t="shared" si="16"/>
        <v>4.1000000000000009E-2</v>
      </c>
      <c r="T32" s="4">
        <f t="shared" ref="T32:AC41" si="17">IF($D32-$Q$9*(T$21-1)&gt;$D32*0.7,0.5*(1+$F32-$U$4),IF($D32-$Q$9*(T$21-1)&gt;$D32*0.3,0.25*(1+$F32-$U$4),0.05*(1+$F32-$U$4)))</f>
        <v>4.1000000000000009E-2</v>
      </c>
      <c r="U32" s="4">
        <f t="shared" si="17"/>
        <v>4.1000000000000009E-2</v>
      </c>
      <c r="V32" s="4">
        <f t="shared" si="17"/>
        <v>4.1000000000000009E-2</v>
      </c>
      <c r="W32" s="4">
        <f t="shared" si="17"/>
        <v>4.1000000000000009E-2</v>
      </c>
      <c r="X32" s="4">
        <f t="shared" si="17"/>
        <v>4.1000000000000009E-2</v>
      </c>
      <c r="Y32" s="4">
        <f t="shared" si="17"/>
        <v>4.1000000000000009E-2</v>
      </c>
      <c r="Z32" s="4">
        <f t="shared" si="17"/>
        <v>4.1000000000000009E-2</v>
      </c>
      <c r="AA32" s="4">
        <f t="shared" si="17"/>
        <v>4.1000000000000009E-2</v>
      </c>
      <c r="AB32" s="4">
        <f t="shared" si="17"/>
        <v>4.1000000000000009E-2</v>
      </c>
      <c r="AC32" s="4">
        <f t="shared" si="17"/>
        <v>4.1000000000000009E-2</v>
      </c>
      <c r="AD32" s="4">
        <f t="shared" ref="AD32:AM41" si="18">IF($D32-$Q$9*(AD$21-1)&gt;$D32*0.7,0.5*(1+$F32-$U$4),IF($D32-$Q$9*(AD$21-1)&gt;$D32*0.3,0.25*(1+$F32-$U$4),0.05*(1+$F32-$U$4)))</f>
        <v>4.1000000000000009E-2</v>
      </c>
      <c r="AE32" s="4">
        <f t="shared" si="18"/>
        <v>4.1000000000000009E-2</v>
      </c>
      <c r="AF32" s="4">
        <f t="shared" si="18"/>
        <v>4.1000000000000009E-2</v>
      </c>
      <c r="AG32" s="4">
        <f t="shared" si="18"/>
        <v>4.1000000000000009E-2</v>
      </c>
      <c r="AH32" s="4">
        <f t="shared" si="18"/>
        <v>4.1000000000000009E-2</v>
      </c>
      <c r="AI32" s="4">
        <f t="shared" si="18"/>
        <v>4.1000000000000009E-2</v>
      </c>
      <c r="AJ32" s="4">
        <f t="shared" si="18"/>
        <v>4.1000000000000009E-2</v>
      </c>
      <c r="AK32" s="4">
        <f t="shared" si="18"/>
        <v>4.1000000000000009E-2</v>
      </c>
      <c r="AL32" s="4">
        <f t="shared" si="18"/>
        <v>4.1000000000000009E-2</v>
      </c>
      <c r="AM32" s="4">
        <f t="shared" si="18"/>
        <v>4.1000000000000009E-2</v>
      </c>
      <c r="AN32" s="4">
        <f t="shared" ref="AN32:AW41" si="19">IF($D32-$Q$9*(AN$21-1)&gt;$D32*0.7,0.5*(1+$F32-$U$4),IF($D32-$Q$9*(AN$21-1)&gt;$D32*0.3,0.25*(1+$F32-$U$4),0.05*(1+$F32-$U$4)))</f>
        <v>4.1000000000000009E-2</v>
      </c>
      <c r="AO32" s="4">
        <f t="shared" si="19"/>
        <v>4.1000000000000009E-2</v>
      </c>
      <c r="AP32" s="4">
        <f t="shared" si="19"/>
        <v>4.1000000000000009E-2</v>
      </c>
      <c r="AQ32" s="4">
        <f t="shared" si="19"/>
        <v>4.1000000000000009E-2</v>
      </c>
      <c r="AR32" s="4">
        <f t="shared" si="19"/>
        <v>4.1000000000000009E-2</v>
      </c>
      <c r="AS32" s="4">
        <f t="shared" si="19"/>
        <v>4.1000000000000009E-2</v>
      </c>
      <c r="AT32" s="4">
        <f t="shared" si="19"/>
        <v>4.1000000000000009E-2</v>
      </c>
      <c r="AU32" s="4">
        <f t="shared" si="19"/>
        <v>4.1000000000000009E-2</v>
      </c>
      <c r="AV32" s="4">
        <f t="shared" si="19"/>
        <v>4.1000000000000009E-2</v>
      </c>
      <c r="AW32" s="4">
        <f t="shared" si="19"/>
        <v>4.1000000000000009E-2</v>
      </c>
      <c r="AX32" s="4">
        <f t="shared" ref="AX32:BG41" si="20">IF($D32-$Q$9*(AX$21-1)&gt;$D32*0.7,0.5*(1+$F32-$U$4),IF($D32-$Q$9*(AX$21-1)&gt;$D32*0.3,0.25*(1+$F32-$U$4),0.05*(1+$F32-$U$4)))</f>
        <v>4.1000000000000009E-2</v>
      </c>
      <c r="AY32" s="4">
        <f t="shared" si="20"/>
        <v>4.1000000000000009E-2</v>
      </c>
      <c r="AZ32" s="4">
        <f t="shared" si="20"/>
        <v>4.1000000000000009E-2</v>
      </c>
      <c r="BA32" s="4">
        <f t="shared" si="20"/>
        <v>4.1000000000000009E-2</v>
      </c>
      <c r="BB32" s="4">
        <f t="shared" si="20"/>
        <v>4.1000000000000009E-2</v>
      </c>
      <c r="BC32" s="4">
        <f t="shared" si="20"/>
        <v>4.1000000000000009E-2</v>
      </c>
      <c r="BD32" s="4">
        <f t="shared" si="20"/>
        <v>4.1000000000000009E-2</v>
      </c>
      <c r="BE32" s="4">
        <f t="shared" si="20"/>
        <v>4.1000000000000009E-2</v>
      </c>
      <c r="BF32" s="4">
        <f t="shared" si="20"/>
        <v>4.1000000000000009E-2</v>
      </c>
      <c r="BG32" s="4">
        <f t="shared" si="20"/>
        <v>4.1000000000000009E-2</v>
      </c>
      <c r="BH32" s="4">
        <f t="shared" ref="BH32:BQ41" si="21">IF($D32-$Q$9*(BH$21-1)&gt;$D32*0.7,0.5*(1+$F32-$U$4),IF($D32-$Q$9*(BH$21-1)&gt;$D32*0.3,0.25*(1+$F32-$U$4),0.05*(1+$F32-$U$4)))</f>
        <v>4.1000000000000009E-2</v>
      </c>
      <c r="BI32" s="4">
        <f t="shared" si="21"/>
        <v>4.1000000000000009E-2</v>
      </c>
      <c r="BJ32" s="4">
        <f t="shared" si="21"/>
        <v>4.1000000000000009E-2</v>
      </c>
      <c r="BK32" s="4">
        <f t="shared" si="21"/>
        <v>4.1000000000000009E-2</v>
      </c>
      <c r="BL32" s="4">
        <f t="shared" si="21"/>
        <v>4.1000000000000009E-2</v>
      </c>
      <c r="BM32" s="4">
        <f t="shared" si="21"/>
        <v>4.1000000000000009E-2</v>
      </c>
      <c r="BN32" s="4">
        <f t="shared" si="21"/>
        <v>4.1000000000000009E-2</v>
      </c>
      <c r="BO32" s="4">
        <f t="shared" si="21"/>
        <v>4.1000000000000009E-2</v>
      </c>
      <c r="BP32" s="4">
        <f t="shared" si="21"/>
        <v>4.1000000000000009E-2</v>
      </c>
      <c r="BQ32" s="4">
        <f t="shared" si="21"/>
        <v>4.1000000000000009E-2</v>
      </c>
      <c r="BR32" s="4">
        <f t="shared" ref="BR32:CA41" si="22">IF($D32-$Q$9*(BR$21-1)&gt;$D32*0.7,0.5*(1+$F32-$U$4),IF($D32-$Q$9*(BR$21-1)&gt;$D32*0.3,0.25*(1+$F32-$U$4),0.05*(1+$F32-$U$4)))</f>
        <v>4.1000000000000009E-2</v>
      </c>
      <c r="BS32" s="4">
        <f t="shared" si="22"/>
        <v>4.1000000000000009E-2</v>
      </c>
      <c r="BT32" s="4">
        <f t="shared" si="22"/>
        <v>4.1000000000000009E-2</v>
      </c>
      <c r="BU32" s="4">
        <f t="shared" si="22"/>
        <v>4.1000000000000009E-2</v>
      </c>
      <c r="BV32" s="4">
        <f t="shared" si="22"/>
        <v>4.1000000000000009E-2</v>
      </c>
      <c r="BW32" s="4">
        <f t="shared" si="22"/>
        <v>4.1000000000000009E-2</v>
      </c>
      <c r="BX32" s="4">
        <f t="shared" si="22"/>
        <v>4.1000000000000009E-2</v>
      </c>
      <c r="BY32" s="4">
        <f t="shared" si="22"/>
        <v>4.1000000000000009E-2</v>
      </c>
      <c r="BZ32" s="4">
        <f t="shared" si="22"/>
        <v>4.1000000000000009E-2</v>
      </c>
      <c r="CA32" s="4">
        <f t="shared" si="22"/>
        <v>4.1000000000000009E-2</v>
      </c>
      <c r="CB32" s="4">
        <f t="shared" ref="CB32:CK41" si="23">IF($D32-$Q$9*(CB$21-1)&gt;$D32*0.7,0.5*(1+$F32-$U$4),IF($D32-$Q$9*(CB$21-1)&gt;$D32*0.3,0.25*(1+$F32-$U$4),0.05*(1+$F32-$U$4)))</f>
        <v>4.1000000000000009E-2</v>
      </c>
      <c r="CC32" s="4">
        <f t="shared" si="23"/>
        <v>4.1000000000000009E-2</v>
      </c>
      <c r="CD32" s="4">
        <f t="shared" si="23"/>
        <v>4.1000000000000009E-2</v>
      </c>
      <c r="CE32" s="4">
        <f t="shared" si="23"/>
        <v>4.1000000000000009E-2</v>
      </c>
      <c r="CF32" s="4">
        <f t="shared" si="23"/>
        <v>4.1000000000000009E-2</v>
      </c>
      <c r="CG32" s="4">
        <f t="shared" si="23"/>
        <v>4.1000000000000009E-2</v>
      </c>
      <c r="CH32" s="4">
        <f t="shared" si="23"/>
        <v>4.1000000000000009E-2</v>
      </c>
      <c r="CI32" s="4">
        <f t="shared" si="23"/>
        <v>4.1000000000000009E-2</v>
      </c>
      <c r="CJ32" s="4">
        <f t="shared" si="23"/>
        <v>4.1000000000000009E-2</v>
      </c>
      <c r="CK32" s="4">
        <f t="shared" si="23"/>
        <v>4.1000000000000009E-2</v>
      </c>
      <c r="CL32" s="4">
        <f t="shared" ref="CL32:CU41" si="24">IF($D32-$Q$9*(CL$21-1)&gt;$D32*0.7,0.5*(1+$F32-$U$4),IF($D32-$Q$9*(CL$21-1)&gt;$D32*0.3,0.25*(1+$F32-$U$4),0.05*(1+$F32-$U$4)))</f>
        <v>4.1000000000000009E-2</v>
      </c>
      <c r="CM32" s="4">
        <f t="shared" si="24"/>
        <v>4.1000000000000009E-2</v>
      </c>
      <c r="CN32" s="4">
        <f t="shared" si="24"/>
        <v>4.1000000000000009E-2</v>
      </c>
      <c r="CO32" s="4">
        <f t="shared" si="24"/>
        <v>4.1000000000000009E-2</v>
      </c>
      <c r="CP32" s="4">
        <f t="shared" si="24"/>
        <v>4.1000000000000009E-2</v>
      </c>
      <c r="CQ32" s="4">
        <f t="shared" si="24"/>
        <v>4.1000000000000009E-2</v>
      </c>
      <c r="CR32" s="4">
        <f t="shared" si="24"/>
        <v>4.1000000000000009E-2</v>
      </c>
      <c r="CS32" s="4">
        <f t="shared" si="24"/>
        <v>4.1000000000000009E-2</v>
      </c>
      <c r="CT32" s="4">
        <f t="shared" si="24"/>
        <v>4.1000000000000009E-2</v>
      </c>
      <c r="CU32" s="4">
        <f t="shared" si="24"/>
        <v>4.1000000000000009E-2</v>
      </c>
      <c r="CV32" s="4">
        <f t="shared" ref="CV32:DE41" si="25">IF($D32-$Q$9*(CV$21-1)&gt;$D32*0.7,0.5*(1+$F32-$U$4),IF($D32-$Q$9*(CV$21-1)&gt;$D32*0.3,0.25*(1+$F32-$U$4),0.05*(1+$F32-$U$4)))</f>
        <v>4.1000000000000009E-2</v>
      </c>
      <c r="CW32" s="4">
        <f t="shared" si="25"/>
        <v>4.1000000000000009E-2</v>
      </c>
      <c r="CX32" s="4">
        <f t="shared" si="25"/>
        <v>4.1000000000000009E-2</v>
      </c>
      <c r="CY32" s="4">
        <f t="shared" si="25"/>
        <v>4.1000000000000009E-2</v>
      </c>
      <c r="CZ32" s="4">
        <f t="shared" si="25"/>
        <v>4.1000000000000009E-2</v>
      </c>
      <c r="DA32" s="4">
        <f t="shared" si="25"/>
        <v>4.1000000000000009E-2</v>
      </c>
      <c r="DB32" s="4">
        <f t="shared" si="25"/>
        <v>4.1000000000000009E-2</v>
      </c>
      <c r="DC32" s="4">
        <f t="shared" si="25"/>
        <v>4.1000000000000009E-2</v>
      </c>
      <c r="DD32" s="4">
        <f t="shared" si="25"/>
        <v>4.1000000000000009E-2</v>
      </c>
      <c r="DE32" s="4">
        <f t="shared" si="25"/>
        <v>4.1000000000000009E-2</v>
      </c>
    </row>
    <row r="33" spans="1:109">
      <c r="A33" t="s">
        <v>57</v>
      </c>
      <c r="B33" t="s">
        <v>3</v>
      </c>
      <c r="C33">
        <v>1</v>
      </c>
      <c r="D33">
        <v>80</v>
      </c>
      <c r="F33" s="1">
        <v>0.1</v>
      </c>
      <c r="H33">
        <f>15+7.5</f>
        <v>22.5</v>
      </c>
      <c r="I33">
        <f>H33</f>
        <v>22.5</v>
      </c>
      <c r="J33" s="4">
        <f t="shared" si="16"/>
        <v>0.46000000000000008</v>
      </c>
      <c r="K33" s="4">
        <f t="shared" si="16"/>
        <v>0.46000000000000008</v>
      </c>
      <c r="L33" s="4">
        <f t="shared" si="16"/>
        <v>0.23000000000000004</v>
      </c>
      <c r="M33" s="4">
        <f t="shared" si="16"/>
        <v>0.23000000000000004</v>
      </c>
      <c r="N33" s="4">
        <f t="shared" si="16"/>
        <v>4.6000000000000013E-2</v>
      </c>
      <c r="O33" s="4">
        <f t="shared" si="16"/>
        <v>4.6000000000000013E-2</v>
      </c>
      <c r="P33" s="4">
        <f t="shared" si="16"/>
        <v>4.6000000000000013E-2</v>
      </c>
      <c r="Q33" s="4">
        <f t="shared" si="16"/>
        <v>4.6000000000000013E-2</v>
      </c>
      <c r="R33" s="4">
        <f t="shared" si="16"/>
        <v>4.6000000000000013E-2</v>
      </c>
      <c r="S33" s="4">
        <f t="shared" si="16"/>
        <v>4.6000000000000013E-2</v>
      </c>
      <c r="T33" s="4">
        <f t="shared" si="17"/>
        <v>4.6000000000000013E-2</v>
      </c>
      <c r="U33" s="4">
        <f t="shared" si="17"/>
        <v>4.6000000000000013E-2</v>
      </c>
      <c r="V33" s="4">
        <f t="shared" si="17"/>
        <v>4.6000000000000013E-2</v>
      </c>
      <c r="W33" s="4">
        <f t="shared" si="17"/>
        <v>4.6000000000000013E-2</v>
      </c>
      <c r="X33" s="4">
        <f t="shared" si="17"/>
        <v>4.6000000000000013E-2</v>
      </c>
      <c r="Y33" s="4">
        <f t="shared" si="17"/>
        <v>4.6000000000000013E-2</v>
      </c>
      <c r="Z33" s="4">
        <f t="shared" si="17"/>
        <v>4.6000000000000013E-2</v>
      </c>
      <c r="AA33" s="4">
        <f t="shared" si="17"/>
        <v>4.6000000000000013E-2</v>
      </c>
      <c r="AB33" s="4">
        <f t="shared" si="17"/>
        <v>4.6000000000000013E-2</v>
      </c>
      <c r="AC33" s="4">
        <f t="shared" si="17"/>
        <v>4.6000000000000013E-2</v>
      </c>
      <c r="AD33" s="4">
        <f t="shared" si="18"/>
        <v>4.6000000000000013E-2</v>
      </c>
      <c r="AE33" s="4">
        <f t="shared" si="18"/>
        <v>4.6000000000000013E-2</v>
      </c>
      <c r="AF33" s="4">
        <f t="shared" si="18"/>
        <v>4.6000000000000013E-2</v>
      </c>
      <c r="AG33" s="4">
        <f t="shared" si="18"/>
        <v>4.6000000000000013E-2</v>
      </c>
      <c r="AH33" s="4">
        <f t="shared" si="18"/>
        <v>4.6000000000000013E-2</v>
      </c>
      <c r="AI33" s="4">
        <f t="shared" si="18"/>
        <v>4.6000000000000013E-2</v>
      </c>
      <c r="AJ33" s="4">
        <f t="shared" si="18"/>
        <v>4.6000000000000013E-2</v>
      </c>
      <c r="AK33" s="4">
        <f t="shared" si="18"/>
        <v>4.6000000000000013E-2</v>
      </c>
      <c r="AL33" s="4">
        <f t="shared" si="18"/>
        <v>4.6000000000000013E-2</v>
      </c>
      <c r="AM33" s="4">
        <f t="shared" si="18"/>
        <v>4.6000000000000013E-2</v>
      </c>
      <c r="AN33" s="4">
        <f t="shared" si="19"/>
        <v>4.6000000000000013E-2</v>
      </c>
      <c r="AO33" s="4">
        <f t="shared" si="19"/>
        <v>4.6000000000000013E-2</v>
      </c>
      <c r="AP33" s="4">
        <f t="shared" si="19"/>
        <v>4.6000000000000013E-2</v>
      </c>
      <c r="AQ33" s="4">
        <f t="shared" si="19"/>
        <v>4.6000000000000013E-2</v>
      </c>
      <c r="AR33" s="4">
        <f t="shared" si="19"/>
        <v>4.6000000000000013E-2</v>
      </c>
      <c r="AS33" s="4">
        <f t="shared" si="19"/>
        <v>4.6000000000000013E-2</v>
      </c>
      <c r="AT33" s="4">
        <f t="shared" si="19"/>
        <v>4.6000000000000013E-2</v>
      </c>
      <c r="AU33" s="4">
        <f t="shared" si="19"/>
        <v>4.6000000000000013E-2</v>
      </c>
      <c r="AV33" s="4">
        <f t="shared" si="19"/>
        <v>4.6000000000000013E-2</v>
      </c>
      <c r="AW33" s="4">
        <f t="shared" si="19"/>
        <v>4.6000000000000013E-2</v>
      </c>
      <c r="AX33" s="4">
        <f t="shared" si="20"/>
        <v>4.6000000000000013E-2</v>
      </c>
      <c r="AY33" s="4">
        <f t="shared" si="20"/>
        <v>4.6000000000000013E-2</v>
      </c>
      <c r="AZ33" s="4">
        <f t="shared" si="20"/>
        <v>4.6000000000000013E-2</v>
      </c>
      <c r="BA33" s="4">
        <f t="shared" si="20"/>
        <v>4.6000000000000013E-2</v>
      </c>
      <c r="BB33" s="4">
        <f t="shared" si="20"/>
        <v>4.6000000000000013E-2</v>
      </c>
      <c r="BC33" s="4">
        <f t="shared" si="20"/>
        <v>4.6000000000000013E-2</v>
      </c>
      <c r="BD33" s="4">
        <f t="shared" si="20"/>
        <v>4.6000000000000013E-2</v>
      </c>
      <c r="BE33" s="4">
        <f t="shared" si="20"/>
        <v>4.6000000000000013E-2</v>
      </c>
      <c r="BF33" s="4">
        <f t="shared" si="20"/>
        <v>4.6000000000000013E-2</v>
      </c>
      <c r="BG33" s="4">
        <f t="shared" si="20"/>
        <v>4.6000000000000013E-2</v>
      </c>
      <c r="BH33" s="4">
        <f t="shared" si="21"/>
        <v>4.6000000000000013E-2</v>
      </c>
      <c r="BI33" s="4">
        <f t="shared" si="21"/>
        <v>4.6000000000000013E-2</v>
      </c>
      <c r="BJ33" s="4">
        <f t="shared" si="21"/>
        <v>4.6000000000000013E-2</v>
      </c>
      <c r="BK33" s="4">
        <f t="shared" si="21"/>
        <v>4.6000000000000013E-2</v>
      </c>
      <c r="BL33" s="4">
        <f t="shared" si="21"/>
        <v>4.6000000000000013E-2</v>
      </c>
      <c r="BM33" s="4">
        <f t="shared" si="21"/>
        <v>4.6000000000000013E-2</v>
      </c>
      <c r="BN33" s="4">
        <f t="shared" si="21"/>
        <v>4.6000000000000013E-2</v>
      </c>
      <c r="BO33" s="4">
        <f t="shared" si="21"/>
        <v>4.6000000000000013E-2</v>
      </c>
      <c r="BP33" s="4">
        <f t="shared" si="21"/>
        <v>4.6000000000000013E-2</v>
      </c>
      <c r="BQ33" s="4">
        <f t="shared" si="21"/>
        <v>4.6000000000000013E-2</v>
      </c>
      <c r="BR33" s="4">
        <f t="shared" si="22"/>
        <v>4.6000000000000013E-2</v>
      </c>
      <c r="BS33" s="4">
        <f t="shared" si="22"/>
        <v>4.6000000000000013E-2</v>
      </c>
      <c r="BT33" s="4">
        <f t="shared" si="22"/>
        <v>4.6000000000000013E-2</v>
      </c>
      <c r="BU33" s="4">
        <f t="shared" si="22"/>
        <v>4.6000000000000013E-2</v>
      </c>
      <c r="BV33" s="4">
        <f t="shared" si="22"/>
        <v>4.6000000000000013E-2</v>
      </c>
      <c r="BW33" s="4">
        <f t="shared" si="22"/>
        <v>4.6000000000000013E-2</v>
      </c>
      <c r="BX33" s="4">
        <f t="shared" si="22"/>
        <v>4.6000000000000013E-2</v>
      </c>
      <c r="BY33" s="4">
        <f t="shared" si="22"/>
        <v>4.6000000000000013E-2</v>
      </c>
      <c r="BZ33" s="4">
        <f t="shared" si="22"/>
        <v>4.6000000000000013E-2</v>
      </c>
      <c r="CA33" s="4">
        <f t="shared" si="22"/>
        <v>4.6000000000000013E-2</v>
      </c>
      <c r="CB33" s="4">
        <f t="shared" si="23"/>
        <v>4.6000000000000013E-2</v>
      </c>
      <c r="CC33" s="4">
        <f t="shared" si="23"/>
        <v>4.6000000000000013E-2</v>
      </c>
      <c r="CD33" s="4">
        <f t="shared" si="23"/>
        <v>4.6000000000000013E-2</v>
      </c>
      <c r="CE33" s="4">
        <f t="shared" si="23"/>
        <v>4.6000000000000013E-2</v>
      </c>
      <c r="CF33" s="4">
        <f t="shared" si="23"/>
        <v>4.6000000000000013E-2</v>
      </c>
      <c r="CG33" s="4">
        <f t="shared" si="23"/>
        <v>4.6000000000000013E-2</v>
      </c>
      <c r="CH33" s="4">
        <f t="shared" si="23"/>
        <v>4.6000000000000013E-2</v>
      </c>
      <c r="CI33" s="4">
        <f t="shared" si="23"/>
        <v>4.6000000000000013E-2</v>
      </c>
      <c r="CJ33" s="4">
        <f t="shared" si="23"/>
        <v>4.6000000000000013E-2</v>
      </c>
      <c r="CK33" s="4">
        <f t="shared" si="23"/>
        <v>4.6000000000000013E-2</v>
      </c>
      <c r="CL33" s="4">
        <f t="shared" si="24"/>
        <v>4.6000000000000013E-2</v>
      </c>
      <c r="CM33" s="4">
        <f t="shared" si="24"/>
        <v>4.6000000000000013E-2</v>
      </c>
      <c r="CN33" s="4">
        <f t="shared" si="24"/>
        <v>4.6000000000000013E-2</v>
      </c>
      <c r="CO33" s="4">
        <f t="shared" si="24"/>
        <v>4.6000000000000013E-2</v>
      </c>
      <c r="CP33" s="4">
        <f t="shared" si="24"/>
        <v>4.6000000000000013E-2</v>
      </c>
      <c r="CQ33" s="4">
        <f t="shared" si="24"/>
        <v>4.6000000000000013E-2</v>
      </c>
      <c r="CR33" s="4">
        <f t="shared" si="24"/>
        <v>4.6000000000000013E-2</v>
      </c>
      <c r="CS33" s="4">
        <f t="shared" si="24"/>
        <v>4.6000000000000013E-2</v>
      </c>
      <c r="CT33" s="4">
        <f t="shared" si="24"/>
        <v>4.6000000000000013E-2</v>
      </c>
      <c r="CU33" s="4">
        <f t="shared" si="24"/>
        <v>4.6000000000000013E-2</v>
      </c>
      <c r="CV33" s="4">
        <f t="shared" si="25"/>
        <v>4.6000000000000013E-2</v>
      </c>
      <c r="CW33" s="4">
        <f t="shared" si="25"/>
        <v>4.6000000000000013E-2</v>
      </c>
      <c r="CX33" s="4">
        <f t="shared" si="25"/>
        <v>4.6000000000000013E-2</v>
      </c>
      <c r="CY33" s="4">
        <f t="shared" si="25"/>
        <v>4.6000000000000013E-2</v>
      </c>
      <c r="CZ33" s="4">
        <f t="shared" si="25"/>
        <v>4.6000000000000013E-2</v>
      </c>
      <c r="DA33" s="4">
        <f t="shared" si="25"/>
        <v>4.6000000000000013E-2</v>
      </c>
      <c r="DB33" s="4">
        <f t="shared" si="25"/>
        <v>4.6000000000000013E-2</v>
      </c>
      <c r="DC33" s="4">
        <f t="shared" si="25"/>
        <v>4.6000000000000013E-2</v>
      </c>
      <c r="DD33" s="4">
        <f t="shared" si="25"/>
        <v>4.6000000000000013E-2</v>
      </c>
      <c r="DE33" s="4">
        <f t="shared" si="25"/>
        <v>4.6000000000000013E-2</v>
      </c>
    </row>
    <row r="34" spans="1:109">
      <c r="A34" t="s">
        <v>58</v>
      </c>
      <c r="B34" t="s">
        <v>3</v>
      </c>
      <c r="C34">
        <v>2</v>
      </c>
      <c r="D34">
        <v>100</v>
      </c>
      <c r="F34" s="1">
        <v>0.2</v>
      </c>
      <c r="H34">
        <v>20</v>
      </c>
      <c r="I34">
        <f>H34+H33</f>
        <v>42.5</v>
      </c>
      <c r="J34" s="4">
        <f t="shared" si="16"/>
        <v>0.51</v>
      </c>
      <c r="K34" s="4">
        <f t="shared" si="16"/>
        <v>0.51</v>
      </c>
      <c r="L34" s="4">
        <f t="shared" si="16"/>
        <v>0.51</v>
      </c>
      <c r="M34" s="4">
        <f t="shared" si="16"/>
        <v>0.255</v>
      </c>
      <c r="N34" s="4">
        <f t="shared" si="16"/>
        <v>0.255</v>
      </c>
      <c r="O34" s="4">
        <f t="shared" si="16"/>
        <v>5.1000000000000004E-2</v>
      </c>
      <c r="P34" s="4">
        <f t="shared" si="16"/>
        <v>5.1000000000000004E-2</v>
      </c>
      <c r="Q34" s="4">
        <f t="shared" si="16"/>
        <v>5.1000000000000004E-2</v>
      </c>
      <c r="R34" s="4">
        <f t="shared" si="16"/>
        <v>5.1000000000000004E-2</v>
      </c>
      <c r="S34" s="4">
        <f t="shared" si="16"/>
        <v>5.1000000000000004E-2</v>
      </c>
      <c r="T34" s="4">
        <f t="shared" si="17"/>
        <v>5.1000000000000004E-2</v>
      </c>
      <c r="U34" s="4">
        <f t="shared" si="17"/>
        <v>5.1000000000000004E-2</v>
      </c>
      <c r="V34" s="4">
        <f t="shared" si="17"/>
        <v>5.1000000000000004E-2</v>
      </c>
      <c r="W34" s="4">
        <f t="shared" si="17"/>
        <v>5.1000000000000004E-2</v>
      </c>
      <c r="X34" s="4">
        <f t="shared" si="17"/>
        <v>5.1000000000000004E-2</v>
      </c>
      <c r="Y34" s="4">
        <f t="shared" si="17"/>
        <v>5.1000000000000004E-2</v>
      </c>
      <c r="Z34" s="4">
        <f t="shared" si="17"/>
        <v>5.1000000000000004E-2</v>
      </c>
      <c r="AA34" s="4">
        <f t="shared" si="17"/>
        <v>5.1000000000000004E-2</v>
      </c>
      <c r="AB34" s="4">
        <f t="shared" si="17"/>
        <v>5.1000000000000004E-2</v>
      </c>
      <c r="AC34" s="4">
        <f t="shared" si="17"/>
        <v>5.1000000000000004E-2</v>
      </c>
      <c r="AD34" s="4">
        <f t="shared" si="18"/>
        <v>5.1000000000000004E-2</v>
      </c>
      <c r="AE34" s="4">
        <f t="shared" si="18"/>
        <v>5.1000000000000004E-2</v>
      </c>
      <c r="AF34" s="4">
        <f t="shared" si="18"/>
        <v>5.1000000000000004E-2</v>
      </c>
      <c r="AG34" s="4">
        <f t="shared" si="18"/>
        <v>5.1000000000000004E-2</v>
      </c>
      <c r="AH34" s="4">
        <f t="shared" si="18"/>
        <v>5.1000000000000004E-2</v>
      </c>
      <c r="AI34" s="4">
        <f t="shared" si="18"/>
        <v>5.1000000000000004E-2</v>
      </c>
      <c r="AJ34" s="4">
        <f t="shared" si="18"/>
        <v>5.1000000000000004E-2</v>
      </c>
      <c r="AK34" s="4">
        <f t="shared" si="18"/>
        <v>5.1000000000000004E-2</v>
      </c>
      <c r="AL34" s="4">
        <f t="shared" si="18"/>
        <v>5.1000000000000004E-2</v>
      </c>
      <c r="AM34" s="4">
        <f t="shared" si="18"/>
        <v>5.1000000000000004E-2</v>
      </c>
      <c r="AN34" s="4">
        <f t="shared" si="19"/>
        <v>5.1000000000000004E-2</v>
      </c>
      <c r="AO34" s="4">
        <f t="shared" si="19"/>
        <v>5.1000000000000004E-2</v>
      </c>
      <c r="AP34" s="4">
        <f t="shared" si="19"/>
        <v>5.1000000000000004E-2</v>
      </c>
      <c r="AQ34" s="4">
        <f t="shared" si="19"/>
        <v>5.1000000000000004E-2</v>
      </c>
      <c r="AR34" s="4">
        <f t="shared" si="19"/>
        <v>5.1000000000000004E-2</v>
      </c>
      <c r="AS34" s="4">
        <f t="shared" si="19"/>
        <v>5.1000000000000004E-2</v>
      </c>
      <c r="AT34" s="4">
        <f t="shared" si="19"/>
        <v>5.1000000000000004E-2</v>
      </c>
      <c r="AU34" s="4">
        <f t="shared" si="19"/>
        <v>5.1000000000000004E-2</v>
      </c>
      <c r="AV34" s="4">
        <f t="shared" si="19"/>
        <v>5.1000000000000004E-2</v>
      </c>
      <c r="AW34" s="4">
        <f t="shared" si="19"/>
        <v>5.1000000000000004E-2</v>
      </c>
      <c r="AX34" s="4">
        <f t="shared" si="20"/>
        <v>5.1000000000000004E-2</v>
      </c>
      <c r="AY34" s="4">
        <f t="shared" si="20"/>
        <v>5.1000000000000004E-2</v>
      </c>
      <c r="AZ34" s="4">
        <f t="shared" si="20"/>
        <v>5.1000000000000004E-2</v>
      </c>
      <c r="BA34" s="4">
        <f t="shared" si="20"/>
        <v>5.1000000000000004E-2</v>
      </c>
      <c r="BB34" s="4">
        <f t="shared" si="20"/>
        <v>5.1000000000000004E-2</v>
      </c>
      <c r="BC34" s="4">
        <f t="shared" si="20"/>
        <v>5.1000000000000004E-2</v>
      </c>
      <c r="BD34" s="4">
        <f t="shared" si="20"/>
        <v>5.1000000000000004E-2</v>
      </c>
      <c r="BE34" s="4">
        <f t="shared" si="20"/>
        <v>5.1000000000000004E-2</v>
      </c>
      <c r="BF34" s="4">
        <f t="shared" si="20"/>
        <v>5.1000000000000004E-2</v>
      </c>
      <c r="BG34" s="4">
        <f t="shared" si="20"/>
        <v>5.1000000000000004E-2</v>
      </c>
      <c r="BH34" s="4">
        <f t="shared" si="21"/>
        <v>5.1000000000000004E-2</v>
      </c>
      <c r="BI34" s="4">
        <f t="shared" si="21"/>
        <v>5.1000000000000004E-2</v>
      </c>
      <c r="BJ34" s="4">
        <f t="shared" si="21"/>
        <v>5.1000000000000004E-2</v>
      </c>
      <c r="BK34" s="4">
        <f t="shared" si="21"/>
        <v>5.1000000000000004E-2</v>
      </c>
      <c r="BL34" s="4">
        <f t="shared" si="21"/>
        <v>5.1000000000000004E-2</v>
      </c>
      <c r="BM34" s="4">
        <f t="shared" si="21"/>
        <v>5.1000000000000004E-2</v>
      </c>
      <c r="BN34" s="4">
        <f t="shared" si="21"/>
        <v>5.1000000000000004E-2</v>
      </c>
      <c r="BO34" s="4">
        <f t="shared" si="21"/>
        <v>5.1000000000000004E-2</v>
      </c>
      <c r="BP34" s="4">
        <f t="shared" si="21"/>
        <v>5.1000000000000004E-2</v>
      </c>
      <c r="BQ34" s="4">
        <f t="shared" si="21"/>
        <v>5.1000000000000004E-2</v>
      </c>
      <c r="BR34" s="4">
        <f t="shared" si="22"/>
        <v>5.1000000000000004E-2</v>
      </c>
      <c r="BS34" s="4">
        <f t="shared" si="22"/>
        <v>5.1000000000000004E-2</v>
      </c>
      <c r="BT34" s="4">
        <f t="shared" si="22"/>
        <v>5.1000000000000004E-2</v>
      </c>
      <c r="BU34" s="4">
        <f t="shared" si="22"/>
        <v>5.1000000000000004E-2</v>
      </c>
      <c r="BV34" s="4">
        <f t="shared" si="22"/>
        <v>5.1000000000000004E-2</v>
      </c>
      <c r="BW34" s="4">
        <f t="shared" si="22"/>
        <v>5.1000000000000004E-2</v>
      </c>
      <c r="BX34" s="4">
        <f t="shared" si="22"/>
        <v>5.1000000000000004E-2</v>
      </c>
      <c r="BY34" s="4">
        <f t="shared" si="22"/>
        <v>5.1000000000000004E-2</v>
      </c>
      <c r="BZ34" s="4">
        <f t="shared" si="22"/>
        <v>5.1000000000000004E-2</v>
      </c>
      <c r="CA34" s="4">
        <f t="shared" si="22"/>
        <v>5.1000000000000004E-2</v>
      </c>
      <c r="CB34" s="4">
        <f t="shared" si="23"/>
        <v>5.1000000000000004E-2</v>
      </c>
      <c r="CC34" s="4">
        <f t="shared" si="23"/>
        <v>5.1000000000000004E-2</v>
      </c>
      <c r="CD34" s="4">
        <f t="shared" si="23"/>
        <v>5.1000000000000004E-2</v>
      </c>
      <c r="CE34" s="4">
        <f t="shared" si="23"/>
        <v>5.1000000000000004E-2</v>
      </c>
      <c r="CF34" s="4">
        <f t="shared" si="23"/>
        <v>5.1000000000000004E-2</v>
      </c>
      <c r="CG34" s="4">
        <f t="shared" si="23"/>
        <v>5.1000000000000004E-2</v>
      </c>
      <c r="CH34" s="4">
        <f t="shared" si="23"/>
        <v>5.1000000000000004E-2</v>
      </c>
      <c r="CI34" s="4">
        <f t="shared" si="23"/>
        <v>5.1000000000000004E-2</v>
      </c>
      <c r="CJ34" s="4">
        <f t="shared" si="23"/>
        <v>5.1000000000000004E-2</v>
      </c>
      <c r="CK34" s="4">
        <f t="shared" si="23"/>
        <v>5.1000000000000004E-2</v>
      </c>
      <c r="CL34" s="4">
        <f t="shared" si="24"/>
        <v>5.1000000000000004E-2</v>
      </c>
      <c r="CM34" s="4">
        <f t="shared" si="24"/>
        <v>5.1000000000000004E-2</v>
      </c>
      <c r="CN34" s="4">
        <f t="shared" si="24"/>
        <v>5.1000000000000004E-2</v>
      </c>
      <c r="CO34" s="4">
        <f t="shared" si="24"/>
        <v>5.1000000000000004E-2</v>
      </c>
      <c r="CP34" s="4">
        <f t="shared" si="24"/>
        <v>5.1000000000000004E-2</v>
      </c>
      <c r="CQ34" s="4">
        <f t="shared" si="24"/>
        <v>5.1000000000000004E-2</v>
      </c>
      <c r="CR34" s="4">
        <f t="shared" si="24"/>
        <v>5.1000000000000004E-2</v>
      </c>
      <c r="CS34" s="4">
        <f t="shared" si="24"/>
        <v>5.1000000000000004E-2</v>
      </c>
      <c r="CT34" s="4">
        <f t="shared" si="24"/>
        <v>5.1000000000000004E-2</v>
      </c>
      <c r="CU34" s="4">
        <f t="shared" si="24"/>
        <v>5.1000000000000004E-2</v>
      </c>
      <c r="CV34" s="4">
        <f t="shared" si="25"/>
        <v>5.1000000000000004E-2</v>
      </c>
      <c r="CW34" s="4">
        <f t="shared" si="25"/>
        <v>5.1000000000000004E-2</v>
      </c>
      <c r="CX34" s="4">
        <f t="shared" si="25"/>
        <v>5.1000000000000004E-2</v>
      </c>
      <c r="CY34" s="4">
        <f t="shared" si="25"/>
        <v>5.1000000000000004E-2</v>
      </c>
      <c r="CZ34" s="4">
        <f t="shared" si="25"/>
        <v>5.1000000000000004E-2</v>
      </c>
      <c r="DA34" s="4">
        <f t="shared" si="25"/>
        <v>5.1000000000000004E-2</v>
      </c>
      <c r="DB34" s="4">
        <f t="shared" si="25"/>
        <v>5.1000000000000004E-2</v>
      </c>
      <c r="DC34" s="4">
        <f t="shared" si="25"/>
        <v>5.1000000000000004E-2</v>
      </c>
      <c r="DD34" s="4">
        <f t="shared" si="25"/>
        <v>5.1000000000000004E-2</v>
      </c>
      <c r="DE34" s="4">
        <f t="shared" si="25"/>
        <v>5.1000000000000004E-2</v>
      </c>
    </row>
    <row r="35" spans="1:109">
      <c r="A35" t="s">
        <v>59</v>
      </c>
      <c r="B35" t="s">
        <v>3</v>
      </c>
      <c r="C35">
        <v>3</v>
      </c>
      <c r="D35">
        <v>120</v>
      </c>
      <c r="F35" s="1">
        <v>0.3</v>
      </c>
      <c r="H35">
        <f>2.5*5+25</f>
        <v>37.5</v>
      </c>
      <c r="I35">
        <f>H35+H34+H33</f>
        <v>80</v>
      </c>
      <c r="J35" s="4">
        <f t="shared" si="16"/>
        <v>0.56000000000000005</v>
      </c>
      <c r="K35" s="4">
        <f t="shared" si="16"/>
        <v>0.56000000000000005</v>
      </c>
      <c r="L35" s="4">
        <f t="shared" si="16"/>
        <v>0.56000000000000005</v>
      </c>
      <c r="M35" s="4">
        <f t="shared" si="16"/>
        <v>0.28000000000000003</v>
      </c>
      <c r="N35" s="4">
        <f t="shared" si="16"/>
        <v>0.28000000000000003</v>
      </c>
      <c r="O35" s="4">
        <f t="shared" si="16"/>
        <v>0.28000000000000003</v>
      </c>
      <c r="P35" s="4">
        <f t="shared" si="16"/>
        <v>5.6000000000000008E-2</v>
      </c>
      <c r="Q35" s="4">
        <f t="shared" si="16"/>
        <v>5.6000000000000008E-2</v>
      </c>
      <c r="R35" s="4">
        <f t="shared" si="16"/>
        <v>5.6000000000000008E-2</v>
      </c>
      <c r="S35" s="4">
        <f t="shared" si="16"/>
        <v>5.6000000000000008E-2</v>
      </c>
      <c r="T35" s="4">
        <f t="shared" si="17"/>
        <v>5.6000000000000008E-2</v>
      </c>
      <c r="U35" s="4">
        <f t="shared" si="17"/>
        <v>5.6000000000000008E-2</v>
      </c>
      <c r="V35" s="4">
        <f t="shared" si="17"/>
        <v>5.6000000000000008E-2</v>
      </c>
      <c r="W35" s="4">
        <f t="shared" si="17"/>
        <v>5.6000000000000008E-2</v>
      </c>
      <c r="X35" s="4">
        <f t="shared" si="17"/>
        <v>5.6000000000000008E-2</v>
      </c>
      <c r="Y35" s="4">
        <f t="shared" si="17"/>
        <v>5.6000000000000008E-2</v>
      </c>
      <c r="Z35" s="4">
        <f t="shared" si="17"/>
        <v>5.6000000000000008E-2</v>
      </c>
      <c r="AA35" s="4">
        <f t="shared" si="17"/>
        <v>5.6000000000000008E-2</v>
      </c>
      <c r="AB35" s="4">
        <f t="shared" si="17"/>
        <v>5.6000000000000008E-2</v>
      </c>
      <c r="AC35" s="4">
        <f t="shared" si="17"/>
        <v>5.6000000000000008E-2</v>
      </c>
      <c r="AD35" s="4">
        <f t="shared" si="18"/>
        <v>5.6000000000000008E-2</v>
      </c>
      <c r="AE35" s="4">
        <f t="shared" si="18"/>
        <v>5.6000000000000008E-2</v>
      </c>
      <c r="AF35" s="4">
        <f t="shared" si="18"/>
        <v>5.6000000000000008E-2</v>
      </c>
      <c r="AG35" s="4">
        <f t="shared" si="18"/>
        <v>5.6000000000000008E-2</v>
      </c>
      <c r="AH35" s="4">
        <f t="shared" si="18"/>
        <v>5.6000000000000008E-2</v>
      </c>
      <c r="AI35" s="4">
        <f t="shared" si="18"/>
        <v>5.6000000000000008E-2</v>
      </c>
      <c r="AJ35" s="4">
        <f t="shared" si="18"/>
        <v>5.6000000000000008E-2</v>
      </c>
      <c r="AK35" s="4">
        <f t="shared" si="18"/>
        <v>5.6000000000000008E-2</v>
      </c>
      <c r="AL35" s="4">
        <f t="shared" si="18"/>
        <v>5.6000000000000008E-2</v>
      </c>
      <c r="AM35" s="4">
        <f t="shared" si="18"/>
        <v>5.6000000000000008E-2</v>
      </c>
      <c r="AN35" s="4">
        <f t="shared" si="19"/>
        <v>5.6000000000000008E-2</v>
      </c>
      <c r="AO35" s="4">
        <f t="shared" si="19"/>
        <v>5.6000000000000008E-2</v>
      </c>
      <c r="AP35" s="4">
        <f t="shared" si="19"/>
        <v>5.6000000000000008E-2</v>
      </c>
      <c r="AQ35" s="4">
        <f t="shared" si="19"/>
        <v>5.6000000000000008E-2</v>
      </c>
      <c r="AR35" s="4">
        <f t="shared" si="19"/>
        <v>5.6000000000000008E-2</v>
      </c>
      <c r="AS35" s="4">
        <f t="shared" si="19"/>
        <v>5.6000000000000008E-2</v>
      </c>
      <c r="AT35" s="4">
        <f t="shared" si="19"/>
        <v>5.6000000000000008E-2</v>
      </c>
      <c r="AU35" s="4">
        <f t="shared" si="19"/>
        <v>5.6000000000000008E-2</v>
      </c>
      <c r="AV35" s="4">
        <f t="shared" si="19"/>
        <v>5.6000000000000008E-2</v>
      </c>
      <c r="AW35" s="4">
        <f t="shared" si="19"/>
        <v>5.6000000000000008E-2</v>
      </c>
      <c r="AX35" s="4">
        <f t="shared" si="20"/>
        <v>5.6000000000000008E-2</v>
      </c>
      <c r="AY35" s="4">
        <f t="shared" si="20"/>
        <v>5.6000000000000008E-2</v>
      </c>
      <c r="AZ35" s="4">
        <f t="shared" si="20"/>
        <v>5.6000000000000008E-2</v>
      </c>
      <c r="BA35" s="4">
        <f t="shared" si="20"/>
        <v>5.6000000000000008E-2</v>
      </c>
      <c r="BB35" s="4">
        <f t="shared" si="20"/>
        <v>5.6000000000000008E-2</v>
      </c>
      <c r="BC35" s="4">
        <f t="shared" si="20"/>
        <v>5.6000000000000008E-2</v>
      </c>
      <c r="BD35" s="4">
        <f t="shared" si="20"/>
        <v>5.6000000000000008E-2</v>
      </c>
      <c r="BE35" s="4">
        <f t="shared" si="20"/>
        <v>5.6000000000000008E-2</v>
      </c>
      <c r="BF35" s="4">
        <f t="shared" si="20"/>
        <v>5.6000000000000008E-2</v>
      </c>
      <c r="BG35" s="4">
        <f t="shared" si="20"/>
        <v>5.6000000000000008E-2</v>
      </c>
      <c r="BH35" s="4">
        <f t="shared" si="21"/>
        <v>5.6000000000000008E-2</v>
      </c>
      <c r="BI35" s="4">
        <f t="shared" si="21"/>
        <v>5.6000000000000008E-2</v>
      </c>
      <c r="BJ35" s="4">
        <f t="shared" si="21"/>
        <v>5.6000000000000008E-2</v>
      </c>
      <c r="BK35" s="4">
        <f t="shared" si="21"/>
        <v>5.6000000000000008E-2</v>
      </c>
      <c r="BL35" s="4">
        <f t="shared" si="21"/>
        <v>5.6000000000000008E-2</v>
      </c>
      <c r="BM35" s="4">
        <f t="shared" si="21"/>
        <v>5.6000000000000008E-2</v>
      </c>
      <c r="BN35" s="4">
        <f t="shared" si="21"/>
        <v>5.6000000000000008E-2</v>
      </c>
      <c r="BO35" s="4">
        <f t="shared" si="21"/>
        <v>5.6000000000000008E-2</v>
      </c>
      <c r="BP35" s="4">
        <f t="shared" si="21"/>
        <v>5.6000000000000008E-2</v>
      </c>
      <c r="BQ35" s="4">
        <f t="shared" si="21"/>
        <v>5.6000000000000008E-2</v>
      </c>
      <c r="BR35" s="4">
        <f t="shared" si="22"/>
        <v>5.6000000000000008E-2</v>
      </c>
      <c r="BS35" s="4">
        <f t="shared" si="22"/>
        <v>5.6000000000000008E-2</v>
      </c>
      <c r="BT35" s="4">
        <f t="shared" si="22"/>
        <v>5.6000000000000008E-2</v>
      </c>
      <c r="BU35" s="4">
        <f t="shared" si="22"/>
        <v>5.6000000000000008E-2</v>
      </c>
      <c r="BV35" s="4">
        <f t="shared" si="22"/>
        <v>5.6000000000000008E-2</v>
      </c>
      <c r="BW35" s="4">
        <f t="shared" si="22"/>
        <v>5.6000000000000008E-2</v>
      </c>
      <c r="BX35" s="4">
        <f t="shared" si="22"/>
        <v>5.6000000000000008E-2</v>
      </c>
      <c r="BY35" s="4">
        <f t="shared" si="22"/>
        <v>5.6000000000000008E-2</v>
      </c>
      <c r="BZ35" s="4">
        <f t="shared" si="22"/>
        <v>5.6000000000000008E-2</v>
      </c>
      <c r="CA35" s="4">
        <f t="shared" si="22"/>
        <v>5.6000000000000008E-2</v>
      </c>
      <c r="CB35" s="4">
        <f t="shared" si="23"/>
        <v>5.6000000000000008E-2</v>
      </c>
      <c r="CC35" s="4">
        <f t="shared" si="23"/>
        <v>5.6000000000000008E-2</v>
      </c>
      <c r="CD35" s="4">
        <f t="shared" si="23"/>
        <v>5.6000000000000008E-2</v>
      </c>
      <c r="CE35" s="4">
        <f t="shared" si="23"/>
        <v>5.6000000000000008E-2</v>
      </c>
      <c r="CF35" s="4">
        <f t="shared" si="23"/>
        <v>5.6000000000000008E-2</v>
      </c>
      <c r="CG35" s="4">
        <f t="shared" si="23"/>
        <v>5.6000000000000008E-2</v>
      </c>
      <c r="CH35" s="4">
        <f t="shared" si="23"/>
        <v>5.6000000000000008E-2</v>
      </c>
      <c r="CI35" s="4">
        <f t="shared" si="23"/>
        <v>5.6000000000000008E-2</v>
      </c>
      <c r="CJ35" s="4">
        <f t="shared" si="23"/>
        <v>5.6000000000000008E-2</v>
      </c>
      <c r="CK35" s="4">
        <f t="shared" si="23"/>
        <v>5.6000000000000008E-2</v>
      </c>
      <c r="CL35" s="4">
        <f t="shared" si="24"/>
        <v>5.6000000000000008E-2</v>
      </c>
      <c r="CM35" s="4">
        <f t="shared" si="24"/>
        <v>5.6000000000000008E-2</v>
      </c>
      <c r="CN35" s="4">
        <f t="shared" si="24"/>
        <v>5.6000000000000008E-2</v>
      </c>
      <c r="CO35" s="4">
        <f t="shared" si="24"/>
        <v>5.6000000000000008E-2</v>
      </c>
      <c r="CP35" s="4">
        <f t="shared" si="24"/>
        <v>5.6000000000000008E-2</v>
      </c>
      <c r="CQ35" s="4">
        <f t="shared" si="24"/>
        <v>5.6000000000000008E-2</v>
      </c>
      <c r="CR35" s="4">
        <f t="shared" si="24"/>
        <v>5.6000000000000008E-2</v>
      </c>
      <c r="CS35" s="4">
        <f t="shared" si="24"/>
        <v>5.6000000000000008E-2</v>
      </c>
      <c r="CT35" s="4">
        <f t="shared" si="24"/>
        <v>5.6000000000000008E-2</v>
      </c>
      <c r="CU35" s="4">
        <f t="shared" si="24"/>
        <v>5.6000000000000008E-2</v>
      </c>
      <c r="CV35" s="4">
        <f t="shared" si="25"/>
        <v>5.6000000000000008E-2</v>
      </c>
      <c r="CW35" s="4">
        <f t="shared" si="25"/>
        <v>5.6000000000000008E-2</v>
      </c>
      <c r="CX35" s="4">
        <f t="shared" si="25"/>
        <v>5.6000000000000008E-2</v>
      </c>
      <c r="CY35" s="4">
        <f t="shared" si="25"/>
        <v>5.6000000000000008E-2</v>
      </c>
      <c r="CZ35" s="4">
        <f t="shared" si="25"/>
        <v>5.6000000000000008E-2</v>
      </c>
      <c r="DA35" s="4">
        <f t="shared" si="25"/>
        <v>5.6000000000000008E-2</v>
      </c>
      <c r="DB35" s="4">
        <f t="shared" si="25"/>
        <v>5.6000000000000008E-2</v>
      </c>
      <c r="DC35" s="4">
        <f t="shared" si="25"/>
        <v>5.6000000000000008E-2</v>
      </c>
      <c r="DD35" s="4">
        <f t="shared" si="25"/>
        <v>5.6000000000000008E-2</v>
      </c>
      <c r="DE35" s="4">
        <f t="shared" si="25"/>
        <v>5.6000000000000008E-2</v>
      </c>
    </row>
    <row r="36" spans="1:109">
      <c r="A36" t="s">
        <v>69</v>
      </c>
      <c r="B36" t="s">
        <v>3</v>
      </c>
      <c r="C36">
        <v>4</v>
      </c>
      <c r="D36">
        <v>140</v>
      </c>
      <c r="F36" s="1">
        <v>0.4</v>
      </c>
      <c r="H36">
        <v>75</v>
      </c>
      <c r="I36">
        <f>H36+H35+H34+H33</f>
        <v>155</v>
      </c>
      <c r="J36" s="4">
        <f t="shared" si="16"/>
        <v>0.61</v>
      </c>
      <c r="K36" s="4">
        <f t="shared" si="16"/>
        <v>0.61</v>
      </c>
      <c r="L36" s="4">
        <f t="shared" si="16"/>
        <v>0.61</v>
      </c>
      <c r="M36" s="4">
        <f t="shared" si="16"/>
        <v>0.30499999999999999</v>
      </c>
      <c r="N36" s="4">
        <f t="shared" si="16"/>
        <v>0.30499999999999999</v>
      </c>
      <c r="O36" s="4">
        <f t="shared" si="16"/>
        <v>0.30499999999999999</v>
      </c>
      <c r="P36" s="4">
        <f t="shared" si="16"/>
        <v>0.30499999999999999</v>
      </c>
      <c r="Q36" s="4">
        <f t="shared" si="16"/>
        <v>6.0999999999999999E-2</v>
      </c>
      <c r="R36" s="4">
        <f t="shared" si="16"/>
        <v>6.0999999999999999E-2</v>
      </c>
      <c r="S36" s="4">
        <f t="shared" si="16"/>
        <v>6.0999999999999999E-2</v>
      </c>
      <c r="T36" s="4">
        <f t="shared" si="17"/>
        <v>6.0999999999999999E-2</v>
      </c>
      <c r="U36" s="4">
        <f t="shared" si="17"/>
        <v>6.0999999999999999E-2</v>
      </c>
      <c r="V36" s="4">
        <f t="shared" si="17"/>
        <v>6.0999999999999999E-2</v>
      </c>
      <c r="W36" s="4">
        <f t="shared" si="17"/>
        <v>6.0999999999999999E-2</v>
      </c>
      <c r="X36" s="4">
        <f t="shared" si="17"/>
        <v>6.0999999999999999E-2</v>
      </c>
      <c r="Y36" s="4">
        <f t="shared" si="17"/>
        <v>6.0999999999999999E-2</v>
      </c>
      <c r="Z36" s="4">
        <f t="shared" si="17"/>
        <v>6.0999999999999999E-2</v>
      </c>
      <c r="AA36" s="4">
        <f t="shared" si="17"/>
        <v>6.0999999999999999E-2</v>
      </c>
      <c r="AB36" s="4">
        <f t="shared" si="17"/>
        <v>6.0999999999999999E-2</v>
      </c>
      <c r="AC36" s="4">
        <f t="shared" si="17"/>
        <v>6.0999999999999999E-2</v>
      </c>
      <c r="AD36" s="4">
        <f t="shared" si="18"/>
        <v>6.0999999999999999E-2</v>
      </c>
      <c r="AE36" s="4">
        <f t="shared" si="18"/>
        <v>6.0999999999999999E-2</v>
      </c>
      <c r="AF36" s="4">
        <f t="shared" si="18"/>
        <v>6.0999999999999999E-2</v>
      </c>
      <c r="AG36" s="4">
        <f t="shared" si="18"/>
        <v>6.0999999999999999E-2</v>
      </c>
      <c r="AH36" s="4">
        <f t="shared" si="18"/>
        <v>6.0999999999999999E-2</v>
      </c>
      <c r="AI36" s="4">
        <f t="shared" si="18"/>
        <v>6.0999999999999999E-2</v>
      </c>
      <c r="AJ36" s="4">
        <f t="shared" si="18"/>
        <v>6.0999999999999999E-2</v>
      </c>
      <c r="AK36" s="4">
        <f t="shared" si="18"/>
        <v>6.0999999999999999E-2</v>
      </c>
      <c r="AL36" s="4">
        <f t="shared" si="18"/>
        <v>6.0999999999999999E-2</v>
      </c>
      <c r="AM36" s="4">
        <f t="shared" si="18"/>
        <v>6.0999999999999999E-2</v>
      </c>
      <c r="AN36" s="4">
        <f t="shared" si="19"/>
        <v>6.0999999999999999E-2</v>
      </c>
      <c r="AO36" s="4">
        <f t="shared" si="19"/>
        <v>6.0999999999999999E-2</v>
      </c>
      <c r="AP36" s="4">
        <f t="shared" si="19"/>
        <v>6.0999999999999999E-2</v>
      </c>
      <c r="AQ36" s="4">
        <f t="shared" si="19"/>
        <v>6.0999999999999999E-2</v>
      </c>
      <c r="AR36" s="4">
        <f t="shared" si="19"/>
        <v>6.0999999999999999E-2</v>
      </c>
      <c r="AS36" s="4">
        <f t="shared" si="19"/>
        <v>6.0999999999999999E-2</v>
      </c>
      <c r="AT36" s="4">
        <f t="shared" si="19"/>
        <v>6.0999999999999999E-2</v>
      </c>
      <c r="AU36" s="4">
        <f t="shared" si="19"/>
        <v>6.0999999999999999E-2</v>
      </c>
      <c r="AV36" s="4">
        <f t="shared" si="19"/>
        <v>6.0999999999999999E-2</v>
      </c>
      <c r="AW36" s="4">
        <f t="shared" si="19"/>
        <v>6.0999999999999999E-2</v>
      </c>
      <c r="AX36" s="4">
        <f t="shared" si="20"/>
        <v>6.0999999999999999E-2</v>
      </c>
      <c r="AY36" s="4">
        <f t="shared" si="20"/>
        <v>6.0999999999999999E-2</v>
      </c>
      <c r="AZ36" s="4">
        <f t="shared" si="20"/>
        <v>6.0999999999999999E-2</v>
      </c>
      <c r="BA36" s="4">
        <f t="shared" si="20"/>
        <v>6.0999999999999999E-2</v>
      </c>
      <c r="BB36" s="4">
        <f t="shared" si="20"/>
        <v>6.0999999999999999E-2</v>
      </c>
      <c r="BC36" s="4">
        <f t="shared" si="20"/>
        <v>6.0999999999999999E-2</v>
      </c>
      <c r="BD36" s="4">
        <f t="shared" si="20"/>
        <v>6.0999999999999999E-2</v>
      </c>
      <c r="BE36" s="4">
        <f t="shared" si="20"/>
        <v>6.0999999999999999E-2</v>
      </c>
      <c r="BF36" s="4">
        <f t="shared" si="20"/>
        <v>6.0999999999999999E-2</v>
      </c>
      <c r="BG36" s="4">
        <f t="shared" si="20"/>
        <v>6.0999999999999999E-2</v>
      </c>
      <c r="BH36" s="4">
        <f t="shared" si="21"/>
        <v>6.0999999999999999E-2</v>
      </c>
      <c r="BI36" s="4">
        <f t="shared" si="21"/>
        <v>6.0999999999999999E-2</v>
      </c>
      <c r="BJ36" s="4">
        <f t="shared" si="21"/>
        <v>6.0999999999999999E-2</v>
      </c>
      <c r="BK36" s="4">
        <f t="shared" si="21"/>
        <v>6.0999999999999999E-2</v>
      </c>
      <c r="BL36" s="4">
        <f t="shared" si="21"/>
        <v>6.0999999999999999E-2</v>
      </c>
      <c r="BM36" s="4">
        <f t="shared" si="21"/>
        <v>6.0999999999999999E-2</v>
      </c>
      <c r="BN36" s="4">
        <f t="shared" si="21"/>
        <v>6.0999999999999999E-2</v>
      </c>
      <c r="BO36" s="4">
        <f t="shared" si="21"/>
        <v>6.0999999999999999E-2</v>
      </c>
      <c r="BP36" s="4">
        <f t="shared" si="21"/>
        <v>6.0999999999999999E-2</v>
      </c>
      <c r="BQ36" s="4">
        <f t="shared" si="21"/>
        <v>6.0999999999999999E-2</v>
      </c>
      <c r="BR36" s="4">
        <f t="shared" si="22"/>
        <v>6.0999999999999999E-2</v>
      </c>
      <c r="BS36" s="4">
        <f t="shared" si="22"/>
        <v>6.0999999999999999E-2</v>
      </c>
      <c r="BT36" s="4">
        <f t="shared" si="22"/>
        <v>6.0999999999999999E-2</v>
      </c>
      <c r="BU36" s="4">
        <f t="shared" si="22"/>
        <v>6.0999999999999999E-2</v>
      </c>
      <c r="BV36" s="4">
        <f t="shared" si="22"/>
        <v>6.0999999999999999E-2</v>
      </c>
      <c r="BW36" s="4">
        <f t="shared" si="22"/>
        <v>6.0999999999999999E-2</v>
      </c>
      <c r="BX36" s="4">
        <f t="shared" si="22"/>
        <v>6.0999999999999999E-2</v>
      </c>
      <c r="BY36" s="4">
        <f t="shared" si="22"/>
        <v>6.0999999999999999E-2</v>
      </c>
      <c r="BZ36" s="4">
        <f t="shared" si="22"/>
        <v>6.0999999999999999E-2</v>
      </c>
      <c r="CA36" s="4">
        <f t="shared" si="22"/>
        <v>6.0999999999999999E-2</v>
      </c>
      <c r="CB36" s="4">
        <f t="shared" si="23"/>
        <v>6.0999999999999999E-2</v>
      </c>
      <c r="CC36" s="4">
        <f t="shared" si="23"/>
        <v>6.0999999999999999E-2</v>
      </c>
      <c r="CD36" s="4">
        <f t="shared" si="23"/>
        <v>6.0999999999999999E-2</v>
      </c>
      <c r="CE36" s="4">
        <f t="shared" si="23"/>
        <v>6.0999999999999999E-2</v>
      </c>
      <c r="CF36" s="4">
        <f t="shared" si="23"/>
        <v>6.0999999999999999E-2</v>
      </c>
      <c r="CG36" s="4">
        <f t="shared" si="23"/>
        <v>6.0999999999999999E-2</v>
      </c>
      <c r="CH36" s="4">
        <f t="shared" si="23"/>
        <v>6.0999999999999999E-2</v>
      </c>
      <c r="CI36" s="4">
        <f t="shared" si="23"/>
        <v>6.0999999999999999E-2</v>
      </c>
      <c r="CJ36" s="4">
        <f t="shared" si="23"/>
        <v>6.0999999999999999E-2</v>
      </c>
      <c r="CK36" s="4">
        <f t="shared" si="23"/>
        <v>6.0999999999999999E-2</v>
      </c>
      <c r="CL36" s="4">
        <f t="shared" si="24"/>
        <v>6.0999999999999999E-2</v>
      </c>
      <c r="CM36" s="4">
        <f t="shared" si="24"/>
        <v>6.0999999999999999E-2</v>
      </c>
      <c r="CN36" s="4">
        <f t="shared" si="24"/>
        <v>6.0999999999999999E-2</v>
      </c>
      <c r="CO36" s="4">
        <f t="shared" si="24"/>
        <v>6.0999999999999999E-2</v>
      </c>
      <c r="CP36" s="4">
        <f t="shared" si="24"/>
        <v>6.0999999999999999E-2</v>
      </c>
      <c r="CQ36" s="4">
        <f t="shared" si="24"/>
        <v>6.0999999999999999E-2</v>
      </c>
      <c r="CR36" s="4">
        <f t="shared" si="24"/>
        <v>6.0999999999999999E-2</v>
      </c>
      <c r="CS36" s="4">
        <f t="shared" si="24"/>
        <v>6.0999999999999999E-2</v>
      </c>
      <c r="CT36" s="4">
        <f t="shared" si="24"/>
        <v>6.0999999999999999E-2</v>
      </c>
      <c r="CU36" s="4">
        <f t="shared" si="24"/>
        <v>6.0999999999999999E-2</v>
      </c>
      <c r="CV36" s="4">
        <f t="shared" si="25"/>
        <v>6.0999999999999999E-2</v>
      </c>
      <c r="CW36" s="4">
        <f t="shared" si="25"/>
        <v>6.0999999999999999E-2</v>
      </c>
      <c r="CX36" s="4">
        <f t="shared" si="25"/>
        <v>6.0999999999999999E-2</v>
      </c>
      <c r="CY36" s="4">
        <f t="shared" si="25"/>
        <v>6.0999999999999999E-2</v>
      </c>
      <c r="CZ36" s="4">
        <f t="shared" si="25"/>
        <v>6.0999999999999999E-2</v>
      </c>
      <c r="DA36" s="4">
        <f t="shared" si="25"/>
        <v>6.0999999999999999E-2</v>
      </c>
      <c r="DB36" s="4">
        <f t="shared" si="25"/>
        <v>6.0999999999999999E-2</v>
      </c>
      <c r="DC36" s="4">
        <f t="shared" si="25"/>
        <v>6.0999999999999999E-2</v>
      </c>
      <c r="DD36" s="4">
        <f t="shared" si="25"/>
        <v>6.0999999999999999E-2</v>
      </c>
      <c r="DE36" s="4">
        <f t="shared" si="25"/>
        <v>6.0999999999999999E-2</v>
      </c>
    </row>
    <row r="37" spans="1:109">
      <c r="A37" t="s">
        <v>70</v>
      </c>
      <c r="B37" t="s">
        <v>3</v>
      </c>
      <c r="C37">
        <v>5</v>
      </c>
      <c r="D37">
        <v>160</v>
      </c>
      <c r="F37" s="1">
        <v>0.5</v>
      </c>
      <c r="H37">
        <v>120</v>
      </c>
      <c r="I37">
        <f>H37+H36+H35+H34+H33</f>
        <v>275</v>
      </c>
      <c r="J37" s="4">
        <f t="shared" si="16"/>
        <v>0.66</v>
      </c>
      <c r="K37" s="4">
        <f t="shared" si="16"/>
        <v>0.66</v>
      </c>
      <c r="L37" s="4">
        <f t="shared" si="16"/>
        <v>0.66</v>
      </c>
      <c r="M37" s="4">
        <f t="shared" si="16"/>
        <v>0.66</v>
      </c>
      <c r="N37" s="4">
        <f t="shared" si="16"/>
        <v>0.33</v>
      </c>
      <c r="O37" s="4">
        <f t="shared" si="16"/>
        <v>0.33</v>
      </c>
      <c r="P37" s="4">
        <f t="shared" si="16"/>
        <v>0.33</v>
      </c>
      <c r="Q37" s="4">
        <f t="shared" si="16"/>
        <v>0.33</v>
      </c>
      <c r="R37" s="4">
        <f t="shared" si="16"/>
        <v>6.6000000000000003E-2</v>
      </c>
      <c r="S37" s="4">
        <f t="shared" si="16"/>
        <v>6.6000000000000003E-2</v>
      </c>
      <c r="T37" s="4">
        <f t="shared" si="17"/>
        <v>6.6000000000000003E-2</v>
      </c>
      <c r="U37" s="4">
        <f t="shared" si="17"/>
        <v>6.6000000000000003E-2</v>
      </c>
      <c r="V37" s="4">
        <f t="shared" si="17"/>
        <v>6.6000000000000003E-2</v>
      </c>
      <c r="W37" s="4">
        <f t="shared" si="17"/>
        <v>6.6000000000000003E-2</v>
      </c>
      <c r="X37" s="4">
        <f t="shared" si="17"/>
        <v>6.6000000000000003E-2</v>
      </c>
      <c r="Y37" s="4">
        <f t="shared" si="17"/>
        <v>6.6000000000000003E-2</v>
      </c>
      <c r="Z37" s="4">
        <f t="shared" si="17"/>
        <v>6.6000000000000003E-2</v>
      </c>
      <c r="AA37" s="4">
        <f t="shared" si="17"/>
        <v>6.6000000000000003E-2</v>
      </c>
      <c r="AB37" s="4">
        <f t="shared" si="17"/>
        <v>6.6000000000000003E-2</v>
      </c>
      <c r="AC37" s="4">
        <f t="shared" si="17"/>
        <v>6.6000000000000003E-2</v>
      </c>
      <c r="AD37" s="4">
        <f t="shared" si="18"/>
        <v>6.6000000000000003E-2</v>
      </c>
      <c r="AE37" s="4">
        <f t="shared" si="18"/>
        <v>6.6000000000000003E-2</v>
      </c>
      <c r="AF37" s="4">
        <f t="shared" si="18"/>
        <v>6.6000000000000003E-2</v>
      </c>
      <c r="AG37" s="4">
        <f t="shared" si="18"/>
        <v>6.6000000000000003E-2</v>
      </c>
      <c r="AH37" s="4">
        <f t="shared" si="18"/>
        <v>6.6000000000000003E-2</v>
      </c>
      <c r="AI37" s="4">
        <f t="shared" si="18"/>
        <v>6.6000000000000003E-2</v>
      </c>
      <c r="AJ37" s="4">
        <f t="shared" si="18"/>
        <v>6.6000000000000003E-2</v>
      </c>
      <c r="AK37" s="4">
        <f t="shared" si="18"/>
        <v>6.6000000000000003E-2</v>
      </c>
      <c r="AL37" s="4">
        <f t="shared" si="18"/>
        <v>6.6000000000000003E-2</v>
      </c>
      <c r="AM37" s="4">
        <f t="shared" si="18"/>
        <v>6.6000000000000003E-2</v>
      </c>
      <c r="AN37" s="4">
        <f t="shared" si="19"/>
        <v>6.6000000000000003E-2</v>
      </c>
      <c r="AO37" s="4">
        <f t="shared" si="19"/>
        <v>6.6000000000000003E-2</v>
      </c>
      <c r="AP37" s="4">
        <f t="shared" si="19"/>
        <v>6.6000000000000003E-2</v>
      </c>
      <c r="AQ37" s="4">
        <f t="shared" si="19"/>
        <v>6.6000000000000003E-2</v>
      </c>
      <c r="AR37" s="4">
        <f t="shared" si="19"/>
        <v>6.6000000000000003E-2</v>
      </c>
      <c r="AS37" s="4">
        <f t="shared" si="19"/>
        <v>6.6000000000000003E-2</v>
      </c>
      <c r="AT37" s="4">
        <f t="shared" si="19"/>
        <v>6.6000000000000003E-2</v>
      </c>
      <c r="AU37" s="4">
        <f t="shared" si="19"/>
        <v>6.6000000000000003E-2</v>
      </c>
      <c r="AV37" s="4">
        <f t="shared" si="19"/>
        <v>6.6000000000000003E-2</v>
      </c>
      <c r="AW37" s="4">
        <f t="shared" si="19"/>
        <v>6.6000000000000003E-2</v>
      </c>
      <c r="AX37" s="4">
        <f t="shared" si="20"/>
        <v>6.6000000000000003E-2</v>
      </c>
      <c r="AY37" s="4">
        <f t="shared" si="20"/>
        <v>6.6000000000000003E-2</v>
      </c>
      <c r="AZ37" s="4">
        <f t="shared" si="20"/>
        <v>6.6000000000000003E-2</v>
      </c>
      <c r="BA37" s="4">
        <f t="shared" si="20"/>
        <v>6.6000000000000003E-2</v>
      </c>
      <c r="BB37" s="4">
        <f t="shared" si="20"/>
        <v>6.6000000000000003E-2</v>
      </c>
      <c r="BC37" s="4">
        <f t="shared" si="20"/>
        <v>6.6000000000000003E-2</v>
      </c>
      <c r="BD37" s="4">
        <f t="shared" si="20"/>
        <v>6.6000000000000003E-2</v>
      </c>
      <c r="BE37" s="4">
        <f t="shared" si="20"/>
        <v>6.6000000000000003E-2</v>
      </c>
      <c r="BF37" s="4">
        <f t="shared" si="20"/>
        <v>6.6000000000000003E-2</v>
      </c>
      <c r="BG37" s="4">
        <f t="shared" si="20"/>
        <v>6.6000000000000003E-2</v>
      </c>
      <c r="BH37" s="4">
        <f t="shared" si="21"/>
        <v>6.6000000000000003E-2</v>
      </c>
      <c r="BI37" s="4">
        <f t="shared" si="21"/>
        <v>6.6000000000000003E-2</v>
      </c>
      <c r="BJ37" s="4">
        <f t="shared" si="21"/>
        <v>6.6000000000000003E-2</v>
      </c>
      <c r="BK37" s="4">
        <f t="shared" si="21"/>
        <v>6.6000000000000003E-2</v>
      </c>
      <c r="BL37" s="4">
        <f t="shared" si="21"/>
        <v>6.6000000000000003E-2</v>
      </c>
      <c r="BM37" s="4">
        <f t="shared" si="21"/>
        <v>6.6000000000000003E-2</v>
      </c>
      <c r="BN37" s="4">
        <f t="shared" si="21"/>
        <v>6.6000000000000003E-2</v>
      </c>
      <c r="BO37" s="4">
        <f t="shared" si="21"/>
        <v>6.6000000000000003E-2</v>
      </c>
      <c r="BP37" s="4">
        <f t="shared" si="21"/>
        <v>6.6000000000000003E-2</v>
      </c>
      <c r="BQ37" s="4">
        <f t="shared" si="21"/>
        <v>6.6000000000000003E-2</v>
      </c>
      <c r="BR37" s="4">
        <f t="shared" si="22"/>
        <v>6.6000000000000003E-2</v>
      </c>
      <c r="BS37" s="4">
        <f t="shared" si="22"/>
        <v>6.6000000000000003E-2</v>
      </c>
      <c r="BT37" s="4">
        <f t="shared" si="22"/>
        <v>6.6000000000000003E-2</v>
      </c>
      <c r="BU37" s="4">
        <f t="shared" si="22"/>
        <v>6.6000000000000003E-2</v>
      </c>
      <c r="BV37" s="4">
        <f t="shared" si="22"/>
        <v>6.6000000000000003E-2</v>
      </c>
      <c r="BW37" s="4">
        <f t="shared" si="22"/>
        <v>6.6000000000000003E-2</v>
      </c>
      <c r="BX37" s="4">
        <f t="shared" si="22"/>
        <v>6.6000000000000003E-2</v>
      </c>
      <c r="BY37" s="4">
        <f t="shared" si="22"/>
        <v>6.6000000000000003E-2</v>
      </c>
      <c r="BZ37" s="4">
        <f t="shared" si="22"/>
        <v>6.6000000000000003E-2</v>
      </c>
      <c r="CA37" s="4">
        <f t="shared" si="22"/>
        <v>6.6000000000000003E-2</v>
      </c>
      <c r="CB37" s="4">
        <f t="shared" si="23"/>
        <v>6.6000000000000003E-2</v>
      </c>
      <c r="CC37" s="4">
        <f t="shared" si="23"/>
        <v>6.6000000000000003E-2</v>
      </c>
      <c r="CD37" s="4">
        <f t="shared" si="23"/>
        <v>6.6000000000000003E-2</v>
      </c>
      <c r="CE37" s="4">
        <f t="shared" si="23"/>
        <v>6.6000000000000003E-2</v>
      </c>
      <c r="CF37" s="4">
        <f t="shared" si="23"/>
        <v>6.6000000000000003E-2</v>
      </c>
      <c r="CG37" s="4">
        <f t="shared" si="23"/>
        <v>6.6000000000000003E-2</v>
      </c>
      <c r="CH37" s="4">
        <f t="shared" si="23"/>
        <v>6.6000000000000003E-2</v>
      </c>
      <c r="CI37" s="4">
        <f t="shared" si="23"/>
        <v>6.6000000000000003E-2</v>
      </c>
      <c r="CJ37" s="4">
        <f t="shared" si="23"/>
        <v>6.6000000000000003E-2</v>
      </c>
      <c r="CK37" s="4">
        <f t="shared" si="23"/>
        <v>6.6000000000000003E-2</v>
      </c>
      <c r="CL37" s="4">
        <f t="shared" si="24"/>
        <v>6.6000000000000003E-2</v>
      </c>
      <c r="CM37" s="4">
        <f t="shared" si="24"/>
        <v>6.6000000000000003E-2</v>
      </c>
      <c r="CN37" s="4">
        <f t="shared" si="24"/>
        <v>6.6000000000000003E-2</v>
      </c>
      <c r="CO37" s="4">
        <f t="shared" si="24"/>
        <v>6.6000000000000003E-2</v>
      </c>
      <c r="CP37" s="4">
        <f t="shared" si="24"/>
        <v>6.6000000000000003E-2</v>
      </c>
      <c r="CQ37" s="4">
        <f t="shared" si="24"/>
        <v>6.6000000000000003E-2</v>
      </c>
      <c r="CR37" s="4">
        <f t="shared" si="24"/>
        <v>6.6000000000000003E-2</v>
      </c>
      <c r="CS37" s="4">
        <f t="shared" si="24"/>
        <v>6.6000000000000003E-2</v>
      </c>
      <c r="CT37" s="4">
        <f t="shared" si="24"/>
        <v>6.6000000000000003E-2</v>
      </c>
      <c r="CU37" s="4">
        <f t="shared" si="24"/>
        <v>6.6000000000000003E-2</v>
      </c>
      <c r="CV37" s="4">
        <f t="shared" si="25"/>
        <v>6.6000000000000003E-2</v>
      </c>
      <c r="CW37" s="4">
        <f t="shared" si="25"/>
        <v>6.6000000000000003E-2</v>
      </c>
      <c r="CX37" s="4">
        <f t="shared" si="25"/>
        <v>6.6000000000000003E-2</v>
      </c>
      <c r="CY37" s="4">
        <f t="shared" si="25"/>
        <v>6.6000000000000003E-2</v>
      </c>
      <c r="CZ37" s="4">
        <f t="shared" si="25"/>
        <v>6.6000000000000003E-2</v>
      </c>
      <c r="DA37" s="4">
        <f t="shared" si="25"/>
        <v>6.6000000000000003E-2</v>
      </c>
      <c r="DB37" s="4">
        <f t="shared" si="25"/>
        <v>6.6000000000000003E-2</v>
      </c>
      <c r="DC37" s="4">
        <f t="shared" si="25"/>
        <v>6.6000000000000003E-2</v>
      </c>
      <c r="DD37" s="4">
        <f t="shared" si="25"/>
        <v>6.6000000000000003E-2</v>
      </c>
      <c r="DE37" s="4">
        <f t="shared" si="25"/>
        <v>6.6000000000000003E-2</v>
      </c>
    </row>
    <row r="38" spans="1:109">
      <c r="A38" t="s">
        <v>71</v>
      </c>
      <c r="B38" t="s">
        <v>4</v>
      </c>
      <c r="C38">
        <v>1</v>
      </c>
      <c r="D38">
        <v>100</v>
      </c>
      <c r="F38" s="1">
        <v>0.1</v>
      </c>
      <c r="G38" s="1">
        <v>0.2</v>
      </c>
      <c r="H38">
        <v>45</v>
      </c>
      <c r="I38">
        <f>H38</f>
        <v>45</v>
      </c>
      <c r="J38" s="4">
        <f t="shared" si="16"/>
        <v>0.46000000000000008</v>
      </c>
      <c r="K38" s="4">
        <f t="shared" si="16"/>
        <v>0.46000000000000008</v>
      </c>
      <c r="L38" s="4">
        <f t="shared" si="16"/>
        <v>0.46000000000000008</v>
      </c>
      <c r="M38" s="4">
        <f t="shared" si="16"/>
        <v>0.23000000000000004</v>
      </c>
      <c r="N38" s="4">
        <f t="shared" si="16"/>
        <v>0.23000000000000004</v>
      </c>
      <c r="O38" s="4">
        <f t="shared" si="16"/>
        <v>4.6000000000000013E-2</v>
      </c>
      <c r="P38" s="4">
        <f t="shared" si="16"/>
        <v>4.6000000000000013E-2</v>
      </c>
      <c r="Q38" s="4">
        <f t="shared" si="16"/>
        <v>4.6000000000000013E-2</v>
      </c>
      <c r="R38" s="4">
        <f t="shared" si="16"/>
        <v>4.6000000000000013E-2</v>
      </c>
      <c r="S38" s="4">
        <f t="shared" si="16"/>
        <v>4.6000000000000013E-2</v>
      </c>
      <c r="T38" s="4">
        <f t="shared" si="17"/>
        <v>4.6000000000000013E-2</v>
      </c>
      <c r="U38" s="4">
        <f t="shared" si="17"/>
        <v>4.6000000000000013E-2</v>
      </c>
      <c r="V38" s="4">
        <f t="shared" si="17"/>
        <v>4.6000000000000013E-2</v>
      </c>
      <c r="W38" s="4">
        <f t="shared" si="17"/>
        <v>4.6000000000000013E-2</v>
      </c>
      <c r="X38" s="4">
        <f t="shared" si="17"/>
        <v>4.6000000000000013E-2</v>
      </c>
      <c r="Y38" s="4">
        <f t="shared" si="17"/>
        <v>4.6000000000000013E-2</v>
      </c>
      <c r="Z38" s="4">
        <f t="shared" si="17"/>
        <v>4.6000000000000013E-2</v>
      </c>
      <c r="AA38" s="4">
        <f t="shared" si="17"/>
        <v>4.6000000000000013E-2</v>
      </c>
      <c r="AB38" s="4">
        <f t="shared" si="17"/>
        <v>4.6000000000000013E-2</v>
      </c>
      <c r="AC38" s="4">
        <f t="shared" si="17"/>
        <v>4.6000000000000013E-2</v>
      </c>
      <c r="AD38" s="4">
        <f t="shared" si="18"/>
        <v>4.6000000000000013E-2</v>
      </c>
      <c r="AE38" s="4">
        <f t="shared" si="18"/>
        <v>4.6000000000000013E-2</v>
      </c>
      <c r="AF38" s="4">
        <f t="shared" si="18"/>
        <v>4.6000000000000013E-2</v>
      </c>
      <c r="AG38" s="4">
        <f t="shared" si="18"/>
        <v>4.6000000000000013E-2</v>
      </c>
      <c r="AH38" s="4">
        <f t="shared" si="18"/>
        <v>4.6000000000000013E-2</v>
      </c>
      <c r="AI38" s="4">
        <f t="shared" si="18"/>
        <v>4.6000000000000013E-2</v>
      </c>
      <c r="AJ38" s="4">
        <f t="shared" si="18"/>
        <v>4.6000000000000013E-2</v>
      </c>
      <c r="AK38" s="4">
        <f t="shared" si="18"/>
        <v>4.6000000000000013E-2</v>
      </c>
      <c r="AL38" s="4">
        <f t="shared" si="18"/>
        <v>4.6000000000000013E-2</v>
      </c>
      <c r="AM38" s="4">
        <f t="shared" si="18"/>
        <v>4.6000000000000013E-2</v>
      </c>
      <c r="AN38" s="4">
        <f t="shared" si="19"/>
        <v>4.6000000000000013E-2</v>
      </c>
      <c r="AO38" s="4">
        <f t="shared" si="19"/>
        <v>4.6000000000000013E-2</v>
      </c>
      <c r="AP38" s="4">
        <f t="shared" si="19"/>
        <v>4.6000000000000013E-2</v>
      </c>
      <c r="AQ38" s="4">
        <f t="shared" si="19"/>
        <v>4.6000000000000013E-2</v>
      </c>
      <c r="AR38" s="4">
        <f t="shared" si="19"/>
        <v>4.6000000000000013E-2</v>
      </c>
      <c r="AS38" s="4">
        <f t="shared" si="19"/>
        <v>4.6000000000000013E-2</v>
      </c>
      <c r="AT38" s="4">
        <f t="shared" si="19"/>
        <v>4.6000000000000013E-2</v>
      </c>
      <c r="AU38" s="4">
        <f t="shared" si="19"/>
        <v>4.6000000000000013E-2</v>
      </c>
      <c r="AV38" s="4">
        <f t="shared" si="19"/>
        <v>4.6000000000000013E-2</v>
      </c>
      <c r="AW38" s="4">
        <f t="shared" si="19"/>
        <v>4.6000000000000013E-2</v>
      </c>
      <c r="AX38" s="4">
        <f t="shared" si="20"/>
        <v>4.6000000000000013E-2</v>
      </c>
      <c r="AY38" s="4">
        <f t="shared" si="20"/>
        <v>4.6000000000000013E-2</v>
      </c>
      <c r="AZ38" s="4">
        <f t="shared" si="20"/>
        <v>4.6000000000000013E-2</v>
      </c>
      <c r="BA38" s="4">
        <f t="shared" si="20"/>
        <v>4.6000000000000013E-2</v>
      </c>
      <c r="BB38" s="4">
        <f t="shared" si="20"/>
        <v>4.6000000000000013E-2</v>
      </c>
      <c r="BC38" s="4">
        <f t="shared" si="20"/>
        <v>4.6000000000000013E-2</v>
      </c>
      <c r="BD38" s="4">
        <f t="shared" si="20"/>
        <v>4.6000000000000013E-2</v>
      </c>
      <c r="BE38" s="4">
        <f t="shared" si="20"/>
        <v>4.6000000000000013E-2</v>
      </c>
      <c r="BF38" s="4">
        <f t="shared" si="20"/>
        <v>4.6000000000000013E-2</v>
      </c>
      <c r="BG38" s="4">
        <f t="shared" si="20"/>
        <v>4.6000000000000013E-2</v>
      </c>
      <c r="BH38" s="4">
        <f t="shared" si="21"/>
        <v>4.6000000000000013E-2</v>
      </c>
      <c r="BI38" s="4">
        <f t="shared" si="21"/>
        <v>4.6000000000000013E-2</v>
      </c>
      <c r="BJ38" s="4">
        <f t="shared" si="21"/>
        <v>4.6000000000000013E-2</v>
      </c>
      <c r="BK38" s="4">
        <f t="shared" si="21"/>
        <v>4.6000000000000013E-2</v>
      </c>
      <c r="BL38" s="4">
        <f t="shared" si="21"/>
        <v>4.6000000000000013E-2</v>
      </c>
      <c r="BM38" s="4">
        <f t="shared" si="21"/>
        <v>4.6000000000000013E-2</v>
      </c>
      <c r="BN38" s="4">
        <f t="shared" si="21"/>
        <v>4.6000000000000013E-2</v>
      </c>
      <c r="BO38" s="4">
        <f t="shared" si="21"/>
        <v>4.6000000000000013E-2</v>
      </c>
      <c r="BP38" s="4">
        <f t="shared" si="21"/>
        <v>4.6000000000000013E-2</v>
      </c>
      <c r="BQ38" s="4">
        <f t="shared" si="21"/>
        <v>4.6000000000000013E-2</v>
      </c>
      <c r="BR38" s="4">
        <f t="shared" si="22"/>
        <v>4.6000000000000013E-2</v>
      </c>
      <c r="BS38" s="4">
        <f t="shared" si="22"/>
        <v>4.6000000000000013E-2</v>
      </c>
      <c r="BT38" s="4">
        <f t="shared" si="22"/>
        <v>4.6000000000000013E-2</v>
      </c>
      <c r="BU38" s="4">
        <f t="shared" si="22"/>
        <v>4.6000000000000013E-2</v>
      </c>
      <c r="BV38" s="4">
        <f t="shared" si="22"/>
        <v>4.6000000000000013E-2</v>
      </c>
      <c r="BW38" s="4">
        <f t="shared" si="22"/>
        <v>4.6000000000000013E-2</v>
      </c>
      <c r="BX38" s="4">
        <f t="shared" si="22"/>
        <v>4.6000000000000013E-2</v>
      </c>
      <c r="BY38" s="4">
        <f t="shared" si="22"/>
        <v>4.6000000000000013E-2</v>
      </c>
      <c r="BZ38" s="4">
        <f t="shared" si="22"/>
        <v>4.6000000000000013E-2</v>
      </c>
      <c r="CA38" s="4">
        <f t="shared" si="22"/>
        <v>4.6000000000000013E-2</v>
      </c>
      <c r="CB38" s="4">
        <f t="shared" si="23"/>
        <v>4.6000000000000013E-2</v>
      </c>
      <c r="CC38" s="4">
        <f t="shared" si="23"/>
        <v>4.6000000000000013E-2</v>
      </c>
      <c r="CD38" s="4">
        <f t="shared" si="23"/>
        <v>4.6000000000000013E-2</v>
      </c>
      <c r="CE38" s="4">
        <f t="shared" si="23"/>
        <v>4.6000000000000013E-2</v>
      </c>
      <c r="CF38" s="4">
        <f t="shared" si="23"/>
        <v>4.6000000000000013E-2</v>
      </c>
      <c r="CG38" s="4">
        <f t="shared" si="23"/>
        <v>4.6000000000000013E-2</v>
      </c>
      <c r="CH38" s="4">
        <f t="shared" si="23"/>
        <v>4.6000000000000013E-2</v>
      </c>
      <c r="CI38" s="4">
        <f t="shared" si="23"/>
        <v>4.6000000000000013E-2</v>
      </c>
      <c r="CJ38" s="4">
        <f t="shared" si="23"/>
        <v>4.6000000000000013E-2</v>
      </c>
      <c r="CK38" s="4">
        <f t="shared" si="23"/>
        <v>4.6000000000000013E-2</v>
      </c>
      <c r="CL38" s="4">
        <f t="shared" si="24"/>
        <v>4.6000000000000013E-2</v>
      </c>
      <c r="CM38" s="4">
        <f t="shared" si="24"/>
        <v>4.6000000000000013E-2</v>
      </c>
      <c r="CN38" s="4">
        <f t="shared" si="24"/>
        <v>4.6000000000000013E-2</v>
      </c>
      <c r="CO38" s="4">
        <f t="shared" si="24"/>
        <v>4.6000000000000013E-2</v>
      </c>
      <c r="CP38" s="4">
        <f t="shared" si="24"/>
        <v>4.6000000000000013E-2</v>
      </c>
      <c r="CQ38" s="4">
        <f t="shared" si="24"/>
        <v>4.6000000000000013E-2</v>
      </c>
      <c r="CR38" s="4">
        <f t="shared" si="24"/>
        <v>4.6000000000000013E-2</v>
      </c>
      <c r="CS38" s="4">
        <f t="shared" si="24"/>
        <v>4.6000000000000013E-2</v>
      </c>
      <c r="CT38" s="4">
        <f t="shared" si="24"/>
        <v>4.6000000000000013E-2</v>
      </c>
      <c r="CU38" s="4">
        <f t="shared" si="24"/>
        <v>4.6000000000000013E-2</v>
      </c>
      <c r="CV38" s="4">
        <f t="shared" si="25"/>
        <v>4.6000000000000013E-2</v>
      </c>
      <c r="CW38" s="4">
        <f t="shared" si="25"/>
        <v>4.6000000000000013E-2</v>
      </c>
      <c r="CX38" s="4">
        <f t="shared" si="25"/>
        <v>4.6000000000000013E-2</v>
      </c>
      <c r="CY38" s="4">
        <f t="shared" si="25"/>
        <v>4.6000000000000013E-2</v>
      </c>
      <c r="CZ38" s="4">
        <f t="shared" si="25"/>
        <v>4.6000000000000013E-2</v>
      </c>
      <c r="DA38" s="4">
        <f t="shared" si="25"/>
        <v>4.6000000000000013E-2</v>
      </c>
      <c r="DB38" s="4">
        <f t="shared" si="25"/>
        <v>4.6000000000000013E-2</v>
      </c>
      <c r="DC38" s="4">
        <f t="shared" si="25"/>
        <v>4.6000000000000013E-2</v>
      </c>
      <c r="DD38" s="4">
        <f t="shared" si="25"/>
        <v>4.6000000000000013E-2</v>
      </c>
      <c r="DE38" s="4">
        <f t="shared" si="25"/>
        <v>4.6000000000000013E-2</v>
      </c>
    </row>
    <row r="39" spans="1:109">
      <c r="A39" t="s">
        <v>72</v>
      </c>
      <c r="B39" t="s">
        <v>4</v>
      </c>
      <c r="C39">
        <v>2</v>
      </c>
      <c r="D39">
        <v>110</v>
      </c>
      <c r="F39" s="1">
        <v>0.15</v>
      </c>
      <c r="G39" s="1">
        <v>0.3</v>
      </c>
      <c r="H39">
        <v>32.5</v>
      </c>
      <c r="I39">
        <f>H39+H38</f>
        <v>77.5</v>
      </c>
      <c r="J39" s="4">
        <f t="shared" si="16"/>
        <v>0.48499999999999999</v>
      </c>
      <c r="K39" s="4">
        <f t="shared" si="16"/>
        <v>0.48499999999999999</v>
      </c>
      <c r="L39" s="4">
        <f t="shared" si="16"/>
        <v>0.48499999999999999</v>
      </c>
      <c r="M39" s="4">
        <f t="shared" si="16"/>
        <v>0.24249999999999999</v>
      </c>
      <c r="N39" s="4">
        <f t="shared" si="16"/>
        <v>0.24249999999999999</v>
      </c>
      <c r="O39" s="4">
        <f t="shared" si="16"/>
        <v>0.24249999999999999</v>
      </c>
      <c r="P39" s="4">
        <f t="shared" si="16"/>
        <v>4.8500000000000001E-2</v>
      </c>
      <c r="Q39" s="4">
        <f t="shared" si="16"/>
        <v>4.8500000000000001E-2</v>
      </c>
      <c r="R39" s="4">
        <f t="shared" si="16"/>
        <v>4.8500000000000001E-2</v>
      </c>
      <c r="S39" s="4">
        <f t="shared" si="16"/>
        <v>4.8500000000000001E-2</v>
      </c>
      <c r="T39" s="4">
        <f t="shared" si="17"/>
        <v>4.8500000000000001E-2</v>
      </c>
      <c r="U39" s="4">
        <f t="shared" si="17"/>
        <v>4.8500000000000001E-2</v>
      </c>
      <c r="V39" s="4">
        <f t="shared" si="17"/>
        <v>4.8500000000000001E-2</v>
      </c>
      <c r="W39" s="4">
        <f t="shared" si="17"/>
        <v>4.8500000000000001E-2</v>
      </c>
      <c r="X39" s="4">
        <f t="shared" si="17"/>
        <v>4.8500000000000001E-2</v>
      </c>
      <c r="Y39" s="4">
        <f t="shared" si="17"/>
        <v>4.8500000000000001E-2</v>
      </c>
      <c r="Z39" s="4">
        <f t="shared" si="17"/>
        <v>4.8500000000000001E-2</v>
      </c>
      <c r="AA39" s="4">
        <f t="shared" si="17"/>
        <v>4.8500000000000001E-2</v>
      </c>
      <c r="AB39" s="4">
        <f t="shared" si="17"/>
        <v>4.8500000000000001E-2</v>
      </c>
      <c r="AC39" s="4">
        <f t="shared" si="17"/>
        <v>4.8500000000000001E-2</v>
      </c>
      <c r="AD39" s="4">
        <f t="shared" si="18"/>
        <v>4.8500000000000001E-2</v>
      </c>
      <c r="AE39" s="4">
        <f t="shared" si="18"/>
        <v>4.8500000000000001E-2</v>
      </c>
      <c r="AF39" s="4">
        <f t="shared" si="18"/>
        <v>4.8500000000000001E-2</v>
      </c>
      <c r="AG39" s="4">
        <f t="shared" si="18"/>
        <v>4.8500000000000001E-2</v>
      </c>
      <c r="AH39" s="4">
        <f t="shared" si="18"/>
        <v>4.8500000000000001E-2</v>
      </c>
      <c r="AI39" s="4">
        <f t="shared" si="18"/>
        <v>4.8500000000000001E-2</v>
      </c>
      <c r="AJ39" s="4">
        <f t="shared" si="18"/>
        <v>4.8500000000000001E-2</v>
      </c>
      <c r="AK39" s="4">
        <f t="shared" si="18"/>
        <v>4.8500000000000001E-2</v>
      </c>
      <c r="AL39" s="4">
        <f t="shared" si="18"/>
        <v>4.8500000000000001E-2</v>
      </c>
      <c r="AM39" s="4">
        <f t="shared" si="18"/>
        <v>4.8500000000000001E-2</v>
      </c>
      <c r="AN39" s="4">
        <f t="shared" si="19"/>
        <v>4.8500000000000001E-2</v>
      </c>
      <c r="AO39" s="4">
        <f t="shared" si="19"/>
        <v>4.8500000000000001E-2</v>
      </c>
      <c r="AP39" s="4">
        <f t="shared" si="19"/>
        <v>4.8500000000000001E-2</v>
      </c>
      <c r="AQ39" s="4">
        <f t="shared" si="19"/>
        <v>4.8500000000000001E-2</v>
      </c>
      <c r="AR39" s="4">
        <f t="shared" si="19"/>
        <v>4.8500000000000001E-2</v>
      </c>
      <c r="AS39" s="4">
        <f t="shared" si="19"/>
        <v>4.8500000000000001E-2</v>
      </c>
      <c r="AT39" s="4">
        <f t="shared" si="19"/>
        <v>4.8500000000000001E-2</v>
      </c>
      <c r="AU39" s="4">
        <f t="shared" si="19"/>
        <v>4.8500000000000001E-2</v>
      </c>
      <c r="AV39" s="4">
        <f t="shared" si="19"/>
        <v>4.8500000000000001E-2</v>
      </c>
      <c r="AW39" s="4">
        <f t="shared" si="19"/>
        <v>4.8500000000000001E-2</v>
      </c>
      <c r="AX39" s="4">
        <f t="shared" si="20"/>
        <v>4.8500000000000001E-2</v>
      </c>
      <c r="AY39" s="4">
        <f t="shared" si="20"/>
        <v>4.8500000000000001E-2</v>
      </c>
      <c r="AZ39" s="4">
        <f t="shared" si="20"/>
        <v>4.8500000000000001E-2</v>
      </c>
      <c r="BA39" s="4">
        <f t="shared" si="20"/>
        <v>4.8500000000000001E-2</v>
      </c>
      <c r="BB39" s="4">
        <f t="shared" si="20"/>
        <v>4.8500000000000001E-2</v>
      </c>
      <c r="BC39" s="4">
        <f t="shared" si="20"/>
        <v>4.8500000000000001E-2</v>
      </c>
      <c r="BD39" s="4">
        <f t="shared" si="20"/>
        <v>4.8500000000000001E-2</v>
      </c>
      <c r="BE39" s="4">
        <f t="shared" si="20"/>
        <v>4.8500000000000001E-2</v>
      </c>
      <c r="BF39" s="4">
        <f t="shared" si="20"/>
        <v>4.8500000000000001E-2</v>
      </c>
      <c r="BG39" s="4">
        <f t="shared" si="20"/>
        <v>4.8500000000000001E-2</v>
      </c>
      <c r="BH39" s="4">
        <f t="shared" si="21"/>
        <v>4.8500000000000001E-2</v>
      </c>
      <c r="BI39" s="4">
        <f t="shared" si="21"/>
        <v>4.8500000000000001E-2</v>
      </c>
      <c r="BJ39" s="4">
        <f t="shared" si="21"/>
        <v>4.8500000000000001E-2</v>
      </c>
      <c r="BK39" s="4">
        <f t="shared" si="21"/>
        <v>4.8500000000000001E-2</v>
      </c>
      <c r="BL39" s="4">
        <f t="shared" si="21"/>
        <v>4.8500000000000001E-2</v>
      </c>
      <c r="BM39" s="4">
        <f t="shared" si="21"/>
        <v>4.8500000000000001E-2</v>
      </c>
      <c r="BN39" s="4">
        <f t="shared" si="21"/>
        <v>4.8500000000000001E-2</v>
      </c>
      <c r="BO39" s="4">
        <f t="shared" si="21"/>
        <v>4.8500000000000001E-2</v>
      </c>
      <c r="BP39" s="4">
        <f t="shared" si="21"/>
        <v>4.8500000000000001E-2</v>
      </c>
      <c r="BQ39" s="4">
        <f t="shared" si="21"/>
        <v>4.8500000000000001E-2</v>
      </c>
      <c r="BR39" s="4">
        <f t="shared" si="22"/>
        <v>4.8500000000000001E-2</v>
      </c>
      <c r="BS39" s="4">
        <f t="shared" si="22"/>
        <v>4.8500000000000001E-2</v>
      </c>
      <c r="BT39" s="4">
        <f t="shared" si="22"/>
        <v>4.8500000000000001E-2</v>
      </c>
      <c r="BU39" s="4">
        <f t="shared" si="22"/>
        <v>4.8500000000000001E-2</v>
      </c>
      <c r="BV39" s="4">
        <f t="shared" si="22"/>
        <v>4.8500000000000001E-2</v>
      </c>
      <c r="BW39" s="4">
        <f t="shared" si="22"/>
        <v>4.8500000000000001E-2</v>
      </c>
      <c r="BX39" s="4">
        <f t="shared" si="22"/>
        <v>4.8500000000000001E-2</v>
      </c>
      <c r="BY39" s="4">
        <f t="shared" si="22"/>
        <v>4.8500000000000001E-2</v>
      </c>
      <c r="BZ39" s="4">
        <f t="shared" si="22"/>
        <v>4.8500000000000001E-2</v>
      </c>
      <c r="CA39" s="4">
        <f t="shared" si="22"/>
        <v>4.8500000000000001E-2</v>
      </c>
      <c r="CB39" s="4">
        <f t="shared" si="23"/>
        <v>4.8500000000000001E-2</v>
      </c>
      <c r="CC39" s="4">
        <f t="shared" si="23"/>
        <v>4.8500000000000001E-2</v>
      </c>
      <c r="CD39" s="4">
        <f t="shared" si="23"/>
        <v>4.8500000000000001E-2</v>
      </c>
      <c r="CE39" s="4">
        <f t="shared" si="23"/>
        <v>4.8500000000000001E-2</v>
      </c>
      <c r="CF39" s="4">
        <f t="shared" si="23"/>
        <v>4.8500000000000001E-2</v>
      </c>
      <c r="CG39" s="4">
        <f t="shared" si="23"/>
        <v>4.8500000000000001E-2</v>
      </c>
      <c r="CH39" s="4">
        <f t="shared" si="23"/>
        <v>4.8500000000000001E-2</v>
      </c>
      <c r="CI39" s="4">
        <f t="shared" si="23"/>
        <v>4.8500000000000001E-2</v>
      </c>
      <c r="CJ39" s="4">
        <f t="shared" si="23"/>
        <v>4.8500000000000001E-2</v>
      </c>
      <c r="CK39" s="4">
        <f t="shared" si="23"/>
        <v>4.8500000000000001E-2</v>
      </c>
      <c r="CL39" s="4">
        <f t="shared" si="24"/>
        <v>4.8500000000000001E-2</v>
      </c>
      <c r="CM39" s="4">
        <f t="shared" si="24"/>
        <v>4.8500000000000001E-2</v>
      </c>
      <c r="CN39" s="4">
        <f t="shared" si="24"/>
        <v>4.8500000000000001E-2</v>
      </c>
      <c r="CO39" s="4">
        <f t="shared" si="24"/>
        <v>4.8500000000000001E-2</v>
      </c>
      <c r="CP39" s="4">
        <f t="shared" si="24"/>
        <v>4.8500000000000001E-2</v>
      </c>
      <c r="CQ39" s="4">
        <f t="shared" si="24"/>
        <v>4.8500000000000001E-2</v>
      </c>
      <c r="CR39" s="4">
        <f t="shared" si="24"/>
        <v>4.8500000000000001E-2</v>
      </c>
      <c r="CS39" s="4">
        <f t="shared" si="24"/>
        <v>4.8500000000000001E-2</v>
      </c>
      <c r="CT39" s="4">
        <f t="shared" si="24"/>
        <v>4.8500000000000001E-2</v>
      </c>
      <c r="CU39" s="4">
        <f t="shared" si="24"/>
        <v>4.8500000000000001E-2</v>
      </c>
      <c r="CV39" s="4">
        <f t="shared" si="25"/>
        <v>4.8500000000000001E-2</v>
      </c>
      <c r="CW39" s="4">
        <f t="shared" si="25"/>
        <v>4.8500000000000001E-2</v>
      </c>
      <c r="CX39" s="4">
        <f t="shared" si="25"/>
        <v>4.8500000000000001E-2</v>
      </c>
      <c r="CY39" s="4">
        <f t="shared" si="25"/>
        <v>4.8500000000000001E-2</v>
      </c>
      <c r="CZ39" s="4">
        <f t="shared" si="25"/>
        <v>4.8500000000000001E-2</v>
      </c>
      <c r="DA39" s="4">
        <f t="shared" si="25"/>
        <v>4.8500000000000001E-2</v>
      </c>
      <c r="DB39" s="4">
        <f t="shared" si="25"/>
        <v>4.8500000000000001E-2</v>
      </c>
      <c r="DC39" s="4">
        <f t="shared" si="25"/>
        <v>4.8500000000000001E-2</v>
      </c>
      <c r="DD39" s="4">
        <f t="shared" si="25"/>
        <v>4.8500000000000001E-2</v>
      </c>
      <c r="DE39" s="4">
        <f t="shared" si="25"/>
        <v>4.8500000000000001E-2</v>
      </c>
    </row>
    <row r="40" spans="1:109">
      <c r="A40" t="s">
        <v>73</v>
      </c>
      <c r="B40" t="s">
        <v>4</v>
      </c>
      <c r="C40">
        <v>3</v>
      </c>
      <c r="D40">
        <v>130</v>
      </c>
      <c r="F40" s="1">
        <v>0.2</v>
      </c>
      <c r="G40" s="1">
        <v>0.4</v>
      </c>
      <c r="H40">
        <v>35</v>
      </c>
      <c r="I40">
        <f>H40+H39+H38</f>
        <v>112.5</v>
      </c>
      <c r="J40" s="4">
        <f t="shared" si="16"/>
        <v>0.51</v>
      </c>
      <c r="K40" s="4">
        <f t="shared" si="16"/>
        <v>0.51</v>
      </c>
      <c r="L40" s="4">
        <f t="shared" si="16"/>
        <v>0.51</v>
      </c>
      <c r="M40" s="4">
        <f t="shared" si="16"/>
        <v>0.255</v>
      </c>
      <c r="N40" s="4">
        <f t="shared" si="16"/>
        <v>0.255</v>
      </c>
      <c r="O40" s="4">
        <f t="shared" si="16"/>
        <v>0.255</v>
      </c>
      <c r="P40" s="4">
        <f t="shared" si="16"/>
        <v>0.255</v>
      </c>
      <c r="Q40" s="4">
        <f t="shared" si="16"/>
        <v>5.1000000000000004E-2</v>
      </c>
      <c r="R40" s="4">
        <f t="shared" si="16"/>
        <v>5.1000000000000004E-2</v>
      </c>
      <c r="S40" s="4">
        <f t="shared" si="16"/>
        <v>5.1000000000000004E-2</v>
      </c>
      <c r="T40" s="4">
        <f t="shared" si="17"/>
        <v>5.1000000000000004E-2</v>
      </c>
      <c r="U40" s="4">
        <f t="shared" si="17"/>
        <v>5.1000000000000004E-2</v>
      </c>
      <c r="V40" s="4">
        <f t="shared" si="17"/>
        <v>5.1000000000000004E-2</v>
      </c>
      <c r="W40" s="4">
        <f t="shared" si="17"/>
        <v>5.1000000000000004E-2</v>
      </c>
      <c r="X40" s="4">
        <f t="shared" si="17"/>
        <v>5.1000000000000004E-2</v>
      </c>
      <c r="Y40" s="4">
        <f t="shared" si="17"/>
        <v>5.1000000000000004E-2</v>
      </c>
      <c r="Z40" s="4">
        <f t="shared" si="17"/>
        <v>5.1000000000000004E-2</v>
      </c>
      <c r="AA40" s="4">
        <f t="shared" si="17"/>
        <v>5.1000000000000004E-2</v>
      </c>
      <c r="AB40" s="4">
        <f t="shared" si="17"/>
        <v>5.1000000000000004E-2</v>
      </c>
      <c r="AC40" s="4">
        <f t="shared" si="17"/>
        <v>5.1000000000000004E-2</v>
      </c>
      <c r="AD40" s="4">
        <f t="shared" si="18"/>
        <v>5.1000000000000004E-2</v>
      </c>
      <c r="AE40" s="4">
        <f t="shared" si="18"/>
        <v>5.1000000000000004E-2</v>
      </c>
      <c r="AF40" s="4">
        <f t="shared" si="18"/>
        <v>5.1000000000000004E-2</v>
      </c>
      <c r="AG40" s="4">
        <f t="shared" si="18"/>
        <v>5.1000000000000004E-2</v>
      </c>
      <c r="AH40" s="4">
        <f t="shared" si="18"/>
        <v>5.1000000000000004E-2</v>
      </c>
      <c r="AI40" s="4">
        <f t="shared" si="18"/>
        <v>5.1000000000000004E-2</v>
      </c>
      <c r="AJ40" s="4">
        <f t="shared" si="18"/>
        <v>5.1000000000000004E-2</v>
      </c>
      <c r="AK40" s="4">
        <f t="shared" si="18"/>
        <v>5.1000000000000004E-2</v>
      </c>
      <c r="AL40" s="4">
        <f t="shared" si="18"/>
        <v>5.1000000000000004E-2</v>
      </c>
      <c r="AM40" s="4">
        <f t="shared" si="18"/>
        <v>5.1000000000000004E-2</v>
      </c>
      <c r="AN40" s="4">
        <f t="shared" si="19"/>
        <v>5.1000000000000004E-2</v>
      </c>
      <c r="AO40" s="4">
        <f t="shared" si="19"/>
        <v>5.1000000000000004E-2</v>
      </c>
      <c r="AP40" s="4">
        <f t="shared" si="19"/>
        <v>5.1000000000000004E-2</v>
      </c>
      <c r="AQ40" s="4">
        <f t="shared" si="19"/>
        <v>5.1000000000000004E-2</v>
      </c>
      <c r="AR40" s="4">
        <f t="shared" si="19"/>
        <v>5.1000000000000004E-2</v>
      </c>
      <c r="AS40" s="4">
        <f t="shared" si="19"/>
        <v>5.1000000000000004E-2</v>
      </c>
      <c r="AT40" s="4">
        <f t="shared" si="19"/>
        <v>5.1000000000000004E-2</v>
      </c>
      <c r="AU40" s="4">
        <f t="shared" si="19"/>
        <v>5.1000000000000004E-2</v>
      </c>
      <c r="AV40" s="4">
        <f t="shared" si="19"/>
        <v>5.1000000000000004E-2</v>
      </c>
      <c r="AW40" s="4">
        <f t="shared" si="19"/>
        <v>5.1000000000000004E-2</v>
      </c>
      <c r="AX40" s="4">
        <f t="shared" si="20"/>
        <v>5.1000000000000004E-2</v>
      </c>
      <c r="AY40" s="4">
        <f t="shared" si="20"/>
        <v>5.1000000000000004E-2</v>
      </c>
      <c r="AZ40" s="4">
        <f t="shared" si="20"/>
        <v>5.1000000000000004E-2</v>
      </c>
      <c r="BA40" s="4">
        <f t="shared" si="20"/>
        <v>5.1000000000000004E-2</v>
      </c>
      <c r="BB40" s="4">
        <f t="shared" si="20"/>
        <v>5.1000000000000004E-2</v>
      </c>
      <c r="BC40" s="4">
        <f t="shared" si="20"/>
        <v>5.1000000000000004E-2</v>
      </c>
      <c r="BD40" s="4">
        <f t="shared" si="20"/>
        <v>5.1000000000000004E-2</v>
      </c>
      <c r="BE40" s="4">
        <f t="shared" si="20"/>
        <v>5.1000000000000004E-2</v>
      </c>
      <c r="BF40" s="4">
        <f t="shared" si="20"/>
        <v>5.1000000000000004E-2</v>
      </c>
      <c r="BG40" s="4">
        <f t="shared" si="20"/>
        <v>5.1000000000000004E-2</v>
      </c>
      <c r="BH40" s="4">
        <f t="shared" si="21"/>
        <v>5.1000000000000004E-2</v>
      </c>
      <c r="BI40" s="4">
        <f t="shared" si="21"/>
        <v>5.1000000000000004E-2</v>
      </c>
      <c r="BJ40" s="4">
        <f t="shared" si="21"/>
        <v>5.1000000000000004E-2</v>
      </c>
      <c r="BK40" s="4">
        <f t="shared" si="21"/>
        <v>5.1000000000000004E-2</v>
      </c>
      <c r="BL40" s="4">
        <f t="shared" si="21"/>
        <v>5.1000000000000004E-2</v>
      </c>
      <c r="BM40" s="4">
        <f t="shared" si="21"/>
        <v>5.1000000000000004E-2</v>
      </c>
      <c r="BN40" s="4">
        <f t="shared" si="21"/>
        <v>5.1000000000000004E-2</v>
      </c>
      <c r="BO40" s="4">
        <f t="shared" si="21"/>
        <v>5.1000000000000004E-2</v>
      </c>
      <c r="BP40" s="4">
        <f t="shared" si="21"/>
        <v>5.1000000000000004E-2</v>
      </c>
      <c r="BQ40" s="4">
        <f t="shared" si="21"/>
        <v>5.1000000000000004E-2</v>
      </c>
      <c r="BR40" s="4">
        <f t="shared" si="22"/>
        <v>5.1000000000000004E-2</v>
      </c>
      <c r="BS40" s="4">
        <f t="shared" si="22"/>
        <v>5.1000000000000004E-2</v>
      </c>
      <c r="BT40" s="4">
        <f t="shared" si="22"/>
        <v>5.1000000000000004E-2</v>
      </c>
      <c r="BU40" s="4">
        <f t="shared" si="22"/>
        <v>5.1000000000000004E-2</v>
      </c>
      <c r="BV40" s="4">
        <f t="shared" si="22"/>
        <v>5.1000000000000004E-2</v>
      </c>
      <c r="BW40" s="4">
        <f t="shared" si="22"/>
        <v>5.1000000000000004E-2</v>
      </c>
      <c r="BX40" s="4">
        <f t="shared" si="22"/>
        <v>5.1000000000000004E-2</v>
      </c>
      <c r="BY40" s="4">
        <f t="shared" si="22"/>
        <v>5.1000000000000004E-2</v>
      </c>
      <c r="BZ40" s="4">
        <f t="shared" si="22"/>
        <v>5.1000000000000004E-2</v>
      </c>
      <c r="CA40" s="4">
        <f t="shared" si="22"/>
        <v>5.1000000000000004E-2</v>
      </c>
      <c r="CB40" s="4">
        <f t="shared" si="23"/>
        <v>5.1000000000000004E-2</v>
      </c>
      <c r="CC40" s="4">
        <f t="shared" si="23"/>
        <v>5.1000000000000004E-2</v>
      </c>
      <c r="CD40" s="4">
        <f t="shared" si="23"/>
        <v>5.1000000000000004E-2</v>
      </c>
      <c r="CE40" s="4">
        <f t="shared" si="23"/>
        <v>5.1000000000000004E-2</v>
      </c>
      <c r="CF40" s="4">
        <f t="shared" si="23"/>
        <v>5.1000000000000004E-2</v>
      </c>
      <c r="CG40" s="4">
        <f t="shared" si="23"/>
        <v>5.1000000000000004E-2</v>
      </c>
      <c r="CH40" s="4">
        <f t="shared" si="23"/>
        <v>5.1000000000000004E-2</v>
      </c>
      <c r="CI40" s="4">
        <f t="shared" si="23"/>
        <v>5.1000000000000004E-2</v>
      </c>
      <c r="CJ40" s="4">
        <f t="shared" si="23"/>
        <v>5.1000000000000004E-2</v>
      </c>
      <c r="CK40" s="4">
        <f t="shared" si="23"/>
        <v>5.1000000000000004E-2</v>
      </c>
      <c r="CL40" s="4">
        <f t="shared" si="24"/>
        <v>5.1000000000000004E-2</v>
      </c>
      <c r="CM40" s="4">
        <f t="shared" si="24"/>
        <v>5.1000000000000004E-2</v>
      </c>
      <c r="CN40" s="4">
        <f t="shared" si="24"/>
        <v>5.1000000000000004E-2</v>
      </c>
      <c r="CO40" s="4">
        <f t="shared" si="24"/>
        <v>5.1000000000000004E-2</v>
      </c>
      <c r="CP40" s="4">
        <f t="shared" si="24"/>
        <v>5.1000000000000004E-2</v>
      </c>
      <c r="CQ40" s="4">
        <f t="shared" si="24"/>
        <v>5.1000000000000004E-2</v>
      </c>
      <c r="CR40" s="4">
        <f t="shared" si="24"/>
        <v>5.1000000000000004E-2</v>
      </c>
      <c r="CS40" s="4">
        <f t="shared" si="24"/>
        <v>5.1000000000000004E-2</v>
      </c>
      <c r="CT40" s="4">
        <f t="shared" si="24"/>
        <v>5.1000000000000004E-2</v>
      </c>
      <c r="CU40" s="4">
        <f t="shared" si="24"/>
        <v>5.1000000000000004E-2</v>
      </c>
      <c r="CV40" s="4">
        <f t="shared" si="25"/>
        <v>5.1000000000000004E-2</v>
      </c>
      <c r="CW40" s="4">
        <f t="shared" si="25"/>
        <v>5.1000000000000004E-2</v>
      </c>
      <c r="CX40" s="4">
        <f t="shared" si="25"/>
        <v>5.1000000000000004E-2</v>
      </c>
      <c r="CY40" s="4">
        <f t="shared" si="25"/>
        <v>5.1000000000000004E-2</v>
      </c>
      <c r="CZ40" s="4">
        <f t="shared" si="25"/>
        <v>5.1000000000000004E-2</v>
      </c>
      <c r="DA40" s="4">
        <f t="shared" si="25"/>
        <v>5.1000000000000004E-2</v>
      </c>
      <c r="DB40" s="4">
        <f t="shared" si="25"/>
        <v>5.1000000000000004E-2</v>
      </c>
      <c r="DC40" s="4">
        <f t="shared" si="25"/>
        <v>5.1000000000000004E-2</v>
      </c>
      <c r="DD40" s="4">
        <f t="shared" si="25"/>
        <v>5.1000000000000004E-2</v>
      </c>
      <c r="DE40" s="4">
        <f t="shared" si="25"/>
        <v>5.1000000000000004E-2</v>
      </c>
    </row>
    <row r="41" spans="1:109">
      <c r="A41" t="s">
        <v>74</v>
      </c>
      <c r="B41" t="s">
        <v>4</v>
      </c>
      <c r="C41">
        <v>4</v>
      </c>
      <c r="D41">
        <v>150</v>
      </c>
      <c r="F41" s="1">
        <v>0.25</v>
      </c>
      <c r="G41" s="1">
        <v>0.5</v>
      </c>
      <c r="H41">
        <v>90</v>
      </c>
      <c r="I41">
        <f>H41+H40+H39+H38</f>
        <v>202.5</v>
      </c>
      <c r="J41" s="4">
        <f t="shared" si="16"/>
        <v>0.53500000000000003</v>
      </c>
      <c r="K41" s="4">
        <f t="shared" si="16"/>
        <v>0.53500000000000003</v>
      </c>
      <c r="L41" s="4">
        <f t="shared" si="16"/>
        <v>0.53500000000000003</v>
      </c>
      <c r="M41" s="4">
        <f t="shared" si="16"/>
        <v>0.53500000000000003</v>
      </c>
      <c r="N41" s="4">
        <f t="shared" si="16"/>
        <v>0.26750000000000002</v>
      </c>
      <c r="O41" s="4">
        <f t="shared" si="16"/>
        <v>0.26750000000000002</v>
      </c>
      <c r="P41" s="4">
        <f t="shared" si="16"/>
        <v>0.26750000000000002</v>
      </c>
      <c r="Q41" s="4">
        <f t="shared" si="16"/>
        <v>0.26750000000000002</v>
      </c>
      <c r="R41" s="4">
        <f t="shared" si="16"/>
        <v>5.3500000000000006E-2</v>
      </c>
      <c r="S41" s="4">
        <f t="shared" si="16"/>
        <v>5.3500000000000006E-2</v>
      </c>
      <c r="T41" s="4">
        <f t="shared" si="17"/>
        <v>5.3500000000000006E-2</v>
      </c>
      <c r="U41" s="4">
        <f t="shared" si="17"/>
        <v>5.3500000000000006E-2</v>
      </c>
      <c r="V41" s="4">
        <f t="shared" si="17"/>
        <v>5.3500000000000006E-2</v>
      </c>
      <c r="W41" s="4">
        <f t="shared" si="17"/>
        <v>5.3500000000000006E-2</v>
      </c>
      <c r="X41" s="4">
        <f t="shared" si="17"/>
        <v>5.3500000000000006E-2</v>
      </c>
      <c r="Y41" s="4">
        <f t="shared" si="17"/>
        <v>5.3500000000000006E-2</v>
      </c>
      <c r="Z41" s="4">
        <f t="shared" si="17"/>
        <v>5.3500000000000006E-2</v>
      </c>
      <c r="AA41" s="4">
        <f t="shared" si="17"/>
        <v>5.3500000000000006E-2</v>
      </c>
      <c r="AB41" s="4">
        <f t="shared" si="17"/>
        <v>5.3500000000000006E-2</v>
      </c>
      <c r="AC41" s="4">
        <f t="shared" si="17"/>
        <v>5.3500000000000006E-2</v>
      </c>
      <c r="AD41" s="4">
        <f t="shared" si="18"/>
        <v>5.3500000000000006E-2</v>
      </c>
      <c r="AE41" s="4">
        <f t="shared" si="18"/>
        <v>5.3500000000000006E-2</v>
      </c>
      <c r="AF41" s="4">
        <f t="shared" si="18"/>
        <v>5.3500000000000006E-2</v>
      </c>
      <c r="AG41" s="4">
        <f t="shared" si="18"/>
        <v>5.3500000000000006E-2</v>
      </c>
      <c r="AH41" s="4">
        <f t="shared" si="18"/>
        <v>5.3500000000000006E-2</v>
      </c>
      <c r="AI41" s="4">
        <f t="shared" si="18"/>
        <v>5.3500000000000006E-2</v>
      </c>
      <c r="AJ41" s="4">
        <f t="shared" si="18"/>
        <v>5.3500000000000006E-2</v>
      </c>
      <c r="AK41" s="4">
        <f t="shared" si="18"/>
        <v>5.3500000000000006E-2</v>
      </c>
      <c r="AL41" s="4">
        <f t="shared" si="18"/>
        <v>5.3500000000000006E-2</v>
      </c>
      <c r="AM41" s="4">
        <f t="shared" si="18"/>
        <v>5.3500000000000006E-2</v>
      </c>
      <c r="AN41" s="4">
        <f t="shared" si="19"/>
        <v>5.3500000000000006E-2</v>
      </c>
      <c r="AO41" s="4">
        <f t="shared" si="19"/>
        <v>5.3500000000000006E-2</v>
      </c>
      <c r="AP41" s="4">
        <f t="shared" si="19"/>
        <v>5.3500000000000006E-2</v>
      </c>
      <c r="AQ41" s="4">
        <f t="shared" si="19"/>
        <v>5.3500000000000006E-2</v>
      </c>
      <c r="AR41" s="4">
        <f t="shared" si="19"/>
        <v>5.3500000000000006E-2</v>
      </c>
      <c r="AS41" s="4">
        <f t="shared" si="19"/>
        <v>5.3500000000000006E-2</v>
      </c>
      <c r="AT41" s="4">
        <f t="shared" si="19"/>
        <v>5.3500000000000006E-2</v>
      </c>
      <c r="AU41" s="4">
        <f t="shared" si="19"/>
        <v>5.3500000000000006E-2</v>
      </c>
      <c r="AV41" s="4">
        <f t="shared" si="19"/>
        <v>5.3500000000000006E-2</v>
      </c>
      <c r="AW41" s="4">
        <f t="shared" si="19"/>
        <v>5.3500000000000006E-2</v>
      </c>
      <c r="AX41" s="4">
        <f t="shared" si="20"/>
        <v>5.3500000000000006E-2</v>
      </c>
      <c r="AY41" s="4">
        <f t="shared" si="20"/>
        <v>5.3500000000000006E-2</v>
      </c>
      <c r="AZ41" s="4">
        <f t="shared" si="20"/>
        <v>5.3500000000000006E-2</v>
      </c>
      <c r="BA41" s="4">
        <f t="shared" si="20"/>
        <v>5.3500000000000006E-2</v>
      </c>
      <c r="BB41" s="4">
        <f t="shared" si="20"/>
        <v>5.3500000000000006E-2</v>
      </c>
      <c r="BC41" s="4">
        <f t="shared" si="20"/>
        <v>5.3500000000000006E-2</v>
      </c>
      <c r="BD41" s="4">
        <f t="shared" si="20"/>
        <v>5.3500000000000006E-2</v>
      </c>
      <c r="BE41" s="4">
        <f t="shared" si="20"/>
        <v>5.3500000000000006E-2</v>
      </c>
      <c r="BF41" s="4">
        <f t="shared" si="20"/>
        <v>5.3500000000000006E-2</v>
      </c>
      <c r="BG41" s="4">
        <f t="shared" si="20"/>
        <v>5.3500000000000006E-2</v>
      </c>
      <c r="BH41" s="4">
        <f t="shared" si="21"/>
        <v>5.3500000000000006E-2</v>
      </c>
      <c r="BI41" s="4">
        <f t="shared" si="21"/>
        <v>5.3500000000000006E-2</v>
      </c>
      <c r="BJ41" s="4">
        <f t="shared" si="21"/>
        <v>5.3500000000000006E-2</v>
      </c>
      <c r="BK41" s="4">
        <f t="shared" si="21"/>
        <v>5.3500000000000006E-2</v>
      </c>
      <c r="BL41" s="4">
        <f t="shared" si="21"/>
        <v>5.3500000000000006E-2</v>
      </c>
      <c r="BM41" s="4">
        <f t="shared" si="21"/>
        <v>5.3500000000000006E-2</v>
      </c>
      <c r="BN41" s="4">
        <f t="shared" si="21"/>
        <v>5.3500000000000006E-2</v>
      </c>
      <c r="BO41" s="4">
        <f t="shared" si="21"/>
        <v>5.3500000000000006E-2</v>
      </c>
      <c r="BP41" s="4">
        <f t="shared" si="21"/>
        <v>5.3500000000000006E-2</v>
      </c>
      <c r="BQ41" s="4">
        <f t="shared" si="21"/>
        <v>5.3500000000000006E-2</v>
      </c>
      <c r="BR41" s="4">
        <f t="shared" si="22"/>
        <v>5.3500000000000006E-2</v>
      </c>
      <c r="BS41" s="4">
        <f t="shared" si="22"/>
        <v>5.3500000000000006E-2</v>
      </c>
      <c r="BT41" s="4">
        <f t="shared" si="22"/>
        <v>5.3500000000000006E-2</v>
      </c>
      <c r="BU41" s="4">
        <f t="shared" si="22"/>
        <v>5.3500000000000006E-2</v>
      </c>
      <c r="BV41" s="4">
        <f t="shared" si="22"/>
        <v>5.3500000000000006E-2</v>
      </c>
      <c r="BW41" s="4">
        <f t="shared" si="22"/>
        <v>5.3500000000000006E-2</v>
      </c>
      <c r="BX41" s="4">
        <f t="shared" si="22"/>
        <v>5.3500000000000006E-2</v>
      </c>
      <c r="BY41" s="4">
        <f t="shared" si="22"/>
        <v>5.3500000000000006E-2</v>
      </c>
      <c r="BZ41" s="4">
        <f t="shared" si="22"/>
        <v>5.3500000000000006E-2</v>
      </c>
      <c r="CA41" s="4">
        <f t="shared" si="22"/>
        <v>5.3500000000000006E-2</v>
      </c>
      <c r="CB41" s="4">
        <f t="shared" si="23"/>
        <v>5.3500000000000006E-2</v>
      </c>
      <c r="CC41" s="4">
        <f t="shared" si="23"/>
        <v>5.3500000000000006E-2</v>
      </c>
      <c r="CD41" s="4">
        <f t="shared" si="23"/>
        <v>5.3500000000000006E-2</v>
      </c>
      <c r="CE41" s="4">
        <f t="shared" si="23"/>
        <v>5.3500000000000006E-2</v>
      </c>
      <c r="CF41" s="4">
        <f t="shared" si="23"/>
        <v>5.3500000000000006E-2</v>
      </c>
      <c r="CG41" s="4">
        <f t="shared" si="23"/>
        <v>5.3500000000000006E-2</v>
      </c>
      <c r="CH41" s="4">
        <f t="shared" si="23"/>
        <v>5.3500000000000006E-2</v>
      </c>
      <c r="CI41" s="4">
        <f t="shared" si="23"/>
        <v>5.3500000000000006E-2</v>
      </c>
      <c r="CJ41" s="4">
        <f t="shared" si="23"/>
        <v>5.3500000000000006E-2</v>
      </c>
      <c r="CK41" s="4">
        <f t="shared" si="23"/>
        <v>5.3500000000000006E-2</v>
      </c>
      <c r="CL41" s="4">
        <f t="shared" si="24"/>
        <v>5.3500000000000006E-2</v>
      </c>
      <c r="CM41" s="4">
        <f t="shared" si="24"/>
        <v>5.3500000000000006E-2</v>
      </c>
      <c r="CN41" s="4">
        <f t="shared" si="24"/>
        <v>5.3500000000000006E-2</v>
      </c>
      <c r="CO41" s="4">
        <f t="shared" si="24"/>
        <v>5.3500000000000006E-2</v>
      </c>
      <c r="CP41" s="4">
        <f t="shared" si="24"/>
        <v>5.3500000000000006E-2</v>
      </c>
      <c r="CQ41" s="4">
        <f t="shared" si="24"/>
        <v>5.3500000000000006E-2</v>
      </c>
      <c r="CR41" s="4">
        <f t="shared" si="24"/>
        <v>5.3500000000000006E-2</v>
      </c>
      <c r="CS41" s="4">
        <f t="shared" si="24"/>
        <v>5.3500000000000006E-2</v>
      </c>
      <c r="CT41" s="4">
        <f t="shared" si="24"/>
        <v>5.3500000000000006E-2</v>
      </c>
      <c r="CU41" s="4">
        <f t="shared" si="24"/>
        <v>5.3500000000000006E-2</v>
      </c>
      <c r="CV41" s="4">
        <f t="shared" si="25"/>
        <v>5.3500000000000006E-2</v>
      </c>
      <c r="CW41" s="4">
        <f t="shared" si="25"/>
        <v>5.3500000000000006E-2</v>
      </c>
      <c r="CX41" s="4">
        <f t="shared" si="25"/>
        <v>5.3500000000000006E-2</v>
      </c>
      <c r="CY41" s="4">
        <f t="shared" si="25"/>
        <v>5.3500000000000006E-2</v>
      </c>
      <c r="CZ41" s="4">
        <f t="shared" si="25"/>
        <v>5.3500000000000006E-2</v>
      </c>
      <c r="DA41" s="4">
        <f t="shared" si="25"/>
        <v>5.3500000000000006E-2</v>
      </c>
      <c r="DB41" s="4">
        <f t="shared" si="25"/>
        <v>5.3500000000000006E-2</v>
      </c>
      <c r="DC41" s="4">
        <f t="shared" si="25"/>
        <v>5.3500000000000006E-2</v>
      </c>
      <c r="DD41" s="4">
        <f t="shared" si="25"/>
        <v>5.3500000000000006E-2</v>
      </c>
      <c r="DE41" s="4">
        <f t="shared" si="25"/>
        <v>5.3500000000000006E-2</v>
      </c>
    </row>
    <row r="42" spans="1:109">
      <c r="A42" t="s">
        <v>75</v>
      </c>
      <c r="B42" t="s">
        <v>4</v>
      </c>
      <c r="C42">
        <v>5</v>
      </c>
      <c r="D42">
        <v>170</v>
      </c>
      <c r="F42" s="1">
        <v>0.3</v>
      </c>
      <c r="G42" s="1">
        <v>0.6</v>
      </c>
      <c r="H42">
        <v>120</v>
      </c>
      <c r="I42">
        <f>H42+H41+H40+H39+H38</f>
        <v>322.5</v>
      </c>
      <c r="J42" s="4">
        <f t="shared" ref="J42:S52" si="26">IF($D42-$Q$9*(J$21-1)&gt;$D42*0.7,0.5*(1+$F42-$U$4),IF($D42-$Q$9*(J$21-1)&gt;$D42*0.3,0.25*(1+$F42-$U$4),0.05*(1+$F42-$U$4)))</f>
        <v>0.56000000000000005</v>
      </c>
      <c r="K42" s="4">
        <f t="shared" si="26"/>
        <v>0.56000000000000005</v>
      </c>
      <c r="L42" s="4">
        <f t="shared" si="26"/>
        <v>0.56000000000000005</v>
      </c>
      <c r="M42" s="4">
        <f t="shared" si="26"/>
        <v>0.56000000000000005</v>
      </c>
      <c r="N42" s="4">
        <f t="shared" si="26"/>
        <v>0.28000000000000003</v>
      </c>
      <c r="O42" s="4">
        <f t="shared" si="26"/>
        <v>0.28000000000000003</v>
      </c>
      <c r="P42" s="4">
        <f t="shared" si="26"/>
        <v>0.28000000000000003</v>
      </c>
      <c r="Q42" s="4">
        <f t="shared" si="26"/>
        <v>0.28000000000000003</v>
      </c>
      <c r="R42" s="4">
        <f t="shared" si="26"/>
        <v>0.28000000000000003</v>
      </c>
      <c r="S42" s="4">
        <f t="shared" si="26"/>
        <v>5.6000000000000008E-2</v>
      </c>
      <c r="T42" s="4">
        <f t="shared" ref="T42:AC52" si="27">IF($D42-$Q$9*(T$21-1)&gt;$D42*0.7,0.5*(1+$F42-$U$4),IF($D42-$Q$9*(T$21-1)&gt;$D42*0.3,0.25*(1+$F42-$U$4),0.05*(1+$F42-$U$4)))</f>
        <v>5.6000000000000008E-2</v>
      </c>
      <c r="U42" s="4">
        <f t="shared" si="27"/>
        <v>5.6000000000000008E-2</v>
      </c>
      <c r="V42" s="4">
        <f t="shared" si="27"/>
        <v>5.6000000000000008E-2</v>
      </c>
      <c r="W42" s="4">
        <f t="shared" si="27"/>
        <v>5.6000000000000008E-2</v>
      </c>
      <c r="X42" s="4">
        <f t="shared" si="27"/>
        <v>5.6000000000000008E-2</v>
      </c>
      <c r="Y42" s="4">
        <f t="shared" si="27"/>
        <v>5.6000000000000008E-2</v>
      </c>
      <c r="Z42" s="4">
        <f t="shared" si="27"/>
        <v>5.6000000000000008E-2</v>
      </c>
      <c r="AA42" s="4">
        <f t="shared" si="27"/>
        <v>5.6000000000000008E-2</v>
      </c>
      <c r="AB42" s="4">
        <f t="shared" si="27"/>
        <v>5.6000000000000008E-2</v>
      </c>
      <c r="AC42" s="4">
        <f t="shared" si="27"/>
        <v>5.6000000000000008E-2</v>
      </c>
      <c r="AD42" s="4">
        <f t="shared" ref="AD42:AM52" si="28">IF($D42-$Q$9*(AD$21-1)&gt;$D42*0.7,0.5*(1+$F42-$U$4),IF($D42-$Q$9*(AD$21-1)&gt;$D42*0.3,0.25*(1+$F42-$U$4),0.05*(1+$F42-$U$4)))</f>
        <v>5.6000000000000008E-2</v>
      </c>
      <c r="AE42" s="4">
        <f t="shared" si="28"/>
        <v>5.6000000000000008E-2</v>
      </c>
      <c r="AF42" s="4">
        <f t="shared" si="28"/>
        <v>5.6000000000000008E-2</v>
      </c>
      <c r="AG42" s="4">
        <f t="shared" si="28"/>
        <v>5.6000000000000008E-2</v>
      </c>
      <c r="AH42" s="4">
        <f t="shared" si="28"/>
        <v>5.6000000000000008E-2</v>
      </c>
      <c r="AI42" s="4">
        <f t="shared" si="28"/>
        <v>5.6000000000000008E-2</v>
      </c>
      <c r="AJ42" s="4">
        <f t="shared" si="28"/>
        <v>5.6000000000000008E-2</v>
      </c>
      <c r="AK42" s="4">
        <f t="shared" si="28"/>
        <v>5.6000000000000008E-2</v>
      </c>
      <c r="AL42" s="4">
        <f t="shared" si="28"/>
        <v>5.6000000000000008E-2</v>
      </c>
      <c r="AM42" s="4">
        <f t="shared" si="28"/>
        <v>5.6000000000000008E-2</v>
      </c>
      <c r="AN42" s="4">
        <f t="shared" ref="AN42:AW52" si="29">IF($D42-$Q$9*(AN$21-1)&gt;$D42*0.7,0.5*(1+$F42-$U$4),IF($D42-$Q$9*(AN$21-1)&gt;$D42*0.3,0.25*(1+$F42-$U$4),0.05*(1+$F42-$U$4)))</f>
        <v>5.6000000000000008E-2</v>
      </c>
      <c r="AO42" s="4">
        <f t="shared" si="29"/>
        <v>5.6000000000000008E-2</v>
      </c>
      <c r="AP42" s="4">
        <f t="shared" si="29"/>
        <v>5.6000000000000008E-2</v>
      </c>
      <c r="AQ42" s="4">
        <f t="shared" si="29"/>
        <v>5.6000000000000008E-2</v>
      </c>
      <c r="AR42" s="4">
        <f t="shared" si="29"/>
        <v>5.6000000000000008E-2</v>
      </c>
      <c r="AS42" s="4">
        <f t="shared" si="29"/>
        <v>5.6000000000000008E-2</v>
      </c>
      <c r="AT42" s="4">
        <f t="shared" si="29"/>
        <v>5.6000000000000008E-2</v>
      </c>
      <c r="AU42" s="4">
        <f t="shared" si="29"/>
        <v>5.6000000000000008E-2</v>
      </c>
      <c r="AV42" s="4">
        <f t="shared" si="29"/>
        <v>5.6000000000000008E-2</v>
      </c>
      <c r="AW42" s="4">
        <f t="shared" si="29"/>
        <v>5.6000000000000008E-2</v>
      </c>
      <c r="AX42" s="4">
        <f t="shared" ref="AX42:BG52" si="30">IF($D42-$Q$9*(AX$21-1)&gt;$D42*0.7,0.5*(1+$F42-$U$4),IF($D42-$Q$9*(AX$21-1)&gt;$D42*0.3,0.25*(1+$F42-$U$4),0.05*(1+$F42-$U$4)))</f>
        <v>5.6000000000000008E-2</v>
      </c>
      <c r="AY42" s="4">
        <f t="shared" si="30"/>
        <v>5.6000000000000008E-2</v>
      </c>
      <c r="AZ42" s="4">
        <f t="shared" si="30"/>
        <v>5.6000000000000008E-2</v>
      </c>
      <c r="BA42" s="4">
        <f t="shared" si="30"/>
        <v>5.6000000000000008E-2</v>
      </c>
      <c r="BB42" s="4">
        <f t="shared" si="30"/>
        <v>5.6000000000000008E-2</v>
      </c>
      <c r="BC42" s="4">
        <f t="shared" si="30"/>
        <v>5.6000000000000008E-2</v>
      </c>
      <c r="BD42" s="4">
        <f t="shared" si="30"/>
        <v>5.6000000000000008E-2</v>
      </c>
      <c r="BE42" s="4">
        <f t="shared" si="30"/>
        <v>5.6000000000000008E-2</v>
      </c>
      <c r="BF42" s="4">
        <f t="shared" si="30"/>
        <v>5.6000000000000008E-2</v>
      </c>
      <c r="BG42" s="4">
        <f t="shared" si="30"/>
        <v>5.6000000000000008E-2</v>
      </c>
      <c r="BH42" s="4">
        <f t="shared" ref="BH42:BQ52" si="31">IF($D42-$Q$9*(BH$21-1)&gt;$D42*0.7,0.5*(1+$F42-$U$4),IF($D42-$Q$9*(BH$21-1)&gt;$D42*0.3,0.25*(1+$F42-$U$4),0.05*(1+$F42-$U$4)))</f>
        <v>5.6000000000000008E-2</v>
      </c>
      <c r="BI42" s="4">
        <f t="shared" si="31"/>
        <v>5.6000000000000008E-2</v>
      </c>
      <c r="BJ42" s="4">
        <f t="shared" si="31"/>
        <v>5.6000000000000008E-2</v>
      </c>
      <c r="BK42" s="4">
        <f t="shared" si="31"/>
        <v>5.6000000000000008E-2</v>
      </c>
      <c r="BL42" s="4">
        <f t="shared" si="31"/>
        <v>5.6000000000000008E-2</v>
      </c>
      <c r="BM42" s="4">
        <f t="shared" si="31"/>
        <v>5.6000000000000008E-2</v>
      </c>
      <c r="BN42" s="4">
        <f t="shared" si="31"/>
        <v>5.6000000000000008E-2</v>
      </c>
      <c r="BO42" s="4">
        <f t="shared" si="31"/>
        <v>5.6000000000000008E-2</v>
      </c>
      <c r="BP42" s="4">
        <f t="shared" si="31"/>
        <v>5.6000000000000008E-2</v>
      </c>
      <c r="BQ42" s="4">
        <f t="shared" si="31"/>
        <v>5.6000000000000008E-2</v>
      </c>
      <c r="BR42" s="4">
        <f t="shared" ref="BR42:CA52" si="32">IF($D42-$Q$9*(BR$21-1)&gt;$D42*0.7,0.5*(1+$F42-$U$4),IF($D42-$Q$9*(BR$21-1)&gt;$D42*0.3,0.25*(1+$F42-$U$4),0.05*(1+$F42-$U$4)))</f>
        <v>5.6000000000000008E-2</v>
      </c>
      <c r="BS42" s="4">
        <f t="shared" si="32"/>
        <v>5.6000000000000008E-2</v>
      </c>
      <c r="BT42" s="4">
        <f t="shared" si="32"/>
        <v>5.6000000000000008E-2</v>
      </c>
      <c r="BU42" s="4">
        <f t="shared" si="32"/>
        <v>5.6000000000000008E-2</v>
      </c>
      <c r="BV42" s="4">
        <f t="shared" si="32"/>
        <v>5.6000000000000008E-2</v>
      </c>
      <c r="BW42" s="4">
        <f t="shared" si="32"/>
        <v>5.6000000000000008E-2</v>
      </c>
      <c r="BX42" s="4">
        <f t="shared" si="32"/>
        <v>5.6000000000000008E-2</v>
      </c>
      <c r="BY42" s="4">
        <f t="shared" si="32"/>
        <v>5.6000000000000008E-2</v>
      </c>
      <c r="BZ42" s="4">
        <f t="shared" si="32"/>
        <v>5.6000000000000008E-2</v>
      </c>
      <c r="CA42" s="4">
        <f t="shared" si="32"/>
        <v>5.6000000000000008E-2</v>
      </c>
      <c r="CB42" s="4">
        <f t="shared" ref="CB42:CK52" si="33">IF($D42-$Q$9*(CB$21-1)&gt;$D42*0.7,0.5*(1+$F42-$U$4),IF($D42-$Q$9*(CB$21-1)&gt;$D42*0.3,0.25*(1+$F42-$U$4),0.05*(1+$F42-$U$4)))</f>
        <v>5.6000000000000008E-2</v>
      </c>
      <c r="CC42" s="4">
        <f t="shared" si="33"/>
        <v>5.6000000000000008E-2</v>
      </c>
      <c r="CD42" s="4">
        <f t="shared" si="33"/>
        <v>5.6000000000000008E-2</v>
      </c>
      <c r="CE42" s="4">
        <f t="shared" si="33"/>
        <v>5.6000000000000008E-2</v>
      </c>
      <c r="CF42" s="4">
        <f t="shared" si="33"/>
        <v>5.6000000000000008E-2</v>
      </c>
      <c r="CG42" s="4">
        <f t="shared" si="33"/>
        <v>5.6000000000000008E-2</v>
      </c>
      <c r="CH42" s="4">
        <f t="shared" si="33"/>
        <v>5.6000000000000008E-2</v>
      </c>
      <c r="CI42" s="4">
        <f t="shared" si="33"/>
        <v>5.6000000000000008E-2</v>
      </c>
      <c r="CJ42" s="4">
        <f t="shared" si="33"/>
        <v>5.6000000000000008E-2</v>
      </c>
      <c r="CK42" s="4">
        <f t="shared" si="33"/>
        <v>5.6000000000000008E-2</v>
      </c>
      <c r="CL42" s="4">
        <f t="shared" ref="CL42:CU52" si="34">IF($D42-$Q$9*(CL$21-1)&gt;$D42*0.7,0.5*(1+$F42-$U$4),IF($D42-$Q$9*(CL$21-1)&gt;$D42*0.3,0.25*(1+$F42-$U$4),0.05*(1+$F42-$U$4)))</f>
        <v>5.6000000000000008E-2</v>
      </c>
      <c r="CM42" s="4">
        <f t="shared" si="34"/>
        <v>5.6000000000000008E-2</v>
      </c>
      <c r="CN42" s="4">
        <f t="shared" si="34"/>
        <v>5.6000000000000008E-2</v>
      </c>
      <c r="CO42" s="4">
        <f t="shared" si="34"/>
        <v>5.6000000000000008E-2</v>
      </c>
      <c r="CP42" s="4">
        <f t="shared" si="34"/>
        <v>5.6000000000000008E-2</v>
      </c>
      <c r="CQ42" s="4">
        <f t="shared" si="34"/>
        <v>5.6000000000000008E-2</v>
      </c>
      <c r="CR42" s="4">
        <f t="shared" si="34"/>
        <v>5.6000000000000008E-2</v>
      </c>
      <c r="CS42" s="4">
        <f t="shared" si="34"/>
        <v>5.6000000000000008E-2</v>
      </c>
      <c r="CT42" s="4">
        <f t="shared" si="34"/>
        <v>5.6000000000000008E-2</v>
      </c>
      <c r="CU42" s="4">
        <f t="shared" si="34"/>
        <v>5.6000000000000008E-2</v>
      </c>
      <c r="CV42" s="4">
        <f t="shared" ref="CV42:DE52" si="35">IF($D42-$Q$9*(CV$21-1)&gt;$D42*0.7,0.5*(1+$F42-$U$4),IF($D42-$Q$9*(CV$21-1)&gt;$D42*0.3,0.25*(1+$F42-$U$4),0.05*(1+$F42-$U$4)))</f>
        <v>5.6000000000000008E-2</v>
      </c>
      <c r="CW42" s="4">
        <f t="shared" si="35"/>
        <v>5.6000000000000008E-2</v>
      </c>
      <c r="CX42" s="4">
        <f t="shared" si="35"/>
        <v>5.6000000000000008E-2</v>
      </c>
      <c r="CY42" s="4">
        <f t="shared" si="35"/>
        <v>5.6000000000000008E-2</v>
      </c>
      <c r="CZ42" s="4">
        <f t="shared" si="35"/>
        <v>5.6000000000000008E-2</v>
      </c>
      <c r="DA42" s="4">
        <f t="shared" si="35"/>
        <v>5.6000000000000008E-2</v>
      </c>
      <c r="DB42" s="4">
        <f t="shared" si="35"/>
        <v>5.6000000000000008E-2</v>
      </c>
      <c r="DC42" s="4">
        <f t="shared" si="35"/>
        <v>5.6000000000000008E-2</v>
      </c>
      <c r="DD42" s="4">
        <f t="shared" si="35"/>
        <v>5.6000000000000008E-2</v>
      </c>
      <c r="DE42" s="4">
        <f t="shared" si="35"/>
        <v>5.6000000000000008E-2</v>
      </c>
    </row>
    <row r="43" spans="1:109">
      <c r="A43" t="s">
        <v>76</v>
      </c>
      <c r="B43" t="s">
        <v>5</v>
      </c>
      <c r="C43">
        <v>1</v>
      </c>
      <c r="D43">
        <v>110</v>
      </c>
      <c r="E43" s="1">
        <v>0.2</v>
      </c>
      <c r="F43" s="1">
        <v>0.2</v>
      </c>
      <c r="H43">
        <v>60</v>
      </c>
      <c r="I43">
        <f>H43</f>
        <v>60</v>
      </c>
      <c r="J43" s="4">
        <f t="shared" si="26"/>
        <v>0.51</v>
      </c>
      <c r="K43" s="4">
        <f t="shared" si="26"/>
        <v>0.51</v>
      </c>
      <c r="L43" s="4">
        <f t="shared" si="26"/>
        <v>0.51</v>
      </c>
      <c r="M43" s="4">
        <f t="shared" si="26"/>
        <v>0.255</v>
      </c>
      <c r="N43" s="4">
        <f t="shared" si="26"/>
        <v>0.255</v>
      </c>
      <c r="O43" s="4">
        <f t="shared" si="26"/>
        <v>0.255</v>
      </c>
      <c r="P43" s="4">
        <f t="shared" si="26"/>
        <v>5.1000000000000004E-2</v>
      </c>
      <c r="Q43" s="4">
        <f t="shared" si="26"/>
        <v>5.1000000000000004E-2</v>
      </c>
      <c r="R43" s="4">
        <f t="shared" si="26"/>
        <v>5.1000000000000004E-2</v>
      </c>
      <c r="S43" s="4">
        <f t="shared" si="26"/>
        <v>5.1000000000000004E-2</v>
      </c>
      <c r="T43" s="4">
        <f t="shared" si="27"/>
        <v>5.1000000000000004E-2</v>
      </c>
      <c r="U43" s="4">
        <f t="shared" si="27"/>
        <v>5.1000000000000004E-2</v>
      </c>
      <c r="V43" s="4">
        <f t="shared" si="27"/>
        <v>5.1000000000000004E-2</v>
      </c>
      <c r="W43" s="4">
        <f t="shared" si="27"/>
        <v>5.1000000000000004E-2</v>
      </c>
      <c r="X43" s="4">
        <f t="shared" si="27"/>
        <v>5.1000000000000004E-2</v>
      </c>
      <c r="Y43" s="4">
        <f t="shared" si="27"/>
        <v>5.1000000000000004E-2</v>
      </c>
      <c r="Z43" s="4">
        <f t="shared" si="27"/>
        <v>5.1000000000000004E-2</v>
      </c>
      <c r="AA43" s="4">
        <f t="shared" si="27"/>
        <v>5.1000000000000004E-2</v>
      </c>
      <c r="AB43" s="4">
        <f t="shared" si="27"/>
        <v>5.1000000000000004E-2</v>
      </c>
      <c r="AC43" s="4">
        <f t="shared" si="27"/>
        <v>5.1000000000000004E-2</v>
      </c>
      <c r="AD43" s="4">
        <f t="shared" si="28"/>
        <v>5.1000000000000004E-2</v>
      </c>
      <c r="AE43" s="4">
        <f t="shared" si="28"/>
        <v>5.1000000000000004E-2</v>
      </c>
      <c r="AF43" s="4">
        <f t="shared" si="28"/>
        <v>5.1000000000000004E-2</v>
      </c>
      <c r="AG43" s="4">
        <f t="shared" si="28"/>
        <v>5.1000000000000004E-2</v>
      </c>
      <c r="AH43" s="4">
        <f t="shared" si="28"/>
        <v>5.1000000000000004E-2</v>
      </c>
      <c r="AI43" s="4">
        <f t="shared" si="28"/>
        <v>5.1000000000000004E-2</v>
      </c>
      <c r="AJ43" s="4">
        <f t="shared" si="28"/>
        <v>5.1000000000000004E-2</v>
      </c>
      <c r="AK43" s="4">
        <f t="shared" si="28"/>
        <v>5.1000000000000004E-2</v>
      </c>
      <c r="AL43" s="4">
        <f t="shared" si="28"/>
        <v>5.1000000000000004E-2</v>
      </c>
      <c r="AM43" s="4">
        <f t="shared" si="28"/>
        <v>5.1000000000000004E-2</v>
      </c>
      <c r="AN43" s="4">
        <f t="shared" si="29"/>
        <v>5.1000000000000004E-2</v>
      </c>
      <c r="AO43" s="4">
        <f t="shared" si="29"/>
        <v>5.1000000000000004E-2</v>
      </c>
      <c r="AP43" s="4">
        <f t="shared" si="29"/>
        <v>5.1000000000000004E-2</v>
      </c>
      <c r="AQ43" s="4">
        <f t="shared" si="29"/>
        <v>5.1000000000000004E-2</v>
      </c>
      <c r="AR43" s="4">
        <f t="shared" si="29"/>
        <v>5.1000000000000004E-2</v>
      </c>
      <c r="AS43" s="4">
        <f t="shared" si="29"/>
        <v>5.1000000000000004E-2</v>
      </c>
      <c r="AT43" s="4">
        <f t="shared" si="29"/>
        <v>5.1000000000000004E-2</v>
      </c>
      <c r="AU43" s="4">
        <f t="shared" si="29"/>
        <v>5.1000000000000004E-2</v>
      </c>
      <c r="AV43" s="4">
        <f t="shared" si="29"/>
        <v>5.1000000000000004E-2</v>
      </c>
      <c r="AW43" s="4">
        <f t="shared" si="29"/>
        <v>5.1000000000000004E-2</v>
      </c>
      <c r="AX43" s="4">
        <f t="shared" si="30"/>
        <v>5.1000000000000004E-2</v>
      </c>
      <c r="AY43" s="4">
        <f t="shared" si="30"/>
        <v>5.1000000000000004E-2</v>
      </c>
      <c r="AZ43" s="4">
        <f t="shared" si="30"/>
        <v>5.1000000000000004E-2</v>
      </c>
      <c r="BA43" s="4">
        <f t="shared" si="30"/>
        <v>5.1000000000000004E-2</v>
      </c>
      <c r="BB43" s="4">
        <f t="shared" si="30"/>
        <v>5.1000000000000004E-2</v>
      </c>
      <c r="BC43" s="4">
        <f t="shared" si="30"/>
        <v>5.1000000000000004E-2</v>
      </c>
      <c r="BD43" s="4">
        <f t="shared" si="30"/>
        <v>5.1000000000000004E-2</v>
      </c>
      <c r="BE43" s="4">
        <f t="shared" si="30"/>
        <v>5.1000000000000004E-2</v>
      </c>
      <c r="BF43" s="4">
        <f t="shared" si="30"/>
        <v>5.1000000000000004E-2</v>
      </c>
      <c r="BG43" s="4">
        <f t="shared" si="30"/>
        <v>5.1000000000000004E-2</v>
      </c>
      <c r="BH43" s="4">
        <f t="shared" si="31"/>
        <v>5.1000000000000004E-2</v>
      </c>
      <c r="BI43" s="4">
        <f t="shared" si="31"/>
        <v>5.1000000000000004E-2</v>
      </c>
      <c r="BJ43" s="4">
        <f t="shared" si="31"/>
        <v>5.1000000000000004E-2</v>
      </c>
      <c r="BK43" s="4">
        <f t="shared" si="31"/>
        <v>5.1000000000000004E-2</v>
      </c>
      <c r="BL43" s="4">
        <f t="shared" si="31"/>
        <v>5.1000000000000004E-2</v>
      </c>
      <c r="BM43" s="4">
        <f t="shared" si="31"/>
        <v>5.1000000000000004E-2</v>
      </c>
      <c r="BN43" s="4">
        <f t="shared" si="31"/>
        <v>5.1000000000000004E-2</v>
      </c>
      <c r="BO43" s="4">
        <f t="shared" si="31"/>
        <v>5.1000000000000004E-2</v>
      </c>
      <c r="BP43" s="4">
        <f t="shared" si="31"/>
        <v>5.1000000000000004E-2</v>
      </c>
      <c r="BQ43" s="4">
        <f t="shared" si="31"/>
        <v>5.1000000000000004E-2</v>
      </c>
      <c r="BR43" s="4">
        <f t="shared" si="32"/>
        <v>5.1000000000000004E-2</v>
      </c>
      <c r="BS43" s="4">
        <f t="shared" si="32"/>
        <v>5.1000000000000004E-2</v>
      </c>
      <c r="BT43" s="4">
        <f t="shared" si="32"/>
        <v>5.1000000000000004E-2</v>
      </c>
      <c r="BU43" s="4">
        <f t="shared" si="32"/>
        <v>5.1000000000000004E-2</v>
      </c>
      <c r="BV43" s="4">
        <f t="shared" si="32"/>
        <v>5.1000000000000004E-2</v>
      </c>
      <c r="BW43" s="4">
        <f t="shared" si="32"/>
        <v>5.1000000000000004E-2</v>
      </c>
      <c r="BX43" s="4">
        <f t="shared" si="32"/>
        <v>5.1000000000000004E-2</v>
      </c>
      <c r="BY43" s="4">
        <f t="shared" si="32"/>
        <v>5.1000000000000004E-2</v>
      </c>
      <c r="BZ43" s="4">
        <f t="shared" si="32"/>
        <v>5.1000000000000004E-2</v>
      </c>
      <c r="CA43" s="4">
        <f t="shared" si="32"/>
        <v>5.1000000000000004E-2</v>
      </c>
      <c r="CB43" s="4">
        <f t="shared" si="33"/>
        <v>5.1000000000000004E-2</v>
      </c>
      <c r="CC43" s="4">
        <f t="shared" si="33"/>
        <v>5.1000000000000004E-2</v>
      </c>
      <c r="CD43" s="4">
        <f t="shared" si="33"/>
        <v>5.1000000000000004E-2</v>
      </c>
      <c r="CE43" s="4">
        <f t="shared" si="33"/>
        <v>5.1000000000000004E-2</v>
      </c>
      <c r="CF43" s="4">
        <f t="shared" si="33"/>
        <v>5.1000000000000004E-2</v>
      </c>
      <c r="CG43" s="4">
        <f t="shared" si="33"/>
        <v>5.1000000000000004E-2</v>
      </c>
      <c r="CH43" s="4">
        <f t="shared" si="33"/>
        <v>5.1000000000000004E-2</v>
      </c>
      <c r="CI43" s="4">
        <f t="shared" si="33"/>
        <v>5.1000000000000004E-2</v>
      </c>
      <c r="CJ43" s="4">
        <f t="shared" si="33"/>
        <v>5.1000000000000004E-2</v>
      </c>
      <c r="CK43" s="4">
        <f t="shared" si="33"/>
        <v>5.1000000000000004E-2</v>
      </c>
      <c r="CL43" s="4">
        <f t="shared" si="34"/>
        <v>5.1000000000000004E-2</v>
      </c>
      <c r="CM43" s="4">
        <f t="shared" si="34"/>
        <v>5.1000000000000004E-2</v>
      </c>
      <c r="CN43" s="4">
        <f t="shared" si="34"/>
        <v>5.1000000000000004E-2</v>
      </c>
      <c r="CO43" s="4">
        <f t="shared" si="34"/>
        <v>5.1000000000000004E-2</v>
      </c>
      <c r="CP43" s="4">
        <f t="shared" si="34"/>
        <v>5.1000000000000004E-2</v>
      </c>
      <c r="CQ43" s="4">
        <f t="shared" si="34"/>
        <v>5.1000000000000004E-2</v>
      </c>
      <c r="CR43" s="4">
        <f t="shared" si="34"/>
        <v>5.1000000000000004E-2</v>
      </c>
      <c r="CS43" s="4">
        <f t="shared" si="34"/>
        <v>5.1000000000000004E-2</v>
      </c>
      <c r="CT43" s="4">
        <f t="shared" si="34"/>
        <v>5.1000000000000004E-2</v>
      </c>
      <c r="CU43" s="4">
        <f t="shared" si="34"/>
        <v>5.1000000000000004E-2</v>
      </c>
      <c r="CV43" s="4">
        <f t="shared" si="35"/>
        <v>5.1000000000000004E-2</v>
      </c>
      <c r="CW43" s="4">
        <f t="shared" si="35"/>
        <v>5.1000000000000004E-2</v>
      </c>
      <c r="CX43" s="4">
        <f t="shared" si="35"/>
        <v>5.1000000000000004E-2</v>
      </c>
      <c r="CY43" s="4">
        <f t="shared" si="35"/>
        <v>5.1000000000000004E-2</v>
      </c>
      <c r="CZ43" s="4">
        <f t="shared" si="35"/>
        <v>5.1000000000000004E-2</v>
      </c>
      <c r="DA43" s="4">
        <f t="shared" si="35"/>
        <v>5.1000000000000004E-2</v>
      </c>
      <c r="DB43" s="4">
        <f t="shared" si="35"/>
        <v>5.1000000000000004E-2</v>
      </c>
      <c r="DC43" s="4">
        <f t="shared" si="35"/>
        <v>5.1000000000000004E-2</v>
      </c>
      <c r="DD43" s="4">
        <f t="shared" si="35"/>
        <v>5.1000000000000004E-2</v>
      </c>
      <c r="DE43" s="4">
        <f t="shared" si="35"/>
        <v>5.1000000000000004E-2</v>
      </c>
    </row>
    <row r="44" spans="1:109">
      <c r="A44" t="s">
        <v>77</v>
      </c>
      <c r="B44" t="s">
        <v>5</v>
      </c>
      <c r="C44">
        <v>2</v>
      </c>
      <c r="D44">
        <v>130</v>
      </c>
      <c r="E44" s="1">
        <v>0.3</v>
      </c>
      <c r="F44" s="1">
        <v>0.3</v>
      </c>
      <c r="H44">
        <f>12.5+25</f>
        <v>37.5</v>
      </c>
      <c r="I44">
        <f>H44+H43</f>
        <v>97.5</v>
      </c>
      <c r="J44" s="4">
        <f t="shared" si="26"/>
        <v>0.56000000000000005</v>
      </c>
      <c r="K44" s="4">
        <f t="shared" si="26"/>
        <v>0.56000000000000005</v>
      </c>
      <c r="L44" s="4">
        <f t="shared" si="26"/>
        <v>0.56000000000000005</v>
      </c>
      <c r="M44" s="4">
        <f t="shared" si="26"/>
        <v>0.28000000000000003</v>
      </c>
      <c r="N44" s="4">
        <f t="shared" si="26"/>
        <v>0.28000000000000003</v>
      </c>
      <c r="O44" s="4">
        <f t="shared" si="26"/>
        <v>0.28000000000000003</v>
      </c>
      <c r="P44" s="4">
        <f t="shared" si="26"/>
        <v>0.28000000000000003</v>
      </c>
      <c r="Q44" s="4">
        <f t="shared" si="26"/>
        <v>5.6000000000000008E-2</v>
      </c>
      <c r="R44" s="4">
        <f t="shared" si="26"/>
        <v>5.6000000000000008E-2</v>
      </c>
      <c r="S44" s="4">
        <f t="shared" si="26"/>
        <v>5.6000000000000008E-2</v>
      </c>
      <c r="T44" s="4">
        <f t="shared" si="27"/>
        <v>5.6000000000000008E-2</v>
      </c>
      <c r="U44" s="4">
        <f t="shared" si="27"/>
        <v>5.6000000000000008E-2</v>
      </c>
      <c r="V44" s="4">
        <f t="shared" si="27"/>
        <v>5.6000000000000008E-2</v>
      </c>
      <c r="W44" s="4">
        <f t="shared" si="27"/>
        <v>5.6000000000000008E-2</v>
      </c>
      <c r="X44" s="4">
        <f t="shared" si="27"/>
        <v>5.6000000000000008E-2</v>
      </c>
      <c r="Y44" s="4">
        <f t="shared" si="27"/>
        <v>5.6000000000000008E-2</v>
      </c>
      <c r="Z44" s="4">
        <f t="shared" si="27"/>
        <v>5.6000000000000008E-2</v>
      </c>
      <c r="AA44" s="4">
        <f t="shared" si="27"/>
        <v>5.6000000000000008E-2</v>
      </c>
      <c r="AB44" s="4">
        <f t="shared" si="27"/>
        <v>5.6000000000000008E-2</v>
      </c>
      <c r="AC44" s="4">
        <f t="shared" si="27"/>
        <v>5.6000000000000008E-2</v>
      </c>
      <c r="AD44" s="4">
        <f t="shared" si="28"/>
        <v>5.6000000000000008E-2</v>
      </c>
      <c r="AE44" s="4">
        <f t="shared" si="28"/>
        <v>5.6000000000000008E-2</v>
      </c>
      <c r="AF44" s="4">
        <f t="shared" si="28"/>
        <v>5.6000000000000008E-2</v>
      </c>
      <c r="AG44" s="4">
        <f t="shared" si="28"/>
        <v>5.6000000000000008E-2</v>
      </c>
      <c r="AH44" s="4">
        <f t="shared" si="28"/>
        <v>5.6000000000000008E-2</v>
      </c>
      <c r="AI44" s="4">
        <f t="shared" si="28"/>
        <v>5.6000000000000008E-2</v>
      </c>
      <c r="AJ44" s="4">
        <f t="shared" si="28"/>
        <v>5.6000000000000008E-2</v>
      </c>
      <c r="AK44" s="4">
        <f t="shared" si="28"/>
        <v>5.6000000000000008E-2</v>
      </c>
      <c r="AL44" s="4">
        <f t="shared" si="28"/>
        <v>5.6000000000000008E-2</v>
      </c>
      <c r="AM44" s="4">
        <f t="shared" si="28"/>
        <v>5.6000000000000008E-2</v>
      </c>
      <c r="AN44" s="4">
        <f t="shared" si="29"/>
        <v>5.6000000000000008E-2</v>
      </c>
      <c r="AO44" s="4">
        <f t="shared" si="29"/>
        <v>5.6000000000000008E-2</v>
      </c>
      <c r="AP44" s="4">
        <f t="shared" si="29"/>
        <v>5.6000000000000008E-2</v>
      </c>
      <c r="AQ44" s="4">
        <f t="shared" si="29"/>
        <v>5.6000000000000008E-2</v>
      </c>
      <c r="AR44" s="4">
        <f t="shared" si="29"/>
        <v>5.6000000000000008E-2</v>
      </c>
      <c r="AS44" s="4">
        <f t="shared" si="29"/>
        <v>5.6000000000000008E-2</v>
      </c>
      <c r="AT44" s="4">
        <f t="shared" si="29"/>
        <v>5.6000000000000008E-2</v>
      </c>
      <c r="AU44" s="4">
        <f t="shared" si="29"/>
        <v>5.6000000000000008E-2</v>
      </c>
      <c r="AV44" s="4">
        <f t="shared" si="29"/>
        <v>5.6000000000000008E-2</v>
      </c>
      <c r="AW44" s="4">
        <f t="shared" si="29"/>
        <v>5.6000000000000008E-2</v>
      </c>
      <c r="AX44" s="4">
        <f t="shared" si="30"/>
        <v>5.6000000000000008E-2</v>
      </c>
      <c r="AY44" s="4">
        <f t="shared" si="30"/>
        <v>5.6000000000000008E-2</v>
      </c>
      <c r="AZ44" s="4">
        <f t="shared" si="30"/>
        <v>5.6000000000000008E-2</v>
      </c>
      <c r="BA44" s="4">
        <f t="shared" si="30"/>
        <v>5.6000000000000008E-2</v>
      </c>
      <c r="BB44" s="4">
        <f t="shared" si="30"/>
        <v>5.6000000000000008E-2</v>
      </c>
      <c r="BC44" s="4">
        <f t="shared" si="30"/>
        <v>5.6000000000000008E-2</v>
      </c>
      <c r="BD44" s="4">
        <f t="shared" si="30"/>
        <v>5.6000000000000008E-2</v>
      </c>
      <c r="BE44" s="4">
        <f t="shared" si="30"/>
        <v>5.6000000000000008E-2</v>
      </c>
      <c r="BF44" s="4">
        <f t="shared" si="30"/>
        <v>5.6000000000000008E-2</v>
      </c>
      <c r="BG44" s="4">
        <f t="shared" si="30"/>
        <v>5.6000000000000008E-2</v>
      </c>
      <c r="BH44" s="4">
        <f t="shared" si="31"/>
        <v>5.6000000000000008E-2</v>
      </c>
      <c r="BI44" s="4">
        <f t="shared" si="31"/>
        <v>5.6000000000000008E-2</v>
      </c>
      <c r="BJ44" s="4">
        <f t="shared" si="31"/>
        <v>5.6000000000000008E-2</v>
      </c>
      <c r="BK44" s="4">
        <f t="shared" si="31"/>
        <v>5.6000000000000008E-2</v>
      </c>
      <c r="BL44" s="4">
        <f t="shared" si="31"/>
        <v>5.6000000000000008E-2</v>
      </c>
      <c r="BM44" s="4">
        <f t="shared" si="31"/>
        <v>5.6000000000000008E-2</v>
      </c>
      <c r="BN44" s="4">
        <f t="shared" si="31"/>
        <v>5.6000000000000008E-2</v>
      </c>
      <c r="BO44" s="4">
        <f t="shared" si="31"/>
        <v>5.6000000000000008E-2</v>
      </c>
      <c r="BP44" s="4">
        <f t="shared" si="31"/>
        <v>5.6000000000000008E-2</v>
      </c>
      <c r="BQ44" s="4">
        <f t="shared" si="31"/>
        <v>5.6000000000000008E-2</v>
      </c>
      <c r="BR44" s="4">
        <f t="shared" si="32"/>
        <v>5.6000000000000008E-2</v>
      </c>
      <c r="BS44" s="4">
        <f t="shared" si="32"/>
        <v>5.6000000000000008E-2</v>
      </c>
      <c r="BT44" s="4">
        <f t="shared" si="32"/>
        <v>5.6000000000000008E-2</v>
      </c>
      <c r="BU44" s="4">
        <f t="shared" si="32"/>
        <v>5.6000000000000008E-2</v>
      </c>
      <c r="BV44" s="4">
        <f t="shared" si="32"/>
        <v>5.6000000000000008E-2</v>
      </c>
      <c r="BW44" s="4">
        <f t="shared" si="32"/>
        <v>5.6000000000000008E-2</v>
      </c>
      <c r="BX44" s="4">
        <f t="shared" si="32"/>
        <v>5.6000000000000008E-2</v>
      </c>
      <c r="BY44" s="4">
        <f t="shared" si="32"/>
        <v>5.6000000000000008E-2</v>
      </c>
      <c r="BZ44" s="4">
        <f t="shared" si="32"/>
        <v>5.6000000000000008E-2</v>
      </c>
      <c r="CA44" s="4">
        <f t="shared" si="32"/>
        <v>5.6000000000000008E-2</v>
      </c>
      <c r="CB44" s="4">
        <f t="shared" si="33"/>
        <v>5.6000000000000008E-2</v>
      </c>
      <c r="CC44" s="4">
        <f t="shared" si="33"/>
        <v>5.6000000000000008E-2</v>
      </c>
      <c r="CD44" s="4">
        <f t="shared" si="33"/>
        <v>5.6000000000000008E-2</v>
      </c>
      <c r="CE44" s="4">
        <f t="shared" si="33"/>
        <v>5.6000000000000008E-2</v>
      </c>
      <c r="CF44" s="4">
        <f t="shared" si="33"/>
        <v>5.6000000000000008E-2</v>
      </c>
      <c r="CG44" s="4">
        <f t="shared" si="33"/>
        <v>5.6000000000000008E-2</v>
      </c>
      <c r="CH44" s="4">
        <f t="shared" si="33"/>
        <v>5.6000000000000008E-2</v>
      </c>
      <c r="CI44" s="4">
        <f t="shared" si="33"/>
        <v>5.6000000000000008E-2</v>
      </c>
      <c r="CJ44" s="4">
        <f t="shared" si="33"/>
        <v>5.6000000000000008E-2</v>
      </c>
      <c r="CK44" s="4">
        <f t="shared" si="33"/>
        <v>5.6000000000000008E-2</v>
      </c>
      <c r="CL44" s="4">
        <f t="shared" si="34"/>
        <v>5.6000000000000008E-2</v>
      </c>
      <c r="CM44" s="4">
        <f t="shared" si="34"/>
        <v>5.6000000000000008E-2</v>
      </c>
      <c r="CN44" s="4">
        <f t="shared" si="34"/>
        <v>5.6000000000000008E-2</v>
      </c>
      <c r="CO44" s="4">
        <f t="shared" si="34"/>
        <v>5.6000000000000008E-2</v>
      </c>
      <c r="CP44" s="4">
        <f t="shared" si="34"/>
        <v>5.6000000000000008E-2</v>
      </c>
      <c r="CQ44" s="4">
        <f t="shared" si="34"/>
        <v>5.6000000000000008E-2</v>
      </c>
      <c r="CR44" s="4">
        <f t="shared" si="34"/>
        <v>5.6000000000000008E-2</v>
      </c>
      <c r="CS44" s="4">
        <f t="shared" si="34"/>
        <v>5.6000000000000008E-2</v>
      </c>
      <c r="CT44" s="4">
        <f t="shared" si="34"/>
        <v>5.6000000000000008E-2</v>
      </c>
      <c r="CU44" s="4">
        <f t="shared" si="34"/>
        <v>5.6000000000000008E-2</v>
      </c>
      <c r="CV44" s="4">
        <f t="shared" si="35"/>
        <v>5.6000000000000008E-2</v>
      </c>
      <c r="CW44" s="4">
        <f t="shared" si="35"/>
        <v>5.6000000000000008E-2</v>
      </c>
      <c r="CX44" s="4">
        <f t="shared" si="35"/>
        <v>5.6000000000000008E-2</v>
      </c>
      <c r="CY44" s="4">
        <f t="shared" si="35"/>
        <v>5.6000000000000008E-2</v>
      </c>
      <c r="CZ44" s="4">
        <f t="shared" si="35"/>
        <v>5.6000000000000008E-2</v>
      </c>
      <c r="DA44" s="4">
        <f t="shared" si="35"/>
        <v>5.6000000000000008E-2</v>
      </c>
      <c r="DB44" s="4">
        <f t="shared" si="35"/>
        <v>5.6000000000000008E-2</v>
      </c>
      <c r="DC44" s="4">
        <f t="shared" si="35"/>
        <v>5.6000000000000008E-2</v>
      </c>
      <c r="DD44" s="4">
        <f t="shared" si="35"/>
        <v>5.6000000000000008E-2</v>
      </c>
      <c r="DE44" s="4">
        <f t="shared" si="35"/>
        <v>5.6000000000000008E-2</v>
      </c>
    </row>
    <row r="45" spans="1:109">
      <c r="A45" t="s">
        <v>78</v>
      </c>
      <c r="B45" t="s">
        <v>5</v>
      </c>
      <c r="C45">
        <v>3</v>
      </c>
      <c r="D45">
        <v>150</v>
      </c>
      <c r="E45" s="1">
        <v>0.4</v>
      </c>
      <c r="F45" s="1">
        <v>0.4</v>
      </c>
      <c r="H45">
        <v>37.5</v>
      </c>
      <c r="I45">
        <f>H45+H44+H43</f>
        <v>135</v>
      </c>
      <c r="J45" s="4">
        <f t="shared" si="26"/>
        <v>0.61</v>
      </c>
      <c r="K45" s="4">
        <f t="shared" si="26"/>
        <v>0.61</v>
      </c>
      <c r="L45" s="4">
        <f t="shared" si="26"/>
        <v>0.61</v>
      </c>
      <c r="M45" s="4">
        <f t="shared" si="26"/>
        <v>0.61</v>
      </c>
      <c r="N45" s="4">
        <f t="shared" si="26"/>
        <v>0.30499999999999999</v>
      </c>
      <c r="O45" s="4">
        <f t="shared" si="26"/>
        <v>0.30499999999999999</v>
      </c>
      <c r="P45" s="4">
        <f t="shared" si="26"/>
        <v>0.30499999999999999</v>
      </c>
      <c r="Q45" s="4">
        <f t="shared" si="26"/>
        <v>0.30499999999999999</v>
      </c>
      <c r="R45" s="4">
        <f t="shared" si="26"/>
        <v>6.0999999999999999E-2</v>
      </c>
      <c r="S45" s="4">
        <f t="shared" si="26"/>
        <v>6.0999999999999999E-2</v>
      </c>
      <c r="T45" s="4">
        <f t="shared" si="27"/>
        <v>6.0999999999999999E-2</v>
      </c>
      <c r="U45" s="4">
        <f t="shared" si="27"/>
        <v>6.0999999999999999E-2</v>
      </c>
      <c r="V45" s="4">
        <f t="shared" si="27"/>
        <v>6.0999999999999999E-2</v>
      </c>
      <c r="W45" s="4">
        <f t="shared" si="27"/>
        <v>6.0999999999999999E-2</v>
      </c>
      <c r="X45" s="4">
        <f t="shared" si="27"/>
        <v>6.0999999999999999E-2</v>
      </c>
      <c r="Y45" s="4">
        <f t="shared" si="27"/>
        <v>6.0999999999999999E-2</v>
      </c>
      <c r="Z45" s="4">
        <f t="shared" si="27"/>
        <v>6.0999999999999999E-2</v>
      </c>
      <c r="AA45" s="4">
        <f t="shared" si="27"/>
        <v>6.0999999999999999E-2</v>
      </c>
      <c r="AB45" s="4">
        <f t="shared" si="27"/>
        <v>6.0999999999999999E-2</v>
      </c>
      <c r="AC45" s="4">
        <f t="shared" si="27"/>
        <v>6.0999999999999999E-2</v>
      </c>
      <c r="AD45" s="4">
        <f t="shared" si="28"/>
        <v>6.0999999999999999E-2</v>
      </c>
      <c r="AE45" s="4">
        <f t="shared" si="28"/>
        <v>6.0999999999999999E-2</v>
      </c>
      <c r="AF45" s="4">
        <f t="shared" si="28"/>
        <v>6.0999999999999999E-2</v>
      </c>
      <c r="AG45" s="4">
        <f t="shared" si="28"/>
        <v>6.0999999999999999E-2</v>
      </c>
      <c r="AH45" s="4">
        <f t="shared" si="28"/>
        <v>6.0999999999999999E-2</v>
      </c>
      <c r="AI45" s="4">
        <f t="shared" si="28"/>
        <v>6.0999999999999999E-2</v>
      </c>
      <c r="AJ45" s="4">
        <f t="shared" si="28"/>
        <v>6.0999999999999999E-2</v>
      </c>
      <c r="AK45" s="4">
        <f t="shared" si="28"/>
        <v>6.0999999999999999E-2</v>
      </c>
      <c r="AL45" s="4">
        <f t="shared" si="28"/>
        <v>6.0999999999999999E-2</v>
      </c>
      <c r="AM45" s="4">
        <f t="shared" si="28"/>
        <v>6.0999999999999999E-2</v>
      </c>
      <c r="AN45" s="4">
        <f t="shared" si="29"/>
        <v>6.0999999999999999E-2</v>
      </c>
      <c r="AO45" s="4">
        <f t="shared" si="29"/>
        <v>6.0999999999999999E-2</v>
      </c>
      <c r="AP45" s="4">
        <f t="shared" si="29"/>
        <v>6.0999999999999999E-2</v>
      </c>
      <c r="AQ45" s="4">
        <f t="shared" si="29"/>
        <v>6.0999999999999999E-2</v>
      </c>
      <c r="AR45" s="4">
        <f t="shared" si="29"/>
        <v>6.0999999999999999E-2</v>
      </c>
      <c r="AS45" s="4">
        <f t="shared" si="29"/>
        <v>6.0999999999999999E-2</v>
      </c>
      <c r="AT45" s="4">
        <f t="shared" si="29"/>
        <v>6.0999999999999999E-2</v>
      </c>
      <c r="AU45" s="4">
        <f t="shared" si="29"/>
        <v>6.0999999999999999E-2</v>
      </c>
      <c r="AV45" s="4">
        <f t="shared" si="29"/>
        <v>6.0999999999999999E-2</v>
      </c>
      <c r="AW45" s="4">
        <f t="shared" si="29"/>
        <v>6.0999999999999999E-2</v>
      </c>
      <c r="AX45" s="4">
        <f t="shared" si="30"/>
        <v>6.0999999999999999E-2</v>
      </c>
      <c r="AY45" s="4">
        <f t="shared" si="30"/>
        <v>6.0999999999999999E-2</v>
      </c>
      <c r="AZ45" s="4">
        <f t="shared" si="30"/>
        <v>6.0999999999999999E-2</v>
      </c>
      <c r="BA45" s="4">
        <f t="shared" si="30"/>
        <v>6.0999999999999999E-2</v>
      </c>
      <c r="BB45" s="4">
        <f t="shared" si="30"/>
        <v>6.0999999999999999E-2</v>
      </c>
      <c r="BC45" s="4">
        <f t="shared" si="30"/>
        <v>6.0999999999999999E-2</v>
      </c>
      <c r="BD45" s="4">
        <f t="shared" si="30"/>
        <v>6.0999999999999999E-2</v>
      </c>
      <c r="BE45" s="4">
        <f t="shared" si="30"/>
        <v>6.0999999999999999E-2</v>
      </c>
      <c r="BF45" s="4">
        <f t="shared" si="30"/>
        <v>6.0999999999999999E-2</v>
      </c>
      <c r="BG45" s="4">
        <f t="shared" si="30"/>
        <v>6.0999999999999999E-2</v>
      </c>
      <c r="BH45" s="4">
        <f t="shared" si="31"/>
        <v>6.0999999999999999E-2</v>
      </c>
      <c r="BI45" s="4">
        <f t="shared" si="31"/>
        <v>6.0999999999999999E-2</v>
      </c>
      <c r="BJ45" s="4">
        <f t="shared" si="31"/>
        <v>6.0999999999999999E-2</v>
      </c>
      <c r="BK45" s="4">
        <f t="shared" si="31"/>
        <v>6.0999999999999999E-2</v>
      </c>
      <c r="BL45" s="4">
        <f t="shared" si="31"/>
        <v>6.0999999999999999E-2</v>
      </c>
      <c r="BM45" s="4">
        <f t="shared" si="31"/>
        <v>6.0999999999999999E-2</v>
      </c>
      <c r="BN45" s="4">
        <f t="shared" si="31"/>
        <v>6.0999999999999999E-2</v>
      </c>
      <c r="BO45" s="4">
        <f t="shared" si="31"/>
        <v>6.0999999999999999E-2</v>
      </c>
      <c r="BP45" s="4">
        <f t="shared" si="31"/>
        <v>6.0999999999999999E-2</v>
      </c>
      <c r="BQ45" s="4">
        <f t="shared" si="31"/>
        <v>6.0999999999999999E-2</v>
      </c>
      <c r="BR45" s="4">
        <f t="shared" si="32"/>
        <v>6.0999999999999999E-2</v>
      </c>
      <c r="BS45" s="4">
        <f t="shared" si="32"/>
        <v>6.0999999999999999E-2</v>
      </c>
      <c r="BT45" s="4">
        <f t="shared" si="32"/>
        <v>6.0999999999999999E-2</v>
      </c>
      <c r="BU45" s="4">
        <f t="shared" si="32"/>
        <v>6.0999999999999999E-2</v>
      </c>
      <c r="BV45" s="4">
        <f t="shared" si="32"/>
        <v>6.0999999999999999E-2</v>
      </c>
      <c r="BW45" s="4">
        <f t="shared" si="32"/>
        <v>6.0999999999999999E-2</v>
      </c>
      <c r="BX45" s="4">
        <f t="shared" si="32"/>
        <v>6.0999999999999999E-2</v>
      </c>
      <c r="BY45" s="4">
        <f t="shared" si="32"/>
        <v>6.0999999999999999E-2</v>
      </c>
      <c r="BZ45" s="4">
        <f t="shared" si="32"/>
        <v>6.0999999999999999E-2</v>
      </c>
      <c r="CA45" s="4">
        <f t="shared" si="32"/>
        <v>6.0999999999999999E-2</v>
      </c>
      <c r="CB45" s="4">
        <f t="shared" si="33"/>
        <v>6.0999999999999999E-2</v>
      </c>
      <c r="CC45" s="4">
        <f t="shared" si="33"/>
        <v>6.0999999999999999E-2</v>
      </c>
      <c r="CD45" s="4">
        <f t="shared" si="33"/>
        <v>6.0999999999999999E-2</v>
      </c>
      <c r="CE45" s="4">
        <f t="shared" si="33"/>
        <v>6.0999999999999999E-2</v>
      </c>
      <c r="CF45" s="4">
        <f t="shared" si="33"/>
        <v>6.0999999999999999E-2</v>
      </c>
      <c r="CG45" s="4">
        <f t="shared" si="33"/>
        <v>6.0999999999999999E-2</v>
      </c>
      <c r="CH45" s="4">
        <f t="shared" si="33"/>
        <v>6.0999999999999999E-2</v>
      </c>
      <c r="CI45" s="4">
        <f t="shared" si="33"/>
        <v>6.0999999999999999E-2</v>
      </c>
      <c r="CJ45" s="4">
        <f t="shared" si="33"/>
        <v>6.0999999999999999E-2</v>
      </c>
      <c r="CK45" s="4">
        <f t="shared" si="33"/>
        <v>6.0999999999999999E-2</v>
      </c>
      <c r="CL45" s="4">
        <f t="shared" si="34"/>
        <v>6.0999999999999999E-2</v>
      </c>
      <c r="CM45" s="4">
        <f t="shared" si="34"/>
        <v>6.0999999999999999E-2</v>
      </c>
      <c r="CN45" s="4">
        <f t="shared" si="34"/>
        <v>6.0999999999999999E-2</v>
      </c>
      <c r="CO45" s="4">
        <f t="shared" si="34"/>
        <v>6.0999999999999999E-2</v>
      </c>
      <c r="CP45" s="4">
        <f t="shared" si="34"/>
        <v>6.0999999999999999E-2</v>
      </c>
      <c r="CQ45" s="4">
        <f t="shared" si="34"/>
        <v>6.0999999999999999E-2</v>
      </c>
      <c r="CR45" s="4">
        <f t="shared" si="34"/>
        <v>6.0999999999999999E-2</v>
      </c>
      <c r="CS45" s="4">
        <f t="shared" si="34"/>
        <v>6.0999999999999999E-2</v>
      </c>
      <c r="CT45" s="4">
        <f t="shared" si="34"/>
        <v>6.0999999999999999E-2</v>
      </c>
      <c r="CU45" s="4">
        <f t="shared" si="34"/>
        <v>6.0999999999999999E-2</v>
      </c>
      <c r="CV45" s="4">
        <f t="shared" si="35"/>
        <v>6.0999999999999999E-2</v>
      </c>
      <c r="CW45" s="4">
        <f t="shared" si="35"/>
        <v>6.0999999999999999E-2</v>
      </c>
      <c r="CX45" s="4">
        <f t="shared" si="35"/>
        <v>6.0999999999999999E-2</v>
      </c>
      <c r="CY45" s="4">
        <f t="shared" si="35"/>
        <v>6.0999999999999999E-2</v>
      </c>
      <c r="CZ45" s="4">
        <f t="shared" si="35"/>
        <v>6.0999999999999999E-2</v>
      </c>
      <c r="DA45" s="4">
        <f t="shared" si="35"/>
        <v>6.0999999999999999E-2</v>
      </c>
      <c r="DB45" s="4">
        <f t="shared" si="35"/>
        <v>6.0999999999999999E-2</v>
      </c>
      <c r="DC45" s="4">
        <f t="shared" si="35"/>
        <v>6.0999999999999999E-2</v>
      </c>
      <c r="DD45" s="4">
        <f t="shared" si="35"/>
        <v>6.0999999999999999E-2</v>
      </c>
      <c r="DE45" s="4">
        <f t="shared" si="35"/>
        <v>6.0999999999999999E-2</v>
      </c>
    </row>
    <row r="46" spans="1:109">
      <c r="A46" t="s">
        <v>79</v>
      </c>
      <c r="B46" t="s">
        <v>5</v>
      </c>
      <c r="C46">
        <v>4</v>
      </c>
      <c r="D46">
        <v>170</v>
      </c>
      <c r="E46" s="1">
        <v>0.5</v>
      </c>
      <c r="F46" s="1">
        <v>0.5</v>
      </c>
      <c r="H46">
        <v>105</v>
      </c>
      <c r="I46">
        <f>H46+H45+H44+H43</f>
        <v>240</v>
      </c>
      <c r="J46" s="4">
        <f t="shared" si="26"/>
        <v>0.66</v>
      </c>
      <c r="K46" s="4">
        <f t="shared" si="26"/>
        <v>0.66</v>
      </c>
      <c r="L46" s="4">
        <f t="shared" si="26"/>
        <v>0.66</v>
      </c>
      <c r="M46" s="4">
        <f t="shared" si="26"/>
        <v>0.66</v>
      </c>
      <c r="N46" s="4">
        <f t="shared" si="26"/>
        <v>0.33</v>
      </c>
      <c r="O46" s="4">
        <f t="shared" si="26"/>
        <v>0.33</v>
      </c>
      <c r="P46" s="4">
        <f t="shared" si="26"/>
        <v>0.33</v>
      </c>
      <c r="Q46" s="4">
        <f t="shared" si="26"/>
        <v>0.33</v>
      </c>
      <c r="R46" s="4">
        <f t="shared" si="26"/>
        <v>0.33</v>
      </c>
      <c r="S46" s="4">
        <f t="shared" si="26"/>
        <v>6.6000000000000003E-2</v>
      </c>
      <c r="T46" s="4">
        <f t="shared" si="27"/>
        <v>6.6000000000000003E-2</v>
      </c>
      <c r="U46" s="4">
        <f t="shared" si="27"/>
        <v>6.6000000000000003E-2</v>
      </c>
      <c r="V46" s="4">
        <f t="shared" si="27"/>
        <v>6.6000000000000003E-2</v>
      </c>
      <c r="W46" s="4">
        <f t="shared" si="27"/>
        <v>6.6000000000000003E-2</v>
      </c>
      <c r="X46" s="4">
        <f t="shared" si="27"/>
        <v>6.6000000000000003E-2</v>
      </c>
      <c r="Y46" s="4">
        <f t="shared" si="27"/>
        <v>6.6000000000000003E-2</v>
      </c>
      <c r="Z46" s="4">
        <f t="shared" si="27"/>
        <v>6.6000000000000003E-2</v>
      </c>
      <c r="AA46" s="4">
        <f t="shared" si="27"/>
        <v>6.6000000000000003E-2</v>
      </c>
      <c r="AB46" s="4">
        <f t="shared" si="27"/>
        <v>6.6000000000000003E-2</v>
      </c>
      <c r="AC46" s="4">
        <f t="shared" si="27"/>
        <v>6.6000000000000003E-2</v>
      </c>
      <c r="AD46" s="4">
        <f t="shared" si="28"/>
        <v>6.6000000000000003E-2</v>
      </c>
      <c r="AE46" s="4">
        <f t="shared" si="28"/>
        <v>6.6000000000000003E-2</v>
      </c>
      <c r="AF46" s="4">
        <f t="shared" si="28"/>
        <v>6.6000000000000003E-2</v>
      </c>
      <c r="AG46" s="4">
        <f t="shared" si="28"/>
        <v>6.6000000000000003E-2</v>
      </c>
      <c r="AH46" s="4">
        <f t="shared" si="28"/>
        <v>6.6000000000000003E-2</v>
      </c>
      <c r="AI46" s="4">
        <f t="shared" si="28"/>
        <v>6.6000000000000003E-2</v>
      </c>
      <c r="AJ46" s="4">
        <f t="shared" si="28"/>
        <v>6.6000000000000003E-2</v>
      </c>
      <c r="AK46" s="4">
        <f t="shared" si="28"/>
        <v>6.6000000000000003E-2</v>
      </c>
      <c r="AL46" s="4">
        <f t="shared" si="28"/>
        <v>6.6000000000000003E-2</v>
      </c>
      <c r="AM46" s="4">
        <f t="shared" si="28"/>
        <v>6.6000000000000003E-2</v>
      </c>
      <c r="AN46" s="4">
        <f t="shared" si="29"/>
        <v>6.6000000000000003E-2</v>
      </c>
      <c r="AO46" s="4">
        <f t="shared" si="29"/>
        <v>6.6000000000000003E-2</v>
      </c>
      <c r="AP46" s="4">
        <f t="shared" si="29"/>
        <v>6.6000000000000003E-2</v>
      </c>
      <c r="AQ46" s="4">
        <f t="shared" si="29"/>
        <v>6.6000000000000003E-2</v>
      </c>
      <c r="AR46" s="4">
        <f t="shared" si="29"/>
        <v>6.6000000000000003E-2</v>
      </c>
      <c r="AS46" s="4">
        <f t="shared" si="29"/>
        <v>6.6000000000000003E-2</v>
      </c>
      <c r="AT46" s="4">
        <f t="shared" si="29"/>
        <v>6.6000000000000003E-2</v>
      </c>
      <c r="AU46" s="4">
        <f t="shared" si="29"/>
        <v>6.6000000000000003E-2</v>
      </c>
      <c r="AV46" s="4">
        <f t="shared" si="29"/>
        <v>6.6000000000000003E-2</v>
      </c>
      <c r="AW46" s="4">
        <f t="shared" si="29"/>
        <v>6.6000000000000003E-2</v>
      </c>
      <c r="AX46" s="4">
        <f t="shared" si="30"/>
        <v>6.6000000000000003E-2</v>
      </c>
      <c r="AY46" s="4">
        <f t="shared" si="30"/>
        <v>6.6000000000000003E-2</v>
      </c>
      <c r="AZ46" s="4">
        <f t="shared" si="30"/>
        <v>6.6000000000000003E-2</v>
      </c>
      <c r="BA46" s="4">
        <f t="shared" si="30"/>
        <v>6.6000000000000003E-2</v>
      </c>
      <c r="BB46" s="4">
        <f t="shared" si="30"/>
        <v>6.6000000000000003E-2</v>
      </c>
      <c r="BC46" s="4">
        <f t="shared" si="30"/>
        <v>6.6000000000000003E-2</v>
      </c>
      <c r="BD46" s="4">
        <f t="shared" si="30"/>
        <v>6.6000000000000003E-2</v>
      </c>
      <c r="BE46" s="4">
        <f t="shared" si="30"/>
        <v>6.6000000000000003E-2</v>
      </c>
      <c r="BF46" s="4">
        <f t="shared" si="30"/>
        <v>6.6000000000000003E-2</v>
      </c>
      <c r="BG46" s="4">
        <f t="shared" si="30"/>
        <v>6.6000000000000003E-2</v>
      </c>
      <c r="BH46" s="4">
        <f t="shared" si="31"/>
        <v>6.6000000000000003E-2</v>
      </c>
      <c r="BI46" s="4">
        <f t="shared" si="31"/>
        <v>6.6000000000000003E-2</v>
      </c>
      <c r="BJ46" s="4">
        <f t="shared" si="31"/>
        <v>6.6000000000000003E-2</v>
      </c>
      <c r="BK46" s="4">
        <f t="shared" si="31"/>
        <v>6.6000000000000003E-2</v>
      </c>
      <c r="BL46" s="4">
        <f t="shared" si="31"/>
        <v>6.6000000000000003E-2</v>
      </c>
      <c r="BM46" s="4">
        <f t="shared" si="31"/>
        <v>6.6000000000000003E-2</v>
      </c>
      <c r="BN46" s="4">
        <f t="shared" si="31"/>
        <v>6.6000000000000003E-2</v>
      </c>
      <c r="BO46" s="4">
        <f t="shared" si="31"/>
        <v>6.6000000000000003E-2</v>
      </c>
      <c r="BP46" s="4">
        <f t="shared" si="31"/>
        <v>6.6000000000000003E-2</v>
      </c>
      <c r="BQ46" s="4">
        <f t="shared" si="31"/>
        <v>6.6000000000000003E-2</v>
      </c>
      <c r="BR46" s="4">
        <f t="shared" si="32"/>
        <v>6.6000000000000003E-2</v>
      </c>
      <c r="BS46" s="4">
        <f t="shared" si="32"/>
        <v>6.6000000000000003E-2</v>
      </c>
      <c r="BT46" s="4">
        <f t="shared" si="32"/>
        <v>6.6000000000000003E-2</v>
      </c>
      <c r="BU46" s="4">
        <f t="shared" si="32"/>
        <v>6.6000000000000003E-2</v>
      </c>
      <c r="BV46" s="4">
        <f t="shared" si="32"/>
        <v>6.6000000000000003E-2</v>
      </c>
      <c r="BW46" s="4">
        <f t="shared" si="32"/>
        <v>6.6000000000000003E-2</v>
      </c>
      <c r="BX46" s="4">
        <f t="shared" si="32"/>
        <v>6.6000000000000003E-2</v>
      </c>
      <c r="BY46" s="4">
        <f t="shared" si="32"/>
        <v>6.6000000000000003E-2</v>
      </c>
      <c r="BZ46" s="4">
        <f t="shared" si="32"/>
        <v>6.6000000000000003E-2</v>
      </c>
      <c r="CA46" s="4">
        <f t="shared" si="32"/>
        <v>6.6000000000000003E-2</v>
      </c>
      <c r="CB46" s="4">
        <f t="shared" si="33"/>
        <v>6.6000000000000003E-2</v>
      </c>
      <c r="CC46" s="4">
        <f t="shared" si="33"/>
        <v>6.6000000000000003E-2</v>
      </c>
      <c r="CD46" s="4">
        <f t="shared" si="33"/>
        <v>6.6000000000000003E-2</v>
      </c>
      <c r="CE46" s="4">
        <f t="shared" si="33"/>
        <v>6.6000000000000003E-2</v>
      </c>
      <c r="CF46" s="4">
        <f t="shared" si="33"/>
        <v>6.6000000000000003E-2</v>
      </c>
      <c r="CG46" s="4">
        <f t="shared" si="33"/>
        <v>6.6000000000000003E-2</v>
      </c>
      <c r="CH46" s="4">
        <f t="shared" si="33"/>
        <v>6.6000000000000003E-2</v>
      </c>
      <c r="CI46" s="4">
        <f t="shared" si="33"/>
        <v>6.6000000000000003E-2</v>
      </c>
      <c r="CJ46" s="4">
        <f t="shared" si="33"/>
        <v>6.6000000000000003E-2</v>
      </c>
      <c r="CK46" s="4">
        <f t="shared" si="33"/>
        <v>6.6000000000000003E-2</v>
      </c>
      <c r="CL46" s="4">
        <f t="shared" si="34"/>
        <v>6.6000000000000003E-2</v>
      </c>
      <c r="CM46" s="4">
        <f t="shared" si="34"/>
        <v>6.6000000000000003E-2</v>
      </c>
      <c r="CN46" s="4">
        <f t="shared" si="34"/>
        <v>6.6000000000000003E-2</v>
      </c>
      <c r="CO46" s="4">
        <f t="shared" si="34"/>
        <v>6.6000000000000003E-2</v>
      </c>
      <c r="CP46" s="4">
        <f t="shared" si="34"/>
        <v>6.6000000000000003E-2</v>
      </c>
      <c r="CQ46" s="4">
        <f t="shared" si="34"/>
        <v>6.6000000000000003E-2</v>
      </c>
      <c r="CR46" s="4">
        <f t="shared" si="34"/>
        <v>6.6000000000000003E-2</v>
      </c>
      <c r="CS46" s="4">
        <f t="shared" si="34"/>
        <v>6.6000000000000003E-2</v>
      </c>
      <c r="CT46" s="4">
        <f t="shared" si="34"/>
        <v>6.6000000000000003E-2</v>
      </c>
      <c r="CU46" s="4">
        <f t="shared" si="34"/>
        <v>6.6000000000000003E-2</v>
      </c>
      <c r="CV46" s="4">
        <f t="shared" si="35"/>
        <v>6.6000000000000003E-2</v>
      </c>
      <c r="CW46" s="4">
        <f t="shared" si="35"/>
        <v>6.6000000000000003E-2</v>
      </c>
      <c r="CX46" s="4">
        <f t="shared" si="35"/>
        <v>6.6000000000000003E-2</v>
      </c>
      <c r="CY46" s="4">
        <f t="shared" si="35"/>
        <v>6.6000000000000003E-2</v>
      </c>
      <c r="CZ46" s="4">
        <f t="shared" si="35"/>
        <v>6.6000000000000003E-2</v>
      </c>
      <c r="DA46" s="4">
        <f t="shared" si="35"/>
        <v>6.6000000000000003E-2</v>
      </c>
      <c r="DB46" s="4">
        <f t="shared" si="35"/>
        <v>6.6000000000000003E-2</v>
      </c>
      <c r="DC46" s="4">
        <f t="shared" si="35"/>
        <v>6.6000000000000003E-2</v>
      </c>
      <c r="DD46" s="4">
        <f t="shared" si="35"/>
        <v>6.6000000000000003E-2</v>
      </c>
      <c r="DE46" s="4">
        <f t="shared" si="35"/>
        <v>6.6000000000000003E-2</v>
      </c>
    </row>
    <row r="47" spans="1:109">
      <c r="A47" t="s">
        <v>80</v>
      </c>
      <c r="B47" t="s">
        <v>5</v>
      </c>
      <c r="C47">
        <v>5</v>
      </c>
      <c r="D47">
        <v>200</v>
      </c>
      <c r="E47" s="1">
        <v>0.6</v>
      </c>
      <c r="F47" s="1">
        <v>0.6</v>
      </c>
      <c r="H47">
        <v>120</v>
      </c>
      <c r="I47">
        <f>H47+H46+H45+H44+H43</f>
        <v>360</v>
      </c>
      <c r="J47" s="4">
        <f t="shared" si="26"/>
        <v>0.71000000000000008</v>
      </c>
      <c r="K47" s="4">
        <f t="shared" si="26"/>
        <v>0.71000000000000008</v>
      </c>
      <c r="L47" s="4">
        <f t="shared" si="26"/>
        <v>0.71000000000000008</v>
      </c>
      <c r="M47" s="4">
        <f t="shared" si="26"/>
        <v>0.71000000000000008</v>
      </c>
      <c r="N47" s="4">
        <f t="shared" si="26"/>
        <v>0.71000000000000008</v>
      </c>
      <c r="O47" s="4">
        <f t="shared" si="26"/>
        <v>0.35500000000000004</v>
      </c>
      <c r="P47" s="4">
        <f t="shared" si="26"/>
        <v>0.35500000000000004</v>
      </c>
      <c r="Q47" s="4">
        <f t="shared" si="26"/>
        <v>0.35500000000000004</v>
      </c>
      <c r="R47" s="4">
        <f t="shared" si="26"/>
        <v>0.35500000000000004</v>
      </c>
      <c r="S47" s="4">
        <f t="shared" si="26"/>
        <v>0.35500000000000004</v>
      </c>
      <c r="T47" s="4">
        <f t="shared" si="27"/>
        <v>7.1000000000000008E-2</v>
      </c>
      <c r="U47" s="4">
        <f t="shared" si="27"/>
        <v>7.1000000000000008E-2</v>
      </c>
      <c r="V47" s="4">
        <f t="shared" si="27"/>
        <v>7.1000000000000008E-2</v>
      </c>
      <c r="W47" s="4">
        <f t="shared" si="27"/>
        <v>7.1000000000000008E-2</v>
      </c>
      <c r="X47" s="4">
        <f t="shared" si="27"/>
        <v>7.1000000000000008E-2</v>
      </c>
      <c r="Y47" s="4">
        <f t="shared" si="27"/>
        <v>7.1000000000000008E-2</v>
      </c>
      <c r="Z47" s="4">
        <f t="shared" si="27"/>
        <v>7.1000000000000008E-2</v>
      </c>
      <c r="AA47" s="4">
        <f t="shared" si="27"/>
        <v>7.1000000000000008E-2</v>
      </c>
      <c r="AB47" s="4">
        <f t="shared" si="27"/>
        <v>7.1000000000000008E-2</v>
      </c>
      <c r="AC47" s="4">
        <f t="shared" si="27"/>
        <v>7.1000000000000008E-2</v>
      </c>
      <c r="AD47" s="4">
        <f t="shared" si="28"/>
        <v>7.1000000000000008E-2</v>
      </c>
      <c r="AE47" s="4">
        <f t="shared" si="28"/>
        <v>7.1000000000000008E-2</v>
      </c>
      <c r="AF47" s="4">
        <f t="shared" si="28"/>
        <v>7.1000000000000008E-2</v>
      </c>
      <c r="AG47" s="4">
        <f t="shared" si="28"/>
        <v>7.1000000000000008E-2</v>
      </c>
      <c r="AH47" s="4">
        <f t="shared" si="28"/>
        <v>7.1000000000000008E-2</v>
      </c>
      <c r="AI47" s="4">
        <f t="shared" si="28"/>
        <v>7.1000000000000008E-2</v>
      </c>
      <c r="AJ47" s="4">
        <f t="shared" si="28"/>
        <v>7.1000000000000008E-2</v>
      </c>
      <c r="AK47" s="4">
        <f t="shared" si="28"/>
        <v>7.1000000000000008E-2</v>
      </c>
      <c r="AL47" s="4">
        <f t="shared" si="28"/>
        <v>7.1000000000000008E-2</v>
      </c>
      <c r="AM47" s="4">
        <f t="shared" si="28"/>
        <v>7.1000000000000008E-2</v>
      </c>
      <c r="AN47" s="4">
        <f t="shared" si="29"/>
        <v>7.1000000000000008E-2</v>
      </c>
      <c r="AO47" s="4">
        <f t="shared" si="29"/>
        <v>7.1000000000000008E-2</v>
      </c>
      <c r="AP47" s="4">
        <f t="shared" si="29"/>
        <v>7.1000000000000008E-2</v>
      </c>
      <c r="AQ47" s="4">
        <f t="shared" si="29"/>
        <v>7.1000000000000008E-2</v>
      </c>
      <c r="AR47" s="4">
        <f t="shared" si="29"/>
        <v>7.1000000000000008E-2</v>
      </c>
      <c r="AS47" s="4">
        <f t="shared" si="29"/>
        <v>7.1000000000000008E-2</v>
      </c>
      <c r="AT47" s="4">
        <f t="shared" si="29"/>
        <v>7.1000000000000008E-2</v>
      </c>
      <c r="AU47" s="4">
        <f t="shared" si="29"/>
        <v>7.1000000000000008E-2</v>
      </c>
      <c r="AV47" s="4">
        <f t="shared" si="29"/>
        <v>7.1000000000000008E-2</v>
      </c>
      <c r="AW47" s="4">
        <f t="shared" si="29"/>
        <v>7.1000000000000008E-2</v>
      </c>
      <c r="AX47" s="4">
        <f t="shared" si="30"/>
        <v>7.1000000000000008E-2</v>
      </c>
      <c r="AY47" s="4">
        <f t="shared" si="30"/>
        <v>7.1000000000000008E-2</v>
      </c>
      <c r="AZ47" s="4">
        <f t="shared" si="30"/>
        <v>7.1000000000000008E-2</v>
      </c>
      <c r="BA47" s="4">
        <f t="shared" si="30"/>
        <v>7.1000000000000008E-2</v>
      </c>
      <c r="BB47" s="4">
        <f t="shared" si="30"/>
        <v>7.1000000000000008E-2</v>
      </c>
      <c r="BC47" s="4">
        <f t="shared" si="30"/>
        <v>7.1000000000000008E-2</v>
      </c>
      <c r="BD47" s="4">
        <f t="shared" si="30"/>
        <v>7.1000000000000008E-2</v>
      </c>
      <c r="BE47" s="4">
        <f t="shared" si="30"/>
        <v>7.1000000000000008E-2</v>
      </c>
      <c r="BF47" s="4">
        <f t="shared" si="30"/>
        <v>7.1000000000000008E-2</v>
      </c>
      <c r="BG47" s="4">
        <f t="shared" si="30"/>
        <v>7.1000000000000008E-2</v>
      </c>
      <c r="BH47" s="4">
        <f t="shared" si="31"/>
        <v>7.1000000000000008E-2</v>
      </c>
      <c r="BI47" s="4">
        <f t="shared" si="31"/>
        <v>7.1000000000000008E-2</v>
      </c>
      <c r="BJ47" s="4">
        <f t="shared" si="31"/>
        <v>7.1000000000000008E-2</v>
      </c>
      <c r="BK47" s="4">
        <f t="shared" si="31"/>
        <v>7.1000000000000008E-2</v>
      </c>
      <c r="BL47" s="4">
        <f t="shared" si="31"/>
        <v>7.1000000000000008E-2</v>
      </c>
      <c r="BM47" s="4">
        <f t="shared" si="31"/>
        <v>7.1000000000000008E-2</v>
      </c>
      <c r="BN47" s="4">
        <f t="shared" si="31"/>
        <v>7.1000000000000008E-2</v>
      </c>
      <c r="BO47" s="4">
        <f t="shared" si="31"/>
        <v>7.1000000000000008E-2</v>
      </c>
      <c r="BP47" s="4">
        <f t="shared" si="31"/>
        <v>7.1000000000000008E-2</v>
      </c>
      <c r="BQ47" s="4">
        <f t="shared" si="31"/>
        <v>7.1000000000000008E-2</v>
      </c>
      <c r="BR47" s="4">
        <f t="shared" si="32"/>
        <v>7.1000000000000008E-2</v>
      </c>
      <c r="BS47" s="4">
        <f t="shared" si="32"/>
        <v>7.1000000000000008E-2</v>
      </c>
      <c r="BT47" s="4">
        <f t="shared" si="32"/>
        <v>7.1000000000000008E-2</v>
      </c>
      <c r="BU47" s="4">
        <f t="shared" si="32"/>
        <v>7.1000000000000008E-2</v>
      </c>
      <c r="BV47" s="4">
        <f t="shared" si="32"/>
        <v>7.1000000000000008E-2</v>
      </c>
      <c r="BW47" s="4">
        <f t="shared" si="32"/>
        <v>7.1000000000000008E-2</v>
      </c>
      <c r="BX47" s="4">
        <f t="shared" si="32"/>
        <v>7.1000000000000008E-2</v>
      </c>
      <c r="BY47" s="4">
        <f t="shared" si="32"/>
        <v>7.1000000000000008E-2</v>
      </c>
      <c r="BZ47" s="4">
        <f t="shared" si="32"/>
        <v>7.1000000000000008E-2</v>
      </c>
      <c r="CA47" s="4">
        <f t="shared" si="32"/>
        <v>7.1000000000000008E-2</v>
      </c>
      <c r="CB47" s="4">
        <f t="shared" si="33"/>
        <v>7.1000000000000008E-2</v>
      </c>
      <c r="CC47" s="4">
        <f t="shared" si="33"/>
        <v>7.1000000000000008E-2</v>
      </c>
      <c r="CD47" s="4">
        <f t="shared" si="33"/>
        <v>7.1000000000000008E-2</v>
      </c>
      <c r="CE47" s="4">
        <f t="shared" si="33"/>
        <v>7.1000000000000008E-2</v>
      </c>
      <c r="CF47" s="4">
        <f t="shared" si="33"/>
        <v>7.1000000000000008E-2</v>
      </c>
      <c r="CG47" s="4">
        <f t="shared" si="33"/>
        <v>7.1000000000000008E-2</v>
      </c>
      <c r="CH47" s="4">
        <f t="shared" si="33"/>
        <v>7.1000000000000008E-2</v>
      </c>
      <c r="CI47" s="4">
        <f t="shared" si="33"/>
        <v>7.1000000000000008E-2</v>
      </c>
      <c r="CJ47" s="4">
        <f t="shared" si="33"/>
        <v>7.1000000000000008E-2</v>
      </c>
      <c r="CK47" s="4">
        <f t="shared" si="33"/>
        <v>7.1000000000000008E-2</v>
      </c>
      <c r="CL47" s="4">
        <f t="shared" si="34"/>
        <v>7.1000000000000008E-2</v>
      </c>
      <c r="CM47" s="4">
        <f t="shared" si="34"/>
        <v>7.1000000000000008E-2</v>
      </c>
      <c r="CN47" s="4">
        <f t="shared" si="34"/>
        <v>7.1000000000000008E-2</v>
      </c>
      <c r="CO47" s="4">
        <f t="shared" si="34"/>
        <v>7.1000000000000008E-2</v>
      </c>
      <c r="CP47" s="4">
        <f t="shared" si="34"/>
        <v>7.1000000000000008E-2</v>
      </c>
      <c r="CQ47" s="4">
        <f t="shared" si="34"/>
        <v>7.1000000000000008E-2</v>
      </c>
      <c r="CR47" s="4">
        <f t="shared" si="34"/>
        <v>7.1000000000000008E-2</v>
      </c>
      <c r="CS47" s="4">
        <f t="shared" si="34"/>
        <v>7.1000000000000008E-2</v>
      </c>
      <c r="CT47" s="4">
        <f t="shared" si="34"/>
        <v>7.1000000000000008E-2</v>
      </c>
      <c r="CU47" s="4">
        <f t="shared" si="34"/>
        <v>7.1000000000000008E-2</v>
      </c>
      <c r="CV47" s="4">
        <f t="shared" si="35"/>
        <v>7.1000000000000008E-2</v>
      </c>
      <c r="CW47" s="4">
        <f t="shared" si="35"/>
        <v>7.1000000000000008E-2</v>
      </c>
      <c r="CX47" s="4">
        <f t="shared" si="35"/>
        <v>7.1000000000000008E-2</v>
      </c>
      <c r="CY47" s="4">
        <f t="shared" si="35"/>
        <v>7.1000000000000008E-2</v>
      </c>
      <c r="CZ47" s="4">
        <f t="shared" si="35"/>
        <v>7.1000000000000008E-2</v>
      </c>
      <c r="DA47" s="4">
        <f t="shared" si="35"/>
        <v>7.1000000000000008E-2</v>
      </c>
      <c r="DB47" s="4">
        <f t="shared" si="35"/>
        <v>7.1000000000000008E-2</v>
      </c>
      <c r="DC47" s="4">
        <f t="shared" si="35"/>
        <v>7.1000000000000008E-2</v>
      </c>
      <c r="DD47" s="4">
        <f t="shared" si="35"/>
        <v>7.1000000000000008E-2</v>
      </c>
      <c r="DE47" s="4">
        <f t="shared" si="35"/>
        <v>7.1000000000000008E-2</v>
      </c>
    </row>
    <row r="48" spans="1:109">
      <c r="A48" t="s">
        <v>81</v>
      </c>
      <c r="B48" t="s">
        <v>6</v>
      </c>
      <c r="C48">
        <v>1</v>
      </c>
      <c r="D48">
        <v>130</v>
      </c>
      <c r="E48" s="1">
        <v>0.3</v>
      </c>
      <c r="F48" s="1">
        <v>0.3</v>
      </c>
      <c r="G48" s="1">
        <v>0.3</v>
      </c>
      <c r="H48" s="2">
        <v>120</v>
      </c>
      <c r="I48">
        <f>H48</f>
        <v>120</v>
      </c>
      <c r="J48" s="4">
        <f t="shared" si="26"/>
        <v>0.56000000000000005</v>
      </c>
      <c r="K48" s="4">
        <f t="shared" si="26"/>
        <v>0.56000000000000005</v>
      </c>
      <c r="L48" s="4">
        <f t="shared" si="26"/>
        <v>0.56000000000000005</v>
      </c>
      <c r="M48" s="4">
        <f t="shared" si="26"/>
        <v>0.28000000000000003</v>
      </c>
      <c r="N48" s="4">
        <f t="shared" si="26"/>
        <v>0.28000000000000003</v>
      </c>
      <c r="O48" s="4">
        <f t="shared" si="26"/>
        <v>0.28000000000000003</v>
      </c>
      <c r="P48" s="4">
        <f t="shared" si="26"/>
        <v>0.28000000000000003</v>
      </c>
      <c r="Q48" s="4">
        <f t="shared" si="26"/>
        <v>5.6000000000000008E-2</v>
      </c>
      <c r="R48" s="4">
        <f t="shared" si="26"/>
        <v>5.6000000000000008E-2</v>
      </c>
      <c r="S48" s="4">
        <f t="shared" si="26"/>
        <v>5.6000000000000008E-2</v>
      </c>
      <c r="T48" s="4">
        <f t="shared" si="27"/>
        <v>5.6000000000000008E-2</v>
      </c>
      <c r="U48" s="4">
        <f t="shared" si="27"/>
        <v>5.6000000000000008E-2</v>
      </c>
      <c r="V48" s="4">
        <f t="shared" si="27"/>
        <v>5.6000000000000008E-2</v>
      </c>
      <c r="W48" s="4">
        <f t="shared" si="27"/>
        <v>5.6000000000000008E-2</v>
      </c>
      <c r="X48" s="4">
        <f t="shared" si="27"/>
        <v>5.6000000000000008E-2</v>
      </c>
      <c r="Y48" s="4">
        <f t="shared" si="27"/>
        <v>5.6000000000000008E-2</v>
      </c>
      <c r="Z48" s="4">
        <f t="shared" si="27"/>
        <v>5.6000000000000008E-2</v>
      </c>
      <c r="AA48" s="4">
        <f t="shared" si="27"/>
        <v>5.6000000000000008E-2</v>
      </c>
      <c r="AB48" s="4">
        <f t="shared" si="27"/>
        <v>5.6000000000000008E-2</v>
      </c>
      <c r="AC48" s="4">
        <f t="shared" si="27"/>
        <v>5.6000000000000008E-2</v>
      </c>
      <c r="AD48" s="4">
        <f t="shared" si="28"/>
        <v>5.6000000000000008E-2</v>
      </c>
      <c r="AE48" s="4">
        <f t="shared" si="28"/>
        <v>5.6000000000000008E-2</v>
      </c>
      <c r="AF48" s="4">
        <f t="shared" si="28"/>
        <v>5.6000000000000008E-2</v>
      </c>
      <c r="AG48" s="4">
        <f t="shared" si="28"/>
        <v>5.6000000000000008E-2</v>
      </c>
      <c r="AH48" s="4">
        <f t="shared" si="28"/>
        <v>5.6000000000000008E-2</v>
      </c>
      <c r="AI48" s="4">
        <f t="shared" si="28"/>
        <v>5.6000000000000008E-2</v>
      </c>
      <c r="AJ48" s="4">
        <f t="shared" si="28"/>
        <v>5.6000000000000008E-2</v>
      </c>
      <c r="AK48" s="4">
        <f t="shared" si="28"/>
        <v>5.6000000000000008E-2</v>
      </c>
      <c r="AL48" s="4">
        <f t="shared" si="28"/>
        <v>5.6000000000000008E-2</v>
      </c>
      <c r="AM48" s="4">
        <f t="shared" si="28"/>
        <v>5.6000000000000008E-2</v>
      </c>
      <c r="AN48" s="4">
        <f t="shared" si="29"/>
        <v>5.6000000000000008E-2</v>
      </c>
      <c r="AO48" s="4">
        <f t="shared" si="29"/>
        <v>5.6000000000000008E-2</v>
      </c>
      <c r="AP48" s="4">
        <f t="shared" si="29"/>
        <v>5.6000000000000008E-2</v>
      </c>
      <c r="AQ48" s="4">
        <f t="shared" si="29"/>
        <v>5.6000000000000008E-2</v>
      </c>
      <c r="AR48" s="4">
        <f t="shared" si="29"/>
        <v>5.6000000000000008E-2</v>
      </c>
      <c r="AS48" s="4">
        <f t="shared" si="29"/>
        <v>5.6000000000000008E-2</v>
      </c>
      <c r="AT48" s="4">
        <f t="shared" si="29"/>
        <v>5.6000000000000008E-2</v>
      </c>
      <c r="AU48" s="4">
        <f t="shared" si="29"/>
        <v>5.6000000000000008E-2</v>
      </c>
      <c r="AV48" s="4">
        <f t="shared" si="29"/>
        <v>5.6000000000000008E-2</v>
      </c>
      <c r="AW48" s="4">
        <f t="shared" si="29"/>
        <v>5.6000000000000008E-2</v>
      </c>
      <c r="AX48" s="4">
        <f t="shared" si="30"/>
        <v>5.6000000000000008E-2</v>
      </c>
      <c r="AY48" s="4">
        <f t="shared" si="30"/>
        <v>5.6000000000000008E-2</v>
      </c>
      <c r="AZ48" s="4">
        <f t="shared" si="30"/>
        <v>5.6000000000000008E-2</v>
      </c>
      <c r="BA48" s="4">
        <f t="shared" si="30"/>
        <v>5.6000000000000008E-2</v>
      </c>
      <c r="BB48" s="4">
        <f t="shared" si="30"/>
        <v>5.6000000000000008E-2</v>
      </c>
      <c r="BC48" s="4">
        <f t="shared" si="30"/>
        <v>5.6000000000000008E-2</v>
      </c>
      <c r="BD48" s="4">
        <f t="shared" si="30"/>
        <v>5.6000000000000008E-2</v>
      </c>
      <c r="BE48" s="4">
        <f t="shared" si="30"/>
        <v>5.6000000000000008E-2</v>
      </c>
      <c r="BF48" s="4">
        <f t="shared" si="30"/>
        <v>5.6000000000000008E-2</v>
      </c>
      <c r="BG48" s="4">
        <f t="shared" si="30"/>
        <v>5.6000000000000008E-2</v>
      </c>
      <c r="BH48" s="4">
        <f t="shared" si="31"/>
        <v>5.6000000000000008E-2</v>
      </c>
      <c r="BI48" s="4">
        <f t="shared" si="31"/>
        <v>5.6000000000000008E-2</v>
      </c>
      <c r="BJ48" s="4">
        <f t="shared" si="31"/>
        <v>5.6000000000000008E-2</v>
      </c>
      <c r="BK48" s="4">
        <f t="shared" si="31"/>
        <v>5.6000000000000008E-2</v>
      </c>
      <c r="BL48" s="4">
        <f t="shared" si="31"/>
        <v>5.6000000000000008E-2</v>
      </c>
      <c r="BM48" s="4">
        <f t="shared" si="31"/>
        <v>5.6000000000000008E-2</v>
      </c>
      <c r="BN48" s="4">
        <f t="shared" si="31"/>
        <v>5.6000000000000008E-2</v>
      </c>
      <c r="BO48" s="4">
        <f t="shared" si="31"/>
        <v>5.6000000000000008E-2</v>
      </c>
      <c r="BP48" s="4">
        <f t="shared" si="31"/>
        <v>5.6000000000000008E-2</v>
      </c>
      <c r="BQ48" s="4">
        <f t="shared" si="31"/>
        <v>5.6000000000000008E-2</v>
      </c>
      <c r="BR48" s="4">
        <f t="shared" si="32"/>
        <v>5.6000000000000008E-2</v>
      </c>
      <c r="BS48" s="4">
        <f t="shared" si="32"/>
        <v>5.6000000000000008E-2</v>
      </c>
      <c r="BT48" s="4">
        <f t="shared" si="32"/>
        <v>5.6000000000000008E-2</v>
      </c>
      <c r="BU48" s="4">
        <f t="shared" si="32"/>
        <v>5.6000000000000008E-2</v>
      </c>
      <c r="BV48" s="4">
        <f t="shared" si="32"/>
        <v>5.6000000000000008E-2</v>
      </c>
      <c r="BW48" s="4">
        <f t="shared" si="32"/>
        <v>5.6000000000000008E-2</v>
      </c>
      <c r="BX48" s="4">
        <f t="shared" si="32"/>
        <v>5.6000000000000008E-2</v>
      </c>
      <c r="BY48" s="4">
        <f t="shared" si="32"/>
        <v>5.6000000000000008E-2</v>
      </c>
      <c r="BZ48" s="4">
        <f t="shared" si="32"/>
        <v>5.6000000000000008E-2</v>
      </c>
      <c r="CA48" s="4">
        <f t="shared" si="32"/>
        <v>5.6000000000000008E-2</v>
      </c>
      <c r="CB48" s="4">
        <f t="shared" si="33"/>
        <v>5.6000000000000008E-2</v>
      </c>
      <c r="CC48" s="4">
        <f t="shared" si="33"/>
        <v>5.6000000000000008E-2</v>
      </c>
      <c r="CD48" s="4">
        <f t="shared" si="33"/>
        <v>5.6000000000000008E-2</v>
      </c>
      <c r="CE48" s="4">
        <f t="shared" si="33"/>
        <v>5.6000000000000008E-2</v>
      </c>
      <c r="CF48" s="4">
        <f t="shared" si="33"/>
        <v>5.6000000000000008E-2</v>
      </c>
      <c r="CG48" s="4">
        <f t="shared" si="33"/>
        <v>5.6000000000000008E-2</v>
      </c>
      <c r="CH48" s="4">
        <f t="shared" si="33"/>
        <v>5.6000000000000008E-2</v>
      </c>
      <c r="CI48" s="4">
        <f t="shared" si="33"/>
        <v>5.6000000000000008E-2</v>
      </c>
      <c r="CJ48" s="4">
        <f t="shared" si="33"/>
        <v>5.6000000000000008E-2</v>
      </c>
      <c r="CK48" s="4">
        <f t="shared" si="33"/>
        <v>5.6000000000000008E-2</v>
      </c>
      <c r="CL48" s="4">
        <f t="shared" si="34"/>
        <v>5.6000000000000008E-2</v>
      </c>
      <c r="CM48" s="4">
        <f t="shared" si="34"/>
        <v>5.6000000000000008E-2</v>
      </c>
      <c r="CN48" s="4">
        <f t="shared" si="34"/>
        <v>5.6000000000000008E-2</v>
      </c>
      <c r="CO48" s="4">
        <f t="shared" si="34"/>
        <v>5.6000000000000008E-2</v>
      </c>
      <c r="CP48" s="4">
        <f t="shared" si="34"/>
        <v>5.6000000000000008E-2</v>
      </c>
      <c r="CQ48" s="4">
        <f t="shared" si="34"/>
        <v>5.6000000000000008E-2</v>
      </c>
      <c r="CR48" s="4">
        <f t="shared" si="34"/>
        <v>5.6000000000000008E-2</v>
      </c>
      <c r="CS48" s="4">
        <f t="shared" si="34"/>
        <v>5.6000000000000008E-2</v>
      </c>
      <c r="CT48" s="4">
        <f t="shared" si="34"/>
        <v>5.6000000000000008E-2</v>
      </c>
      <c r="CU48" s="4">
        <f t="shared" si="34"/>
        <v>5.6000000000000008E-2</v>
      </c>
      <c r="CV48" s="4">
        <f t="shared" si="35"/>
        <v>5.6000000000000008E-2</v>
      </c>
      <c r="CW48" s="4">
        <f t="shared" si="35"/>
        <v>5.6000000000000008E-2</v>
      </c>
      <c r="CX48" s="4">
        <f t="shared" si="35"/>
        <v>5.6000000000000008E-2</v>
      </c>
      <c r="CY48" s="4">
        <f t="shared" si="35"/>
        <v>5.6000000000000008E-2</v>
      </c>
      <c r="CZ48" s="4">
        <f t="shared" si="35"/>
        <v>5.6000000000000008E-2</v>
      </c>
      <c r="DA48" s="4">
        <f t="shared" si="35"/>
        <v>5.6000000000000008E-2</v>
      </c>
      <c r="DB48" s="4">
        <f t="shared" si="35"/>
        <v>5.6000000000000008E-2</v>
      </c>
      <c r="DC48" s="4">
        <f t="shared" si="35"/>
        <v>5.6000000000000008E-2</v>
      </c>
      <c r="DD48" s="4">
        <f t="shared" si="35"/>
        <v>5.6000000000000008E-2</v>
      </c>
      <c r="DE48" s="4">
        <f t="shared" si="35"/>
        <v>5.6000000000000008E-2</v>
      </c>
    </row>
    <row r="49" spans="1:109">
      <c r="A49" t="s">
        <v>82</v>
      </c>
      <c r="B49" t="s">
        <v>6</v>
      </c>
      <c r="C49">
        <v>2</v>
      </c>
      <c r="D49">
        <v>160</v>
      </c>
      <c r="E49" s="1">
        <v>0.4</v>
      </c>
      <c r="F49" s="1">
        <v>0.4</v>
      </c>
      <c r="G49" s="1">
        <v>0.4</v>
      </c>
      <c r="H49" s="2">
        <v>60</v>
      </c>
      <c r="I49">
        <f>H49+H48</f>
        <v>180</v>
      </c>
      <c r="J49" s="4">
        <f t="shared" si="26"/>
        <v>0.61</v>
      </c>
      <c r="K49" s="4">
        <f t="shared" si="26"/>
        <v>0.61</v>
      </c>
      <c r="L49" s="4">
        <f t="shared" si="26"/>
        <v>0.61</v>
      </c>
      <c r="M49" s="4">
        <f t="shared" si="26"/>
        <v>0.61</v>
      </c>
      <c r="N49" s="4">
        <f t="shared" si="26"/>
        <v>0.30499999999999999</v>
      </c>
      <c r="O49" s="4">
        <f t="shared" si="26"/>
        <v>0.30499999999999999</v>
      </c>
      <c r="P49" s="4">
        <f t="shared" si="26"/>
        <v>0.30499999999999999</v>
      </c>
      <c r="Q49" s="4">
        <f t="shared" si="26"/>
        <v>0.30499999999999999</v>
      </c>
      <c r="R49" s="4">
        <f t="shared" si="26"/>
        <v>6.0999999999999999E-2</v>
      </c>
      <c r="S49" s="4">
        <f t="shared" si="26"/>
        <v>6.0999999999999999E-2</v>
      </c>
      <c r="T49" s="4">
        <f t="shared" si="27"/>
        <v>6.0999999999999999E-2</v>
      </c>
      <c r="U49" s="4">
        <f t="shared" si="27"/>
        <v>6.0999999999999999E-2</v>
      </c>
      <c r="V49" s="4">
        <f t="shared" si="27"/>
        <v>6.0999999999999999E-2</v>
      </c>
      <c r="W49" s="4">
        <f t="shared" si="27"/>
        <v>6.0999999999999999E-2</v>
      </c>
      <c r="X49" s="4">
        <f t="shared" si="27"/>
        <v>6.0999999999999999E-2</v>
      </c>
      <c r="Y49" s="4">
        <f t="shared" si="27"/>
        <v>6.0999999999999999E-2</v>
      </c>
      <c r="Z49" s="4">
        <f t="shared" si="27"/>
        <v>6.0999999999999999E-2</v>
      </c>
      <c r="AA49" s="4">
        <f t="shared" si="27"/>
        <v>6.0999999999999999E-2</v>
      </c>
      <c r="AB49" s="4">
        <f t="shared" si="27"/>
        <v>6.0999999999999999E-2</v>
      </c>
      <c r="AC49" s="4">
        <f t="shared" si="27"/>
        <v>6.0999999999999999E-2</v>
      </c>
      <c r="AD49" s="4">
        <f t="shared" si="28"/>
        <v>6.0999999999999999E-2</v>
      </c>
      <c r="AE49" s="4">
        <f t="shared" si="28"/>
        <v>6.0999999999999999E-2</v>
      </c>
      <c r="AF49" s="4">
        <f t="shared" si="28"/>
        <v>6.0999999999999999E-2</v>
      </c>
      <c r="AG49" s="4">
        <f t="shared" si="28"/>
        <v>6.0999999999999999E-2</v>
      </c>
      <c r="AH49" s="4">
        <f t="shared" si="28"/>
        <v>6.0999999999999999E-2</v>
      </c>
      <c r="AI49" s="4">
        <f t="shared" si="28"/>
        <v>6.0999999999999999E-2</v>
      </c>
      <c r="AJ49" s="4">
        <f t="shared" si="28"/>
        <v>6.0999999999999999E-2</v>
      </c>
      <c r="AK49" s="4">
        <f t="shared" si="28"/>
        <v>6.0999999999999999E-2</v>
      </c>
      <c r="AL49" s="4">
        <f t="shared" si="28"/>
        <v>6.0999999999999999E-2</v>
      </c>
      <c r="AM49" s="4">
        <f t="shared" si="28"/>
        <v>6.0999999999999999E-2</v>
      </c>
      <c r="AN49" s="4">
        <f t="shared" si="29"/>
        <v>6.0999999999999999E-2</v>
      </c>
      <c r="AO49" s="4">
        <f t="shared" si="29"/>
        <v>6.0999999999999999E-2</v>
      </c>
      <c r="AP49" s="4">
        <f t="shared" si="29"/>
        <v>6.0999999999999999E-2</v>
      </c>
      <c r="AQ49" s="4">
        <f t="shared" si="29"/>
        <v>6.0999999999999999E-2</v>
      </c>
      <c r="AR49" s="4">
        <f t="shared" si="29"/>
        <v>6.0999999999999999E-2</v>
      </c>
      <c r="AS49" s="4">
        <f t="shared" si="29"/>
        <v>6.0999999999999999E-2</v>
      </c>
      <c r="AT49" s="4">
        <f t="shared" si="29"/>
        <v>6.0999999999999999E-2</v>
      </c>
      <c r="AU49" s="4">
        <f t="shared" si="29"/>
        <v>6.0999999999999999E-2</v>
      </c>
      <c r="AV49" s="4">
        <f t="shared" si="29"/>
        <v>6.0999999999999999E-2</v>
      </c>
      <c r="AW49" s="4">
        <f t="shared" si="29"/>
        <v>6.0999999999999999E-2</v>
      </c>
      <c r="AX49" s="4">
        <f t="shared" si="30"/>
        <v>6.0999999999999999E-2</v>
      </c>
      <c r="AY49" s="4">
        <f t="shared" si="30"/>
        <v>6.0999999999999999E-2</v>
      </c>
      <c r="AZ49" s="4">
        <f t="shared" si="30"/>
        <v>6.0999999999999999E-2</v>
      </c>
      <c r="BA49" s="4">
        <f t="shared" si="30"/>
        <v>6.0999999999999999E-2</v>
      </c>
      <c r="BB49" s="4">
        <f t="shared" si="30"/>
        <v>6.0999999999999999E-2</v>
      </c>
      <c r="BC49" s="4">
        <f t="shared" si="30"/>
        <v>6.0999999999999999E-2</v>
      </c>
      <c r="BD49" s="4">
        <f t="shared" si="30"/>
        <v>6.0999999999999999E-2</v>
      </c>
      <c r="BE49" s="4">
        <f t="shared" si="30"/>
        <v>6.0999999999999999E-2</v>
      </c>
      <c r="BF49" s="4">
        <f t="shared" si="30"/>
        <v>6.0999999999999999E-2</v>
      </c>
      <c r="BG49" s="4">
        <f t="shared" si="30"/>
        <v>6.0999999999999999E-2</v>
      </c>
      <c r="BH49" s="4">
        <f t="shared" si="31"/>
        <v>6.0999999999999999E-2</v>
      </c>
      <c r="BI49" s="4">
        <f t="shared" si="31"/>
        <v>6.0999999999999999E-2</v>
      </c>
      <c r="BJ49" s="4">
        <f t="shared" si="31"/>
        <v>6.0999999999999999E-2</v>
      </c>
      <c r="BK49" s="4">
        <f t="shared" si="31"/>
        <v>6.0999999999999999E-2</v>
      </c>
      <c r="BL49" s="4">
        <f t="shared" si="31"/>
        <v>6.0999999999999999E-2</v>
      </c>
      <c r="BM49" s="4">
        <f t="shared" si="31"/>
        <v>6.0999999999999999E-2</v>
      </c>
      <c r="BN49" s="4">
        <f t="shared" si="31"/>
        <v>6.0999999999999999E-2</v>
      </c>
      <c r="BO49" s="4">
        <f t="shared" si="31"/>
        <v>6.0999999999999999E-2</v>
      </c>
      <c r="BP49" s="4">
        <f t="shared" si="31"/>
        <v>6.0999999999999999E-2</v>
      </c>
      <c r="BQ49" s="4">
        <f t="shared" si="31"/>
        <v>6.0999999999999999E-2</v>
      </c>
      <c r="BR49" s="4">
        <f t="shared" si="32"/>
        <v>6.0999999999999999E-2</v>
      </c>
      <c r="BS49" s="4">
        <f t="shared" si="32"/>
        <v>6.0999999999999999E-2</v>
      </c>
      <c r="BT49" s="4">
        <f t="shared" si="32"/>
        <v>6.0999999999999999E-2</v>
      </c>
      <c r="BU49" s="4">
        <f t="shared" si="32"/>
        <v>6.0999999999999999E-2</v>
      </c>
      <c r="BV49" s="4">
        <f t="shared" si="32"/>
        <v>6.0999999999999999E-2</v>
      </c>
      <c r="BW49" s="4">
        <f t="shared" si="32"/>
        <v>6.0999999999999999E-2</v>
      </c>
      <c r="BX49" s="4">
        <f t="shared" si="32"/>
        <v>6.0999999999999999E-2</v>
      </c>
      <c r="BY49" s="4">
        <f t="shared" si="32"/>
        <v>6.0999999999999999E-2</v>
      </c>
      <c r="BZ49" s="4">
        <f t="shared" si="32"/>
        <v>6.0999999999999999E-2</v>
      </c>
      <c r="CA49" s="4">
        <f t="shared" si="32"/>
        <v>6.0999999999999999E-2</v>
      </c>
      <c r="CB49" s="4">
        <f t="shared" si="33"/>
        <v>6.0999999999999999E-2</v>
      </c>
      <c r="CC49" s="4">
        <f t="shared" si="33"/>
        <v>6.0999999999999999E-2</v>
      </c>
      <c r="CD49" s="4">
        <f t="shared" si="33"/>
        <v>6.0999999999999999E-2</v>
      </c>
      <c r="CE49" s="4">
        <f t="shared" si="33"/>
        <v>6.0999999999999999E-2</v>
      </c>
      <c r="CF49" s="4">
        <f t="shared" si="33"/>
        <v>6.0999999999999999E-2</v>
      </c>
      <c r="CG49" s="4">
        <f t="shared" si="33"/>
        <v>6.0999999999999999E-2</v>
      </c>
      <c r="CH49" s="4">
        <f t="shared" si="33"/>
        <v>6.0999999999999999E-2</v>
      </c>
      <c r="CI49" s="4">
        <f t="shared" si="33"/>
        <v>6.0999999999999999E-2</v>
      </c>
      <c r="CJ49" s="4">
        <f t="shared" si="33"/>
        <v>6.0999999999999999E-2</v>
      </c>
      <c r="CK49" s="4">
        <f t="shared" si="33"/>
        <v>6.0999999999999999E-2</v>
      </c>
      <c r="CL49" s="4">
        <f t="shared" si="34"/>
        <v>6.0999999999999999E-2</v>
      </c>
      <c r="CM49" s="4">
        <f t="shared" si="34"/>
        <v>6.0999999999999999E-2</v>
      </c>
      <c r="CN49" s="4">
        <f t="shared" si="34"/>
        <v>6.0999999999999999E-2</v>
      </c>
      <c r="CO49" s="4">
        <f t="shared" si="34"/>
        <v>6.0999999999999999E-2</v>
      </c>
      <c r="CP49" s="4">
        <f t="shared" si="34"/>
        <v>6.0999999999999999E-2</v>
      </c>
      <c r="CQ49" s="4">
        <f t="shared" si="34"/>
        <v>6.0999999999999999E-2</v>
      </c>
      <c r="CR49" s="4">
        <f t="shared" si="34"/>
        <v>6.0999999999999999E-2</v>
      </c>
      <c r="CS49" s="4">
        <f t="shared" si="34"/>
        <v>6.0999999999999999E-2</v>
      </c>
      <c r="CT49" s="4">
        <f t="shared" si="34"/>
        <v>6.0999999999999999E-2</v>
      </c>
      <c r="CU49" s="4">
        <f t="shared" si="34"/>
        <v>6.0999999999999999E-2</v>
      </c>
      <c r="CV49" s="4">
        <f t="shared" si="35"/>
        <v>6.0999999999999999E-2</v>
      </c>
      <c r="CW49" s="4">
        <f t="shared" si="35"/>
        <v>6.0999999999999999E-2</v>
      </c>
      <c r="CX49" s="4">
        <f t="shared" si="35"/>
        <v>6.0999999999999999E-2</v>
      </c>
      <c r="CY49" s="4">
        <f t="shared" si="35"/>
        <v>6.0999999999999999E-2</v>
      </c>
      <c r="CZ49" s="4">
        <f t="shared" si="35"/>
        <v>6.0999999999999999E-2</v>
      </c>
      <c r="DA49" s="4">
        <f t="shared" si="35"/>
        <v>6.0999999999999999E-2</v>
      </c>
      <c r="DB49" s="4">
        <f t="shared" si="35"/>
        <v>6.0999999999999999E-2</v>
      </c>
      <c r="DC49" s="4">
        <f t="shared" si="35"/>
        <v>6.0999999999999999E-2</v>
      </c>
      <c r="DD49" s="4">
        <f t="shared" si="35"/>
        <v>6.0999999999999999E-2</v>
      </c>
      <c r="DE49" s="4">
        <f t="shared" si="35"/>
        <v>6.0999999999999999E-2</v>
      </c>
    </row>
    <row r="50" spans="1:109">
      <c r="A50" t="s">
        <v>83</v>
      </c>
      <c r="B50" t="s">
        <v>6</v>
      </c>
      <c r="C50">
        <v>3</v>
      </c>
      <c r="D50">
        <v>200</v>
      </c>
      <c r="E50" s="1">
        <v>0.5</v>
      </c>
      <c r="F50" s="1">
        <v>0.5</v>
      </c>
      <c r="G50" s="1">
        <v>0.5</v>
      </c>
      <c r="H50" s="2">
        <v>90</v>
      </c>
      <c r="I50">
        <f>H50+H49+H48</f>
        <v>270</v>
      </c>
      <c r="J50" s="4">
        <f t="shared" si="26"/>
        <v>0.66</v>
      </c>
      <c r="K50" s="4">
        <f t="shared" si="26"/>
        <v>0.66</v>
      </c>
      <c r="L50" s="4">
        <f t="shared" si="26"/>
        <v>0.66</v>
      </c>
      <c r="M50" s="4">
        <f t="shared" si="26"/>
        <v>0.66</v>
      </c>
      <c r="N50" s="4">
        <f t="shared" si="26"/>
        <v>0.66</v>
      </c>
      <c r="O50" s="4">
        <f t="shared" si="26"/>
        <v>0.33</v>
      </c>
      <c r="P50" s="4">
        <f t="shared" si="26"/>
        <v>0.33</v>
      </c>
      <c r="Q50" s="4">
        <f t="shared" si="26"/>
        <v>0.33</v>
      </c>
      <c r="R50" s="4">
        <f t="shared" si="26"/>
        <v>0.33</v>
      </c>
      <c r="S50" s="4">
        <f t="shared" si="26"/>
        <v>0.33</v>
      </c>
      <c r="T50" s="4">
        <f t="shared" si="27"/>
        <v>6.6000000000000003E-2</v>
      </c>
      <c r="U50" s="4">
        <f t="shared" si="27"/>
        <v>6.6000000000000003E-2</v>
      </c>
      <c r="V50" s="4">
        <f t="shared" si="27"/>
        <v>6.6000000000000003E-2</v>
      </c>
      <c r="W50" s="4">
        <f t="shared" si="27"/>
        <v>6.6000000000000003E-2</v>
      </c>
      <c r="X50" s="4">
        <f t="shared" si="27"/>
        <v>6.6000000000000003E-2</v>
      </c>
      <c r="Y50" s="4">
        <f t="shared" si="27"/>
        <v>6.6000000000000003E-2</v>
      </c>
      <c r="Z50" s="4">
        <f t="shared" si="27"/>
        <v>6.6000000000000003E-2</v>
      </c>
      <c r="AA50" s="4">
        <f t="shared" si="27"/>
        <v>6.6000000000000003E-2</v>
      </c>
      <c r="AB50" s="4">
        <f t="shared" si="27"/>
        <v>6.6000000000000003E-2</v>
      </c>
      <c r="AC50" s="4">
        <f t="shared" si="27"/>
        <v>6.6000000000000003E-2</v>
      </c>
      <c r="AD50" s="4">
        <f t="shared" si="28"/>
        <v>6.6000000000000003E-2</v>
      </c>
      <c r="AE50" s="4">
        <f t="shared" si="28"/>
        <v>6.6000000000000003E-2</v>
      </c>
      <c r="AF50" s="4">
        <f t="shared" si="28"/>
        <v>6.6000000000000003E-2</v>
      </c>
      <c r="AG50" s="4">
        <f t="shared" si="28"/>
        <v>6.6000000000000003E-2</v>
      </c>
      <c r="AH50" s="4">
        <f t="shared" si="28"/>
        <v>6.6000000000000003E-2</v>
      </c>
      <c r="AI50" s="4">
        <f t="shared" si="28"/>
        <v>6.6000000000000003E-2</v>
      </c>
      <c r="AJ50" s="4">
        <f t="shared" si="28"/>
        <v>6.6000000000000003E-2</v>
      </c>
      <c r="AK50" s="4">
        <f t="shared" si="28"/>
        <v>6.6000000000000003E-2</v>
      </c>
      <c r="AL50" s="4">
        <f t="shared" si="28"/>
        <v>6.6000000000000003E-2</v>
      </c>
      <c r="AM50" s="4">
        <f t="shared" si="28"/>
        <v>6.6000000000000003E-2</v>
      </c>
      <c r="AN50" s="4">
        <f t="shared" si="29"/>
        <v>6.6000000000000003E-2</v>
      </c>
      <c r="AO50" s="4">
        <f t="shared" si="29"/>
        <v>6.6000000000000003E-2</v>
      </c>
      <c r="AP50" s="4">
        <f t="shared" si="29"/>
        <v>6.6000000000000003E-2</v>
      </c>
      <c r="AQ50" s="4">
        <f t="shared" si="29"/>
        <v>6.6000000000000003E-2</v>
      </c>
      <c r="AR50" s="4">
        <f t="shared" si="29"/>
        <v>6.6000000000000003E-2</v>
      </c>
      <c r="AS50" s="4">
        <f t="shared" si="29"/>
        <v>6.6000000000000003E-2</v>
      </c>
      <c r="AT50" s="4">
        <f t="shared" si="29"/>
        <v>6.6000000000000003E-2</v>
      </c>
      <c r="AU50" s="4">
        <f t="shared" si="29"/>
        <v>6.6000000000000003E-2</v>
      </c>
      <c r="AV50" s="4">
        <f t="shared" si="29"/>
        <v>6.6000000000000003E-2</v>
      </c>
      <c r="AW50" s="4">
        <f t="shared" si="29"/>
        <v>6.6000000000000003E-2</v>
      </c>
      <c r="AX50" s="4">
        <f t="shared" si="30"/>
        <v>6.6000000000000003E-2</v>
      </c>
      <c r="AY50" s="4">
        <f t="shared" si="30"/>
        <v>6.6000000000000003E-2</v>
      </c>
      <c r="AZ50" s="4">
        <f t="shared" si="30"/>
        <v>6.6000000000000003E-2</v>
      </c>
      <c r="BA50" s="4">
        <f t="shared" si="30"/>
        <v>6.6000000000000003E-2</v>
      </c>
      <c r="BB50" s="4">
        <f t="shared" si="30"/>
        <v>6.6000000000000003E-2</v>
      </c>
      <c r="BC50" s="4">
        <f t="shared" si="30"/>
        <v>6.6000000000000003E-2</v>
      </c>
      <c r="BD50" s="4">
        <f t="shared" si="30"/>
        <v>6.6000000000000003E-2</v>
      </c>
      <c r="BE50" s="4">
        <f t="shared" si="30"/>
        <v>6.6000000000000003E-2</v>
      </c>
      <c r="BF50" s="4">
        <f t="shared" si="30"/>
        <v>6.6000000000000003E-2</v>
      </c>
      <c r="BG50" s="4">
        <f t="shared" si="30"/>
        <v>6.6000000000000003E-2</v>
      </c>
      <c r="BH50" s="4">
        <f t="shared" si="31"/>
        <v>6.6000000000000003E-2</v>
      </c>
      <c r="BI50" s="4">
        <f t="shared" si="31"/>
        <v>6.6000000000000003E-2</v>
      </c>
      <c r="BJ50" s="4">
        <f t="shared" si="31"/>
        <v>6.6000000000000003E-2</v>
      </c>
      <c r="BK50" s="4">
        <f t="shared" si="31"/>
        <v>6.6000000000000003E-2</v>
      </c>
      <c r="BL50" s="4">
        <f t="shared" si="31"/>
        <v>6.6000000000000003E-2</v>
      </c>
      <c r="BM50" s="4">
        <f t="shared" si="31"/>
        <v>6.6000000000000003E-2</v>
      </c>
      <c r="BN50" s="4">
        <f t="shared" si="31"/>
        <v>6.6000000000000003E-2</v>
      </c>
      <c r="BO50" s="4">
        <f t="shared" si="31"/>
        <v>6.6000000000000003E-2</v>
      </c>
      <c r="BP50" s="4">
        <f t="shared" si="31"/>
        <v>6.6000000000000003E-2</v>
      </c>
      <c r="BQ50" s="4">
        <f t="shared" si="31"/>
        <v>6.6000000000000003E-2</v>
      </c>
      <c r="BR50" s="4">
        <f t="shared" si="32"/>
        <v>6.6000000000000003E-2</v>
      </c>
      <c r="BS50" s="4">
        <f t="shared" si="32"/>
        <v>6.6000000000000003E-2</v>
      </c>
      <c r="BT50" s="4">
        <f t="shared" si="32"/>
        <v>6.6000000000000003E-2</v>
      </c>
      <c r="BU50" s="4">
        <f t="shared" si="32"/>
        <v>6.6000000000000003E-2</v>
      </c>
      <c r="BV50" s="4">
        <f t="shared" si="32"/>
        <v>6.6000000000000003E-2</v>
      </c>
      <c r="BW50" s="4">
        <f t="shared" si="32"/>
        <v>6.6000000000000003E-2</v>
      </c>
      <c r="BX50" s="4">
        <f t="shared" si="32"/>
        <v>6.6000000000000003E-2</v>
      </c>
      <c r="BY50" s="4">
        <f t="shared" si="32"/>
        <v>6.6000000000000003E-2</v>
      </c>
      <c r="BZ50" s="4">
        <f t="shared" si="32"/>
        <v>6.6000000000000003E-2</v>
      </c>
      <c r="CA50" s="4">
        <f t="shared" si="32"/>
        <v>6.6000000000000003E-2</v>
      </c>
      <c r="CB50" s="4">
        <f t="shared" si="33"/>
        <v>6.6000000000000003E-2</v>
      </c>
      <c r="CC50" s="4">
        <f t="shared" si="33"/>
        <v>6.6000000000000003E-2</v>
      </c>
      <c r="CD50" s="4">
        <f t="shared" si="33"/>
        <v>6.6000000000000003E-2</v>
      </c>
      <c r="CE50" s="4">
        <f t="shared" si="33"/>
        <v>6.6000000000000003E-2</v>
      </c>
      <c r="CF50" s="4">
        <f t="shared" si="33"/>
        <v>6.6000000000000003E-2</v>
      </c>
      <c r="CG50" s="4">
        <f t="shared" si="33"/>
        <v>6.6000000000000003E-2</v>
      </c>
      <c r="CH50" s="4">
        <f t="shared" si="33"/>
        <v>6.6000000000000003E-2</v>
      </c>
      <c r="CI50" s="4">
        <f t="shared" si="33"/>
        <v>6.6000000000000003E-2</v>
      </c>
      <c r="CJ50" s="4">
        <f t="shared" si="33"/>
        <v>6.6000000000000003E-2</v>
      </c>
      <c r="CK50" s="4">
        <f t="shared" si="33"/>
        <v>6.6000000000000003E-2</v>
      </c>
      <c r="CL50" s="4">
        <f t="shared" si="34"/>
        <v>6.6000000000000003E-2</v>
      </c>
      <c r="CM50" s="4">
        <f t="shared" si="34"/>
        <v>6.6000000000000003E-2</v>
      </c>
      <c r="CN50" s="4">
        <f t="shared" si="34"/>
        <v>6.6000000000000003E-2</v>
      </c>
      <c r="CO50" s="4">
        <f t="shared" si="34"/>
        <v>6.6000000000000003E-2</v>
      </c>
      <c r="CP50" s="4">
        <f t="shared" si="34"/>
        <v>6.6000000000000003E-2</v>
      </c>
      <c r="CQ50" s="4">
        <f t="shared" si="34"/>
        <v>6.6000000000000003E-2</v>
      </c>
      <c r="CR50" s="4">
        <f t="shared" si="34"/>
        <v>6.6000000000000003E-2</v>
      </c>
      <c r="CS50" s="4">
        <f t="shared" si="34"/>
        <v>6.6000000000000003E-2</v>
      </c>
      <c r="CT50" s="4">
        <f t="shared" si="34"/>
        <v>6.6000000000000003E-2</v>
      </c>
      <c r="CU50" s="4">
        <f t="shared" si="34"/>
        <v>6.6000000000000003E-2</v>
      </c>
      <c r="CV50" s="4">
        <f t="shared" si="35"/>
        <v>6.6000000000000003E-2</v>
      </c>
      <c r="CW50" s="4">
        <f t="shared" si="35"/>
        <v>6.6000000000000003E-2</v>
      </c>
      <c r="CX50" s="4">
        <f t="shared" si="35"/>
        <v>6.6000000000000003E-2</v>
      </c>
      <c r="CY50" s="4">
        <f t="shared" si="35"/>
        <v>6.6000000000000003E-2</v>
      </c>
      <c r="CZ50" s="4">
        <f t="shared" si="35"/>
        <v>6.6000000000000003E-2</v>
      </c>
      <c r="DA50" s="4">
        <f t="shared" si="35"/>
        <v>6.6000000000000003E-2</v>
      </c>
      <c r="DB50" s="4">
        <f t="shared" si="35"/>
        <v>6.6000000000000003E-2</v>
      </c>
      <c r="DC50" s="4">
        <f t="shared" si="35"/>
        <v>6.6000000000000003E-2</v>
      </c>
      <c r="DD50" s="4">
        <f t="shared" si="35"/>
        <v>6.6000000000000003E-2</v>
      </c>
      <c r="DE50" s="4">
        <f t="shared" si="35"/>
        <v>6.6000000000000003E-2</v>
      </c>
    </row>
    <row r="51" spans="1:109">
      <c r="A51" t="s">
        <v>84</v>
      </c>
      <c r="B51" t="s">
        <v>6</v>
      </c>
      <c r="C51">
        <v>4</v>
      </c>
      <c r="D51">
        <v>240</v>
      </c>
      <c r="E51" s="1">
        <v>0.6</v>
      </c>
      <c r="F51" s="1">
        <v>0.6</v>
      </c>
      <c r="G51" s="1">
        <v>0.6</v>
      </c>
      <c r="H51" s="2">
        <v>120</v>
      </c>
      <c r="I51">
        <f>H51+H50+H49+H48</f>
        <v>390</v>
      </c>
      <c r="J51" s="4">
        <f t="shared" si="26"/>
        <v>0.71000000000000008</v>
      </c>
      <c r="K51" s="4">
        <f t="shared" si="26"/>
        <v>0.71000000000000008</v>
      </c>
      <c r="L51" s="4">
        <f t="shared" si="26"/>
        <v>0.71000000000000008</v>
      </c>
      <c r="M51" s="4">
        <f t="shared" si="26"/>
        <v>0.71000000000000008</v>
      </c>
      <c r="N51" s="4">
        <f t="shared" si="26"/>
        <v>0.71000000000000008</v>
      </c>
      <c r="O51" s="4">
        <f t="shared" si="26"/>
        <v>0.71000000000000008</v>
      </c>
      <c r="P51" s="4">
        <f t="shared" si="26"/>
        <v>0.35500000000000004</v>
      </c>
      <c r="Q51" s="4">
        <f t="shared" si="26"/>
        <v>0.35500000000000004</v>
      </c>
      <c r="R51" s="4">
        <f t="shared" si="26"/>
        <v>0.35500000000000004</v>
      </c>
      <c r="S51" s="4">
        <f t="shared" si="26"/>
        <v>0.35500000000000004</v>
      </c>
      <c r="T51" s="4">
        <f t="shared" si="27"/>
        <v>0.35500000000000004</v>
      </c>
      <c r="U51" s="4">
        <f t="shared" si="27"/>
        <v>0.35500000000000004</v>
      </c>
      <c r="V51" s="4">
        <f t="shared" si="27"/>
        <v>7.1000000000000008E-2</v>
      </c>
      <c r="W51" s="4">
        <f t="shared" si="27"/>
        <v>7.1000000000000008E-2</v>
      </c>
      <c r="X51" s="4">
        <f t="shared" si="27"/>
        <v>7.1000000000000008E-2</v>
      </c>
      <c r="Y51" s="4">
        <f t="shared" si="27"/>
        <v>7.1000000000000008E-2</v>
      </c>
      <c r="Z51" s="4">
        <f t="shared" si="27"/>
        <v>7.1000000000000008E-2</v>
      </c>
      <c r="AA51" s="4">
        <f t="shared" si="27"/>
        <v>7.1000000000000008E-2</v>
      </c>
      <c r="AB51" s="4">
        <f t="shared" si="27"/>
        <v>7.1000000000000008E-2</v>
      </c>
      <c r="AC51" s="4">
        <f t="shared" si="27"/>
        <v>7.1000000000000008E-2</v>
      </c>
      <c r="AD51" s="4">
        <f t="shared" si="28"/>
        <v>7.1000000000000008E-2</v>
      </c>
      <c r="AE51" s="4">
        <f t="shared" si="28"/>
        <v>7.1000000000000008E-2</v>
      </c>
      <c r="AF51" s="4">
        <f t="shared" si="28"/>
        <v>7.1000000000000008E-2</v>
      </c>
      <c r="AG51" s="4">
        <f t="shared" si="28"/>
        <v>7.1000000000000008E-2</v>
      </c>
      <c r="AH51" s="4">
        <f t="shared" si="28"/>
        <v>7.1000000000000008E-2</v>
      </c>
      <c r="AI51" s="4">
        <f t="shared" si="28"/>
        <v>7.1000000000000008E-2</v>
      </c>
      <c r="AJ51" s="4">
        <f t="shared" si="28"/>
        <v>7.1000000000000008E-2</v>
      </c>
      <c r="AK51" s="4">
        <f t="shared" si="28"/>
        <v>7.1000000000000008E-2</v>
      </c>
      <c r="AL51" s="4">
        <f t="shared" si="28"/>
        <v>7.1000000000000008E-2</v>
      </c>
      <c r="AM51" s="4">
        <f t="shared" si="28"/>
        <v>7.1000000000000008E-2</v>
      </c>
      <c r="AN51" s="4">
        <f t="shared" si="29"/>
        <v>7.1000000000000008E-2</v>
      </c>
      <c r="AO51" s="4">
        <f t="shared" si="29"/>
        <v>7.1000000000000008E-2</v>
      </c>
      <c r="AP51" s="4">
        <f t="shared" si="29"/>
        <v>7.1000000000000008E-2</v>
      </c>
      <c r="AQ51" s="4">
        <f t="shared" si="29"/>
        <v>7.1000000000000008E-2</v>
      </c>
      <c r="AR51" s="4">
        <f t="shared" si="29"/>
        <v>7.1000000000000008E-2</v>
      </c>
      <c r="AS51" s="4">
        <f t="shared" si="29"/>
        <v>7.1000000000000008E-2</v>
      </c>
      <c r="AT51" s="4">
        <f t="shared" si="29"/>
        <v>7.1000000000000008E-2</v>
      </c>
      <c r="AU51" s="4">
        <f t="shared" si="29"/>
        <v>7.1000000000000008E-2</v>
      </c>
      <c r="AV51" s="4">
        <f t="shared" si="29"/>
        <v>7.1000000000000008E-2</v>
      </c>
      <c r="AW51" s="4">
        <f t="shared" si="29"/>
        <v>7.1000000000000008E-2</v>
      </c>
      <c r="AX51" s="4">
        <f t="shared" si="30"/>
        <v>7.1000000000000008E-2</v>
      </c>
      <c r="AY51" s="4">
        <f t="shared" si="30"/>
        <v>7.1000000000000008E-2</v>
      </c>
      <c r="AZ51" s="4">
        <f t="shared" si="30"/>
        <v>7.1000000000000008E-2</v>
      </c>
      <c r="BA51" s="4">
        <f t="shared" si="30"/>
        <v>7.1000000000000008E-2</v>
      </c>
      <c r="BB51" s="4">
        <f t="shared" si="30"/>
        <v>7.1000000000000008E-2</v>
      </c>
      <c r="BC51" s="4">
        <f t="shared" si="30"/>
        <v>7.1000000000000008E-2</v>
      </c>
      <c r="BD51" s="4">
        <f t="shared" si="30"/>
        <v>7.1000000000000008E-2</v>
      </c>
      <c r="BE51" s="4">
        <f t="shared" si="30"/>
        <v>7.1000000000000008E-2</v>
      </c>
      <c r="BF51" s="4">
        <f t="shared" si="30"/>
        <v>7.1000000000000008E-2</v>
      </c>
      <c r="BG51" s="4">
        <f t="shared" si="30"/>
        <v>7.1000000000000008E-2</v>
      </c>
      <c r="BH51" s="4">
        <f t="shared" si="31"/>
        <v>7.1000000000000008E-2</v>
      </c>
      <c r="BI51" s="4">
        <f t="shared" si="31"/>
        <v>7.1000000000000008E-2</v>
      </c>
      <c r="BJ51" s="4">
        <f t="shared" si="31"/>
        <v>7.1000000000000008E-2</v>
      </c>
      <c r="BK51" s="4">
        <f t="shared" si="31"/>
        <v>7.1000000000000008E-2</v>
      </c>
      <c r="BL51" s="4">
        <f t="shared" si="31"/>
        <v>7.1000000000000008E-2</v>
      </c>
      <c r="BM51" s="4">
        <f t="shared" si="31"/>
        <v>7.1000000000000008E-2</v>
      </c>
      <c r="BN51" s="4">
        <f t="shared" si="31"/>
        <v>7.1000000000000008E-2</v>
      </c>
      <c r="BO51" s="4">
        <f t="shared" si="31"/>
        <v>7.1000000000000008E-2</v>
      </c>
      <c r="BP51" s="4">
        <f t="shared" si="31"/>
        <v>7.1000000000000008E-2</v>
      </c>
      <c r="BQ51" s="4">
        <f t="shared" si="31"/>
        <v>7.1000000000000008E-2</v>
      </c>
      <c r="BR51" s="4">
        <f t="shared" si="32"/>
        <v>7.1000000000000008E-2</v>
      </c>
      <c r="BS51" s="4">
        <f t="shared" si="32"/>
        <v>7.1000000000000008E-2</v>
      </c>
      <c r="BT51" s="4">
        <f t="shared" si="32"/>
        <v>7.1000000000000008E-2</v>
      </c>
      <c r="BU51" s="4">
        <f t="shared" si="32"/>
        <v>7.1000000000000008E-2</v>
      </c>
      <c r="BV51" s="4">
        <f t="shared" si="32"/>
        <v>7.1000000000000008E-2</v>
      </c>
      <c r="BW51" s="4">
        <f t="shared" si="32"/>
        <v>7.1000000000000008E-2</v>
      </c>
      <c r="BX51" s="4">
        <f t="shared" si="32"/>
        <v>7.1000000000000008E-2</v>
      </c>
      <c r="BY51" s="4">
        <f t="shared" si="32"/>
        <v>7.1000000000000008E-2</v>
      </c>
      <c r="BZ51" s="4">
        <f t="shared" si="32"/>
        <v>7.1000000000000008E-2</v>
      </c>
      <c r="CA51" s="4">
        <f t="shared" si="32"/>
        <v>7.1000000000000008E-2</v>
      </c>
      <c r="CB51" s="4">
        <f t="shared" si="33"/>
        <v>7.1000000000000008E-2</v>
      </c>
      <c r="CC51" s="4">
        <f t="shared" si="33"/>
        <v>7.1000000000000008E-2</v>
      </c>
      <c r="CD51" s="4">
        <f t="shared" si="33"/>
        <v>7.1000000000000008E-2</v>
      </c>
      <c r="CE51" s="4">
        <f t="shared" si="33"/>
        <v>7.1000000000000008E-2</v>
      </c>
      <c r="CF51" s="4">
        <f t="shared" si="33"/>
        <v>7.1000000000000008E-2</v>
      </c>
      <c r="CG51" s="4">
        <f t="shared" si="33"/>
        <v>7.1000000000000008E-2</v>
      </c>
      <c r="CH51" s="4">
        <f t="shared" si="33"/>
        <v>7.1000000000000008E-2</v>
      </c>
      <c r="CI51" s="4">
        <f t="shared" si="33"/>
        <v>7.1000000000000008E-2</v>
      </c>
      <c r="CJ51" s="4">
        <f t="shared" si="33"/>
        <v>7.1000000000000008E-2</v>
      </c>
      <c r="CK51" s="4">
        <f t="shared" si="33"/>
        <v>7.1000000000000008E-2</v>
      </c>
      <c r="CL51" s="4">
        <f t="shared" si="34"/>
        <v>7.1000000000000008E-2</v>
      </c>
      <c r="CM51" s="4">
        <f t="shared" si="34"/>
        <v>7.1000000000000008E-2</v>
      </c>
      <c r="CN51" s="4">
        <f t="shared" si="34"/>
        <v>7.1000000000000008E-2</v>
      </c>
      <c r="CO51" s="4">
        <f t="shared" si="34"/>
        <v>7.1000000000000008E-2</v>
      </c>
      <c r="CP51" s="4">
        <f t="shared" si="34"/>
        <v>7.1000000000000008E-2</v>
      </c>
      <c r="CQ51" s="4">
        <f t="shared" si="34"/>
        <v>7.1000000000000008E-2</v>
      </c>
      <c r="CR51" s="4">
        <f t="shared" si="34"/>
        <v>7.1000000000000008E-2</v>
      </c>
      <c r="CS51" s="4">
        <f t="shared" si="34"/>
        <v>7.1000000000000008E-2</v>
      </c>
      <c r="CT51" s="4">
        <f t="shared" si="34"/>
        <v>7.1000000000000008E-2</v>
      </c>
      <c r="CU51" s="4">
        <f t="shared" si="34"/>
        <v>7.1000000000000008E-2</v>
      </c>
      <c r="CV51" s="4">
        <f t="shared" si="35"/>
        <v>7.1000000000000008E-2</v>
      </c>
      <c r="CW51" s="4">
        <f t="shared" si="35"/>
        <v>7.1000000000000008E-2</v>
      </c>
      <c r="CX51" s="4">
        <f t="shared" si="35"/>
        <v>7.1000000000000008E-2</v>
      </c>
      <c r="CY51" s="4">
        <f t="shared" si="35"/>
        <v>7.1000000000000008E-2</v>
      </c>
      <c r="CZ51" s="4">
        <f t="shared" si="35"/>
        <v>7.1000000000000008E-2</v>
      </c>
      <c r="DA51" s="4">
        <f t="shared" si="35"/>
        <v>7.1000000000000008E-2</v>
      </c>
      <c r="DB51" s="4">
        <f t="shared" si="35"/>
        <v>7.1000000000000008E-2</v>
      </c>
      <c r="DC51" s="4">
        <f t="shared" si="35"/>
        <v>7.1000000000000008E-2</v>
      </c>
      <c r="DD51" s="4">
        <f t="shared" si="35"/>
        <v>7.1000000000000008E-2</v>
      </c>
      <c r="DE51" s="4">
        <f t="shared" si="35"/>
        <v>7.1000000000000008E-2</v>
      </c>
    </row>
    <row r="52" spans="1:109">
      <c r="A52" t="s">
        <v>85</v>
      </c>
      <c r="B52" t="s">
        <v>6</v>
      </c>
      <c r="C52">
        <v>5</v>
      </c>
      <c r="D52">
        <v>300</v>
      </c>
      <c r="E52" s="1">
        <v>0.7</v>
      </c>
      <c r="F52" s="1">
        <v>0.7</v>
      </c>
      <c r="G52" s="1">
        <v>0.7</v>
      </c>
      <c r="H52" s="2">
        <v>135</v>
      </c>
      <c r="I52">
        <f>H52+H51+H50+H49+H48</f>
        <v>525</v>
      </c>
      <c r="J52" s="4">
        <f t="shared" si="26"/>
        <v>0.76</v>
      </c>
      <c r="K52" s="4">
        <f t="shared" si="26"/>
        <v>0.76</v>
      </c>
      <c r="L52" s="4">
        <f t="shared" si="26"/>
        <v>0.76</v>
      </c>
      <c r="M52" s="4">
        <f t="shared" si="26"/>
        <v>0.76</v>
      </c>
      <c r="N52" s="4">
        <f t="shared" si="26"/>
        <v>0.76</v>
      </c>
      <c r="O52" s="4">
        <f t="shared" si="26"/>
        <v>0.76</v>
      </c>
      <c r="P52" s="4">
        <f t="shared" si="26"/>
        <v>0.76</v>
      </c>
      <c r="Q52" s="4">
        <f t="shared" si="26"/>
        <v>0.38</v>
      </c>
      <c r="R52" s="4">
        <f t="shared" si="26"/>
        <v>0.38</v>
      </c>
      <c r="S52" s="4">
        <f t="shared" si="26"/>
        <v>0.38</v>
      </c>
      <c r="T52" s="4">
        <f t="shared" si="27"/>
        <v>0.38</v>
      </c>
      <c r="U52" s="4">
        <f t="shared" si="27"/>
        <v>0.38</v>
      </c>
      <c r="V52" s="4">
        <f t="shared" si="27"/>
        <v>0.38</v>
      </c>
      <c r="W52" s="4">
        <f t="shared" si="27"/>
        <v>0.38</v>
      </c>
      <c r="X52" s="4">
        <f t="shared" si="27"/>
        <v>0.38</v>
      </c>
      <c r="Y52" s="4">
        <f t="shared" si="27"/>
        <v>7.6000000000000012E-2</v>
      </c>
      <c r="Z52" s="4">
        <f t="shared" si="27"/>
        <v>7.6000000000000012E-2</v>
      </c>
      <c r="AA52" s="4">
        <f t="shared" si="27"/>
        <v>7.6000000000000012E-2</v>
      </c>
      <c r="AB52" s="4">
        <f t="shared" si="27"/>
        <v>7.6000000000000012E-2</v>
      </c>
      <c r="AC52" s="4">
        <f t="shared" si="27"/>
        <v>7.6000000000000012E-2</v>
      </c>
      <c r="AD52" s="4">
        <f t="shared" si="28"/>
        <v>7.6000000000000012E-2</v>
      </c>
      <c r="AE52" s="4">
        <f t="shared" si="28"/>
        <v>7.6000000000000012E-2</v>
      </c>
      <c r="AF52" s="4">
        <f t="shared" si="28"/>
        <v>7.6000000000000012E-2</v>
      </c>
      <c r="AG52" s="4">
        <f t="shared" si="28"/>
        <v>7.6000000000000012E-2</v>
      </c>
      <c r="AH52" s="4">
        <f t="shared" si="28"/>
        <v>7.6000000000000012E-2</v>
      </c>
      <c r="AI52" s="4">
        <f t="shared" si="28"/>
        <v>7.6000000000000012E-2</v>
      </c>
      <c r="AJ52" s="4">
        <f t="shared" si="28"/>
        <v>7.6000000000000012E-2</v>
      </c>
      <c r="AK52" s="4">
        <f t="shared" si="28"/>
        <v>7.6000000000000012E-2</v>
      </c>
      <c r="AL52" s="4">
        <f t="shared" si="28"/>
        <v>7.6000000000000012E-2</v>
      </c>
      <c r="AM52" s="4">
        <f t="shared" si="28"/>
        <v>7.6000000000000012E-2</v>
      </c>
      <c r="AN52" s="4">
        <f t="shared" si="29"/>
        <v>7.6000000000000012E-2</v>
      </c>
      <c r="AO52" s="4">
        <f t="shared" si="29"/>
        <v>7.6000000000000012E-2</v>
      </c>
      <c r="AP52" s="4">
        <f t="shared" si="29"/>
        <v>7.6000000000000012E-2</v>
      </c>
      <c r="AQ52" s="4">
        <f t="shared" si="29"/>
        <v>7.6000000000000012E-2</v>
      </c>
      <c r="AR52" s="4">
        <f t="shared" si="29"/>
        <v>7.6000000000000012E-2</v>
      </c>
      <c r="AS52" s="4">
        <f t="shared" si="29"/>
        <v>7.6000000000000012E-2</v>
      </c>
      <c r="AT52" s="4">
        <f t="shared" si="29"/>
        <v>7.6000000000000012E-2</v>
      </c>
      <c r="AU52" s="4">
        <f t="shared" si="29"/>
        <v>7.6000000000000012E-2</v>
      </c>
      <c r="AV52" s="4">
        <f t="shared" si="29"/>
        <v>7.6000000000000012E-2</v>
      </c>
      <c r="AW52" s="4">
        <f t="shared" si="29"/>
        <v>7.6000000000000012E-2</v>
      </c>
      <c r="AX52" s="4">
        <f t="shared" si="30"/>
        <v>7.6000000000000012E-2</v>
      </c>
      <c r="AY52" s="4">
        <f t="shared" si="30"/>
        <v>7.6000000000000012E-2</v>
      </c>
      <c r="AZ52" s="4">
        <f t="shared" si="30"/>
        <v>7.6000000000000012E-2</v>
      </c>
      <c r="BA52" s="4">
        <f t="shared" si="30"/>
        <v>7.6000000000000012E-2</v>
      </c>
      <c r="BB52" s="4">
        <f t="shared" si="30"/>
        <v>7.6000000000000012E-2</v>
      </c>
      <c r="BC52" s="4">
        <f t="shared" si="30"/>
        <v>7.6000000000000012E-2</v>
      </c>
      <c r="BD52" s="4">
        <f t="shared" si="30"/>
        <v>7.6000000000000012E-2</v>
      </c>
      <c r="BE52" s="4">
        <f t="shared" si="30"/>
        <v>7.6000000000000012E-2</v>
      </c>
      <c r="BF52" s="4">
        <f t="shared" si="30"/>
        <v>7.6000000000000012E-2</v>
      </c>
      <c r="BG52" s="4">
        <f t="shared" si="30"/>
        <v>7.6000000000000012E-2</v>
      </c>
      <c r="BH52" s="4">
        <f t="shared" si="31"/>
        <v>7.6000000000000012E-2</v>
      </c>
      <c r="BI52" s="4">
        <f t="shared" si="31"/>
        <v>7.6000000000000012E-2</v>
      </c>
      <c r="BJ52" s="4">
        <f t="shared" si="31"/>
        <v>7.6000000000000012E-2</v>
      </c>
      <c r="BK52" s="4">
        <f t="shared" si="31"/>
        <v>7.6000000000000012E-2</v>
      </c>
      <c r="BL52" s="4">
        <f t="shared" si="31"/>
        <v>7.6000000000000012E-2</v>
      </c>
      <c r="BM52" s="4">
        <f t="shared" si="31"/>
        <v>7.6000000000000012E-2</v>
      </c>
      <c r="BN52" s="4">
        <f t="shared" si="31"/>
        <v>7.6000000000000012E-2</v>
      </c>
      <c r="BO52" s="4">
        <f t="shared" si="31"/>
        <v>7.6000000000000012E-2</v>
      </c>
      <c r="BP52" s="4">
        <f t="shared" si="31"/>
        <v>7.6000000000000012E-2</v>
      </c>
      <c r="BQ52" s="4">
        <f t="shared" si="31"/>
        <v>7.6000000000000012E-2</v>
      </c>
      <c r="BR52" s="4">
        <f t="shared" si="32"/>
        <v>7.6000000000000012E-2</v>
      </c>
      <c r="BS52" s="4">
        <f t="shared" si="32"/>
        <v>7.6000000000000012E-2</v>
      </c>
      <c r="BT52" s="4">
        <f t="shared" si="32"/>
        <v>7.6000000000000012E-2</v>
      </c>
      <c r="BU52" s="4">
        <f t="shared" si="32"/>
        <v>7.6000000000000012E-2</v>
      </c>
      <c r="BV52" s="4">
        <f t="shared" si="32"/>
        <v>7.6000000000000012E-2</v>
      </c>
      <c r="BW52" s="4">
        <f t="shared" si="32"/>
        <v>7.6000000000000012E-2</v>
      </c>
      <c r="BX52" s="4">
        <f t="shared" si="32"/>
        <v>7.6000000000000012E-2</v>
      </c>
      <c r="BY52" s="4">
        <f t="shared" si="32"/>
        <v>7.6000000000000012E-2</v>
      </c>
      <c r="BZ52" s="4">
        <f t="shared" si="32"/>
        <v>7.6000000000000012E-2</v>
      </c>
      <c r="CA52" s="4">
        <f t="shared" si="32"/>
        <v>7.6000000000000012E-2</v>
      </c>
      <c r="CB52" s="4">
        <f t="shared" si="33"/>
        <v>7.6000000000000012E-2</v>
      </c>
      <c r="CC52" s="4">
        <f t="shared" si="33"/>
        <v>7.6000000000000012E-2</v>
      </c>
      <c r="CD52" s="4">
        <f t="shared" si="33"/>
        <v>7.6000000000000012E-2</v>
      </c>
      <c r="CE52" s="4">
        <f t="shared" si="33"/>
        <v>7.6000000000000012E-2</v>
      </c>
      <c r="CF52" s="4">
        <f t="shared" si="33"/>
        <v>7.6000000000000012E-2</v>
      </c>
      <c r="CG52" s="4">
        <f t="shared" si="33"/>
        <v>7.6000000000000012E-2</v>
      </c>
      <c r="CH52" s="4">
        <f t="shared" si="33"/>
        <v>7.6000000000000012E-2</v>
      </c>
      <c r="CI52" s="4">
        <f t="shared" si="33"/>
        <v>7.6000000000000012E-2</v>
      </c>
      <c r="CJ52" s="4">
        <f t="shared" si="33"/>
        <v>7.6000000000000012E-2</v>
      </c>
      <c r="CK52" s="4">
        <f t="shared" si="33"/>
        <v>7.6000000000000012E-2</v>
      </c>
      <c r="CL52" s="4">
        <f t="shared" si="34"/>
        <v>7.6000000000000012E-2</v>
      </c>
      <c r="CM52" s="4">
        <f t="shared" si="34"/>
        <v>7.6000000000000012E-2</v>
      </c>
      <c r="CN52" s="4">
        <f t="shared" si="34"/>
        <v>7.6000000000000012E-2</v>
      </c>
      <c r="CO52" s="4">
        <f t="shared" si="34"/>
        <v>7.6000000000000012E-2</v>
      </c>
      <c r="CP52" s="4">
        <f t="shared" si="34"/>
        <v>7.6000000000000012E-2</v>
      </c>
      <c r="CQ52" s="4">
        <f t="shared" si="34"/>
        <v>7.6000000000000012E-2</v>
      </c>
      <c r="CR52" s="4">
        <f t="shared" si="34"/>
        <v>7.6000000000000012E-2</v>
      </c>
      <c r="CS52" s="4">
        <f t="shared" si="34"/>
        <v>7.6000000000000012E-2</v>
      </c>
      <c r="CT52" s="4">
        <f t="shared" si="34"/>
        <v>7.6000000000000012E-2</v>
      </c>
      <c r="CU52" s="4">
        <f t="shared" si="34"/>
        <v>7.6000000000000012E-2</v>
      </c>
      <c r="CV52" s="4">
        <f t="shared" si="35"/>
        <v>7.6000000000000012E-2</v>
      </c>
      <c r="CW52" s="4">
        <f t="shared" si="35"/>
        <v>7.6000000000000012E-2</v>
      </c>
      <c r="CX52" s="4">
        <f t="shared" si="35"/>
        <v>7.6000000000000012E-2</v>
      </c>
      <c r="CY52" s="4">
        <f t="shared" si="35"/>
        <v>7.6000000000000012E-2</v>
      </c>
      <c r="CZ52" s="4">
        <f t="shared" si="35"/>
        <v>7.6000000000000012E-2</v>
      </c>
      <c r="DA52" s="4">
        <f t="shared" si="35"/>
        <v>7.6000000000000012E-2</v>
      </c>
      <c r="DB52" s="4">
        <f t="shared" si="35"/>
        <v>7.6000000000000012E-2</v>
      </c>
      <c r="DC52" s="4">
        <f t="shared" si="35"/>
        <v>7.6000000000000012E-2</v>
      </c>
      <c r="DD52" s="4">
        <f t="shared" si="35"/>
        <v>7.6000000000000012E-2</v>
      </c>
      <c r="DE52" s="4">
        <f t="shared" si="35"/>
        <v>7.6000000000000012E-2</v>
      </c>
    </row>
    <row r="53" spans="1:109">
      <c r="E53" s="1"/>
      <c r="F53" s="1"/>
      <c r="G53" s="1"/>
      <c r="H53" s="2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</row>
    <row r="54" spans="1:109">
      <c r="G54" s="1"/>
      <c r="H54" s="1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</row>
    <row r="55" spans="1:109">
      <c r="E55" t="s">
        <v>61</v>
      </c>
      <c r="H55" s="2"/>
    </row>
    <row r="56" spans="1:109">
      <c r="E56" s="4">
        <f t="shared" ref="E56:E62" si="36">IF(F65&lt;1,F65*0.1,IF(F65&lt;2,0.1+(F65-1)*0.4,0.5+(F65-2)*0.5))</f>
        <v>0</v>
      </c>
      <c r="H56" s="2"/>
      <c r="I56" t="s">
        <v>182</v>
      </c>
      <c r="J56" s="1">
        <v>1</v>
      </c>
      <c r="K56" s="4">
        <f>IF(K65&gt;0.42,"100"%,IF(K65&gt;0.2,50%,10%))</f>
        <v>0.5</v>
      </c>
      <c r="L56" s="4">
        <f>IF(L65&gt;0.42,"100"%,IF(L65&gt;0.2,50%,10%))</f>
        <v>0.1</v>
      </c>
      <c r="M56" s="4">
        <f>IF(M65&gt;0.42,"100"%,IF(M65&gt;0.2,50%,10%))</f>
        <v>0.1</v>
      </c>
      <c r="N56" s="4">
        <f t="shared" ref="N56:BY60" si="37">IF(N65&gt;0.42,"100"%,IF(N65&gt;0.2,50%,10%))</f>
        <v>0.1</v>
      </c>
      <c r="O56" s="4">
        <f t="shared" si="37"/>
        <v>0.1</v>
      </c>
      <c r="P56" s="4">
        <f t="shared" si="37"/>
        <v>0.1</v>
      </c>
      <c r="Q56" s="4">
        <f t="shared" si="37"/>
        <v>0.1</v>
      </c>
      <c r="R56" s="4">
        <f t="shared" si="37"/>
        <v>0.1</v>
      </c>
      <c r="S56" s="4">
        <f t="shared" si="37"/>
        <v>0.1</v>
      </c>
      <c r="T56" s="4">
        <f t="shared" si="37"/>
        <v>0.1</v>
      </c>
      <c r="U56" s="4">
        <f t="shared" si="37"/>
        <v>0.1</v>
      </c>
      <c r="V56" s="4">
        <f t="shared" si="37"/>
        <v>0.1</v>
      </c>
      <c r="W56" s="4">
        <f t="shared" si="37"/>
        <v>0.1</v>
      </c>
      <c r="X56" s="4">
        <f t="shared" si="37"/>
        <v>0.1</v>
      </c>
      <c r="Y56" s="4">
        <f t="shared" si="37"/>
        <v>0.1</v>
      </c>
      <c r="Z56" s="4">
        <f t="shared" si="37"/>
        <v>0.1</v>
      </c>
      <c r="AA56" s="4">
        <f t="shared" si="37"/>
        <v>0.1</v>
      </c>
      <c r="AB56" s="4">
        <f t="shared" si="37"/>
        <v>0.1</v>
      </c>
      <c r="AC56" s="4">
        <f t="shared" si="37"/>
        <v>0.1</v>
      </c>
      <c r="AD56" s="4">
        <f t="shared" si="37"/>
        <v>0.1</v>
      </c>
      <c r="AE56" s="4">
        <f t="shared" si="37"/>
        <v>0.1</v>
      </c>
      <c r="AF56" s="4">
        <f t="shared" si="37"/>
        <v>0.1</v>
      </c>
      <c r="AG56" s="4">
        <f t="shared" si="37"/>
        <v>0.1</v>
      </c>
      <c r="AH56" s="4">
        <f t="shared" si="37"/>
        <v>0.1</v>
      </c>
      <c r="AI56" s="4">
        <f t="shared" si="37"/>
        <v>0.1</v>
      </c>
      <c r="AJ56" s="4">
        <f t="shared" si="37"/>
        <v>0.1</v>
      </c>
      <c r="AK56" s="4">
        <f t="shared" si="37"/>
        <v>0.1</v>
      </c>
      <c r="AL56" s="4">
        <f t="shared" si="37"/>
        <v>0.1</v>
      </c>
      <c r="AM56" s="4">
        <f t="shared" si="37"/>
        <v>0.1</v>
      </c>
      <c r="AN56" s="4">
        <f t="shared" si="37"/>
        <v>0.1</v>
      </c>
      <c r="AO56" s="4">
        <f t="shared" si="37"/>
        <v>0.1</v>
      </c>
      <c r="AP56" s="4">
        <f t="shared" si="37"/>
        <v>0.1</v>
      </c>
      <c r="AQ56" s="4">
        <f t="shared" si="37"/>
        <v>0.1</v>
      </c>
      <c r="AR56" s="4">
        <f t="shared" si="37"/>
        <v>0.1</v>
      </c>
      <c r="AS56" s="4">
        <f t="shared" si="37"/>
        <v>0.1</v>
      </c>
      <c r="AT56" s="4">
        <f t="shared" si="37"/>
        <v>0.1</v>
      </c>
      <c r="AU56" s="4">
        <f t="shared" si="37"/>
        <v>0.1</v>
      </c>
      <c r="AV56" s="4">
        <f t="shared" si="37"/>
        <v>0.1</v>
      </c>
      <c r="AW56" s="4">
        <f t="shared" si="37"/>
        <v>0.1</v>
      </c>
      <c r="AX56" s="4">
        <f t="shared" si="37"/>
        <v>0.1</v>
      </c>
      <c r="AY56" s="4">
        <f t="shared" si="37"/>
        <v>0.1</v>
      </c>
      <c r="AZ56" s="4">
        <f t="shared" si="37"/>
        <v>0.1</v>
      </c>
      <c r="BA56" s="4">
        <f t="shared" si="37"/>
        <v>0.1</v>
      </c>
      <c r="BB56" s="4">
        <f t="shared" si="37"/>
        <v>0.1</v>
      </c>
      <c r="BC56" s="4">
        <f t="shared" si="37"/>
        <v>0.1</v>
      </c>
      <c r="BD56" s="4">
        <f t="shared" si="37"/>
        <v>0.1</v>
      </c>
      <c r="BE56" s="4">
        <f t="shared" si="37"/>
        <v>0.1</v>
      </c>
      <c r="BF56" s="4">
        <f t="shared" si="37"/>
        <v>0.1</v>
      </c>
      <c r="BG56" s="4">
        <f t="shared" si="37"/>
        <v>0.1</v>
      </c>
      <c r="BH56" s="4">
        <f t="shared" si="37"/>
        <v>0.1</v>
      </c>
      <c r="BI56" s="4">
        <f t="shared" si="37"/>
        <v>0.1</v>
      </c>
      <c r="BJ56" s="4">
        <f t="shared" si="37"/>
        <v>0.1</v>
      </c>
      <c r="BK56" s="4">
        <f t="shared" si="37"/>
        <v>0.1</v>
      </c>
      <c r="BL56" s="4">
        <f t="shared" si="37"/>
        <v>0.1</v>
      </c>
      <c r="BM56" s="4">
        <f t="shared" si="37"/>
        <v>0.1</v>
      </c>
      <c r="BN56" s="4">
        <f t="shared" si="37"/>
        <v>0.1</v>
      </c>
      <c r="BO56" s="4">
        <f t="shared" si="37"/>
        <v>0.1</v>
      </c>
      <c r="BP56" s="4">
        <f t="shared" si="37"/>
        <v>0.1</v>
      </c>
      <c r="BQ56" s="4">
        <f t="shared" si="37"/>
        <v>0.1</v>
      </c>
      <c r="BR56" s="4">
        <f t="shared" si="37"/>
        <v>0.1</v>
      </c>
      <c r="BS56" s="4">
        <f t="shared" si="37"/>
        <v>0.1</v>
      </c>
      <c r="BT56" s="4">
        <f t="shared" si="37"/>
        <v>0.1</v>
      </c>
      <c r="BU56" s="4">
        <f t="shared" si="37"/>
        <v>0.1</v>
      </c>
      <c r="BV56" s="4">
        <f t="shared" si="37"/>
        <v>0.1</v>
      </c>
      <c r="BW56" s="4">
        <f t="shared" si="37"/>
        <v>0.1</v>
      </c>
      <c r="BX56" s="4">
        <f t="shared" si="37"/>
        <v>0.1</v>
      </c>
      <c r="BY56" s="4">
        <f t="shared" si="37"/>
        <v>0.1</v>
      </c>
      <c r="BZ56" s="4">
        <f t="shared" ref="BZ56:DE63" si="38">IF(BZ65&gt;0.42,"100"%,IF(BZ65&gt;0.2,50%,10%))</f>
        <v>0.1</v>
      </c>
      <c r="CA56" s="4">
        <f t="shared" si="38"/>
        <v>0.1</v>
      </c>
      <c r="CB56" s="4">
        <f t="shared" si="38"/>
        <v>0.1</v>
      </c>
      <c r="CC56" s="4">
        <f t="shared" si="38"/>
        <v>0.1</v>
      </c>
      <c r="CD56" s="4">
        <f t="shared" si="38"/>
        <v>0.1</v>
      </c>
      <c r="CE56" s="4">
        <f t="shared" si="38"/>
        <v>0.1</v>
      </c>
      <c r="CF56" s="4">
        <f t="shared" si="38"/>
        <v>0.1</v>
      </c>
      <c r="CG56" s="4">
        <f t="shared" si="38"/>
        <v>0.1</v>
      </c>
      <c r="CH56" s="4">
        <f t="shared" si="38"/>
        <v>0.1</v>
      </c>
      <c r="CI56" s="4">
        <f t="shared" si="38"/>
        <v>0.1</v>
      </c>
      <c r="CJ56" s="4">
        <f t="shared" si="38"/>
        <v>0.1</v>
      </c>
      <c r="CK56" s="4">
        <f t="shared" si="38"/>
        <v>0.1</v>
      </c>
      <c r="CL56" s="4">
        <f t="shared" si="38"/>
        <v>0.1</v>
      </c>
      <c r="CM56" s="4">
        <f t="shared" si="38"/>
        <v>0.1</v>
      </c>
      <c r="CN56" s="4">
        <f t="shared" si="38"/>
        <v>0.1</v>
      </c>
      <c r="CO56" s="4">
        <f t="shared" si="38"/>
        <v>0.1</v>
      </c>
      <c r="CP56" s="4">
        <f t="shared" si="38"/>
        <v>0.1</v>
      </c>
      <c r="CQ56" s="4">
        <f t="shared" si="38"/>
        <v>0.1</v>
      </c>
      <c r="CR56" s="4">
        <f t="shared" si="38"/>
        <v>0.1</v>
      </c>
      <c r="CS56" s="4">
        <f t="shared" si="38"/>
        <v>0.1</v>
      </c>
      <c r="CT56" s="4">
        <f t="shared" si="38"/>
        <v>0.1</v>
      </c>
      <c r="CU56" s="4">
        <f t="shared" si="38"/>
        <v>0.1</v>
      </c>
      <c r="CV56" s="4">
        <f t="shared" si="38"/>
        <v>0.1</v>
      </c>
      <c r="CW56" s="4">
        <f t="shared" si="38"/>
        <v>0.1</v>
      </c>
      <c r="CX56" s="4">
        <f t="shared" si="38"/>
        <v>0.1</v>
      </c>
      <c r="CY56" s="4">
        <f t="shared" si="38"/>
        <v>0.1</v>
      </c>
      <c r="CZ56" s="4">
        <f t="shared" si="38"/>
        <v>0.1</v>
      </c>
      <c r="DA56" s="4">
        <f t="shared" si="38"/>
        <v>0.1</v>
      </c>
      <c r="DB56" s="4">
        <f t="shared" si="38"/>
        <v>0.1</v>
      </c>
      <c r="DC56" s="4">
        <f t="shared" si="38"/>
        <v>0.1</v>
      </c>
      <c r="DD56" s="4">
        <f t="shared" si="38"/>
        <v>0.1</v>
      </c>
      <c r="DE56" s="4">
        <f t="shared" si="38"/>
        <v>0.1</v>
      </c>
    </row>
    <row r="57" spans="1:109">
      <c r="E57" s="4">
        <f t="shared" si="36"/>
        <v>0</v>
      </c>
      <c r="H57" s="2"/>
      <c r="I57" s="2" t="s">
        <v>34</v>
      </c>
      <c r="J57" s="1">
        <v>1</v>
      </c>
      <c r="K57" s="4">
        <f>IF(K66&gt;0.42,"100"%,IF(K66&gt;0.2,50%,10%))</f>
        <v>0.5</v>
      </c>
      <c r="L57" s="4">
        <f t="shared" ref="L57:P58" si="39">IF(L66&gt;0.42,"100"%,IF(L66&gt;0.2,50%,10%))</f>
        <v>0.5</v>
      </c>
      <c r="M57" s="4">
        <f t="shared" si="39"/>
        <v>0.1</v>
      </c>
      <c r="N57" s="4">
        <f t="shared" si="39"/>
        <v>0.1</v>
      </c>
      <c r="O57" s="4">
        <f t="shared" si="39"/>
        <v>0.1</v>
      </c>
      <c r="P57" s="4">
        <f t="shared" si="39"/>
        <v>0.1</v>
      </c>
      <c r="Q57" s="4">
        <f t="shared" si="37"/>
        <v>0.1</v>
      </c>
      <c r="R57" s="4">
        <f t="shared" si="37"/>
        <v>0.1</v>
      </c>
      <c r="S57" s="4">
        <f t="shared" si="37"/>
        <v>0.1</v>
      </c>
      <c r="T57" s="4">
        <f t="shared" si="37"/>
        <v>0.1</v>
      </c>
      <c r="U57" s="4">
        <f t="shared" si="37"/>
        <v>0.1</v>
      </c>
      <c r="V57" s="4">
        <f t="shared" si="37"/>
        <v>0.1</v>
      </c>
      <c r="W57" s="4">
        <f t="shared" si="37"/>
        <v>0.1</v>
      </c>
      <c r="X57" s="4">
        <f t="shared" si="37"/>
        <v>0.1</v>
      </c>
      <c r="Y57" s="4">
        <f t="shared" si="37"/>
        <v>0.1</v>
      </c>
      <c r="Z57" s="4">
        <f t="shared" si="37"/>
        <v>0.1</v>
      </c>
      <c r="AA57" s="4">
        <f t="shared" si="37"/>
        <v>0.1</v>
      </c>
      <c r="AB57" s="4">
        <f t="shared" si="37"/>
        <v>0.1</v>
      </c>
      <c r="AC57" s="4">
        <f t="shared" si="37"/>
        <v>0.1</v>
      </c>
      <c r="AD57" s="4">
        <f t="shared" si="37"/>
        <v>0.1</v>
      </c>
      <c r="AE57" s="4">
        <f t="shared" si="37"/>
        <v>0.1</v>
      </c>
      <c r="AF57" s="4">
        <f t="shared" si="37"/>
        <v>0.1</v>
      </c>
      <c r="AG57" s="4">
        <f t="shared" si="37"/>
        <v>0.1</v>
      </c>
      <c r="AH57" s="4">
        <f t="shared" si="37"/>
        <v>0.1</v>
      </c>
      <c r="AI57" s="4">
        <f t="shared" si="37"/>
        <v>0.1</v>
      </c>
      <c r="AJ57" s="4">
        <f t="shared" si="37"/>
        <v>0.1</v>
      </c>
      <c r="AK57" s="4">
        <f t="shared" si="37"/>
        <v>0.1</v>
      </c>
      <c r="AL57" s="4">
        <f t="shared" si="37"/>
        <v>0.1</v>
      </c>
      <c r="AM57" s="4">
        <f t="shared" si="37"/>
        <v>0.1</v>
      </c>
      <c r="AN57" s="4">
        <f t="shared" si="37"/>
        <v>0.1</v>
      </c>
      <c r="AO57" s="4">
        <f t="shared" si="37"/>
        <v>0.1</v>
      </c>
      <c r="AP57" s="4">
        <f t="shared" si="37"/>
        <v>0.1</v>
      </c>
      <c r="AQ57" s="4">
        <f t="shared" si="37"/>
        <v>0.1</v>
      </c>
      <c r="AR57" s="4">
        <f t="shared" si="37"/>
        <v>0.1</v>
      </c>
      <c r="AS57" s="4">
        <f t="shared" si="37"/>
        <v>0.1</v>
      </c>
      <c r="AT57" s="4">
        <f t="shared" si="37"/>
        <v>0.1</v>
      </c>
      <c r="AU57" s="4">
        <f t="shared" si="37"/>
        <v>0.1</v>
      </c>
      <c r="AV57" s="4">
        <f t="shared" si="37"/>
        <v>0.1</v>
      </c>
      <c r="AW57" s="4">
        <f t="shared" si="37"/>
        <v>0.1</v>
      </c>
      <c r="AX57" s="4">
        <f t="shared" si="37"/>
        <v>0.1</v>
      </c>
      <c r="AY57" s="4">
        <f t="shared" si="37"/>
        <v>0.1</v>
      </c>
      <c r="AZ57" s="4">
        <f t="shared" si="37"/>
        <v>0.1</v>
      </c>
      <c r="BA57" s="4">
        <f t="shared" si="37"/>
        <v>0.1</v>
      </c>
      <c r="BB57" s="4">
        <f t="shared" si="37"/>
        <v>0.1</v>
      </c>
      <c r="BC57" s="4">
        <f t="shared" si="37"/>
        <v>0.1</v>
      </c>
      <c r="BD57" s="4">
        <f t="shared" si="37"/>
        <v>0.1</v>
      </c>
      <c r="BE57" s="4">
        <f t="shared" si="37"/>
        <v>0.1</v>
      </c>
      <c r="BF57" s="4">
        <f t="shared" si="37"/>
        <v>0.1</v>
      </c>
      <c r="BG57" s="4">
        <f t="shared" si="37"/>
        <v>0.1</v>
      </c>
      <c r="BH57" s="4">
        <f t="shared" si="37"/>
        <v>0.1</v>
      </c>
      <c r="BI57" s="4">
        <f t="shared" si="37"/>
        <v>0.1</v>
      </c>
      <c r="BJ57" s="4">
        <f t="shared" si="37"/>
        <v>0.1</v>
      </c>
      <c r="BK57" s="4">
        <f t="shared" si="37"/>
        <v>0.1</v>
      </c>
      <c r="BL57" s="4">
        <f t="shared" si="37"/>
        <v>0.1</v>
      </c>
      <c r="BM57" s="4">
        <f t="shared" si="37"/>
        <v>0.1</v>
      </c>
      <c r="BN57" s="4">
        <f t="shared" si="37"/>
        <v>0.1</v>
      </c>
      <c r="BO57" s="4">
        <f t="shared" si="37"/>
        <v>0.1</v>
      </c>
      <c r="BP57" s="4">
        <f t="shared" si="37"/>
        <v>0.1</v>
      </c>
      <c r="BQ57" s="4">
        <f t="shared" si="37"/>
        <v>0.1</v>
      </c>
      <c r="BR57" s="4">
        <f t="shared" si="37"/>
        <v>0.1</v>
      </c>
      <c r="BS57" s="4">
        <f t="shared" si="37"/>
        <v>0.1</v>
      </c>
      <c r="BT57" s="4">
        <f t="shared" si="37"/>
        <v>0.1</v>
      </c>
      <c r="BU57" s="4">
        <f t="shared" si="37"/>
        <v>0.1</v>
      </c>
      <c r="BV57" s="4">
        <f t="shared" si="37"/>
        <v>0.1</v>
      </c>
      <c r="BW57" s="4">
        <f t="shared" si="37"/>
        <v>0.1</v>
      </c>
      <c r="BX57" s="4">
        <f t="shared" si="37"/>
        <v>0.1</v>
      </c>
      <c r="BY57" s="4">
        <f t="shared" si="37"/>
        <v>0.1</v>
      </c>
      <c r="BZ57" s="4">
        <f t="shared" si="38"/>
        <v>0.1</v>
      </c>
      <c r="CA57" s="4">
        <f t="shared" si="38"/>
        <v>0.1</v>
      </c>
      <c r="CB57" s="4">
        <f t="shared" si="38"/>
        <v>0.1</v>
      </c>
      <c r="CC57" s="4">
        <f t="shared" si="38"/>
        <v>0.1</v>
      </c>
      <c r="CD57" s="4">
        <f t="shared" si="38"/>
        <v>0.1</v>
      </c>
      <c r="CE57" s="4">
        <f t="shared" si="38"/>
        <v>0.1</v>
      </c>
      <c r="CF57" s="4">
        <f t="shared" si="38"/>
        <v>0.1</v>
      </c>
      <c r="CG57" s="4">
        <f t="shared" si="38"/>
        <v>0.1</v>
      </c>
      <c r="CH57" s="4">
        <f t="shared" si="38"/>
        <v>0.1</v>
      </c>
      <c r="CI57" s="4">
        <f t="shared" si="38"/>
        <v>0.1</v>
      </c>
      <c r="CJ57" s="4">
        <f t="shared" si="38"/>
        <v>0.1</v>
      </c>
      <c r="CK57" s="4">
        <f t="shared" si="38"/>
        <v>0.1</v>
      </c>
      <c r="CL57" s="4">
        <f t="shared" si="38"/>
        <v>0.1</v>
      </c>
      <c r="CM57" s="4">
        <f t="shared" si="38"/>
        <v>0.1</v>
      </c>
      <c r="CN57" s="4">
        <f t="shared" si="38"/>
        <v>0.1</v>
      </c>
      <c r="CO57" s="4">
        <f t="shared" si="38"/>
        <v>0.1</v>
      </c>
      <c r="CP57" s="4">
        <f t="shared" si="38"/>
        <v>0.1</v>
      </c>
      <c r="CQ57" s="4">
        <f t="shared" si="38"/>
        <v>0.1</v>
      </c>
      <c r="CR57" s="4">
        <f t="shared" si="38"/>
        <v>0.1</v>
      </c>
      <c r="CS57" s="4">
        <f t="shared" si="38"/>
        <v>0.1</v>
      </c>
      <c r="CT57" s="4">
        <f t="shared" si="38"/>
        <v>0.1</v>
      </c>
      <c r="CU57" s="4">
        <f t="shared" si="38"/>
        <v>0.1</v>
      </c>
      <c r="CV57" s="4">
        <f t="shared" si="38"/>
        <v>0.1</v>
      </c>
      <c r="CW57" s="4">
        <f t="shared" si="38"/>
        <v>0.1</v>
      </c>
      <c r="CX57" s="4">
        <f t="shared" si="38"/>
        <v>0.1</v>
      </c>
      <c r="CY57" s="4">
        <f t="shared" si="38"/>
        <v>0.1</v>
      </c>
      <c r="CZ57" s="4">
        <f t="shared" si="38"/>
        <v>0.1</v>
      </c>
      <c r="DA57" s="4">
        <f t="shared" si="38"/>
        <v>0.1</v>
      </c>
      <c r="DB57" s="4">
        <f t="shared" si="38"/>
        <v>0.1</v>
      </c>
      <c r="DC57" s="4">
        <f t="shared" si="38"/>
        <v>0.1</v>
      </c>
      <c r="DD57" s="4">
        <f t="shared" si="38"/>
        <v>0.1</v>
      </c>
      <c r="DE57" s="4">
        <f t="shared" si="38"/>
        <v>0.1</v>
      </c>
    </row>
    <row r="58" spans="1:109">
      <c r="E58" s="4">
        <f t="shared" ca="1" si="36"/>
        <v>0.1</v>
      </c>
      <c r="H58" s="2"/>
      <c r="I58" s="2" t="s">
        <v>35</v>
      </c>
      <c r="J58" s="1">
        <v>1</v>
      </c>
      <c r="K58" s="4">
        <f>IF(K67&gt;0.42,"100"%,IF(K67&gt;0.2,50%,10%))</f>
        <v>0.5</v>
      </c>
      <c r="L58" s="4">
        <f t="shared" si="39"/>
        <v>0.5</v>
      </c>
      <c r="M58" s="4">
        <f t="shared" si="39"/>
        <v>0.5</v>
      </c>
      <c r="N58" s="4">
        <f t="shared" si="39"/>
        <v>0.1</v>
      </c>
      <c r="O58" s="4">
        <f t="shared" si="39"/>
        <v>0.1</v>
      </c>
      <c r="P58" s="4">
        <f t="shared" si="39"/>
        <v>0.1</v>
      </c>
      <c r="Q58" s="4">
        <f t="shared" si="37"/>
        <v>0.1</v>
      </c>
      <c r="R58" s="4">
        <f t="shared" si="37"/>
        <v>0.1</v>
      </c>
      <c r="S58" s="4">
        <f t="shared" si="37"/>
        <v>0.1</v>
      </c>
      <c r="T58" s="4">
        <f t="shared" si="37"/>
        <v>0.1</v>
      </c>
      <c r="U58" s="4">
        <f t="shared" si="37"/>
        <v>0.1</v>
      </c>
      <c r="V58" s="4">
        <f t="shared" si="37"/>
        <v>0.1</v>
      </c>
      <c r="W58" s="4">
        <f t="shared" si="37"/>
        <v>0.1</v>
      </c>
      <c r="X58" s="4">
        <f t="shared" si="37"/>
        <v>0.1</v>
      </c>
      <c r="Y58" s="4">
        <f t="shared" si="37"/>
        <v>0.1</v>
      </c>
      <c r="Z58" s="4">
        <f t="shared" si="37"/>
        <v>0.1</v>
      </c>
      <c r="AA58" s="4">
        <f t="shared" si="37"/>
        <v>0.1</v>
      </c>
      <c r="AB58" s="4">
        <f t="shared" si="37"/>
        <v>0.1</v>
      </c>
      <c r="AC58" s="4">
        <f t="shared" si="37"/>
        <v>0.1</v>
      </c>
      <c r="AD58" s="4">
        <f t="shared" si="37"/>
        <v>0.1</v>
      </c>
      <c r="AE58" s="4">
        <f t="shared" si="37"/>
        <v>0.1</v>
      </c>
      <c r="AF58" s="4">
        <f t="shared" si="37"/>
        <v>0.1</v>
      </c>
      <c r="AG58" s="4">
        <f t="shared" si="37"/>
        <v>0.1</v>
      </c>
      <c r="AH58" s="4">
        <f t="shared" si="37"/>
        <v>0.1</v>
      </c>
      <c r="AI58" s="4">
        <f t="shared" si="37"/>
        <v>0.1</v>
      </c>
      <c r="AJ58" s="4">
        <f t="shared" si="37"/>
        <v>0.1</v>
      </c>
      <c r="AK58" s="4">
        <f t="shared" si="37"/>
        <v>0.1</v>
      </c>
      <c r="AL58" s="4">
        <f t="shared" si="37"/>
        <v>0.1</v>
      </c>
      <c r="AM58" s="4">
        <f t="shared" si="37"/>
        <v>0.1</v>
      </c>
      <c r="AN58" s="4">
        <f t="shared" si="37"/>
        <v>0.1</v>
      </c>
      <c r="AO58" s="4">
        <f t="shared" si="37"/>
        <v>0.1</v>
      </c>
      <c r="AP58" s="4">
        <f t="shared" si="37"/>
        <v>0.1</v>
      </c>
      <c r="AQ58" s="4">
        <f t="shared" si="37"/>
        <v>0.1</v>
      </c>
      <c r="AR58" s="4">
        <f t="shared" si="37"/>
        <v>0.1</v>
      </c>
      <c r="AS58" s="4">
        <f t="shared" si="37"/>
        <v>0.1</v>
      </c>
      <c r="AT58" s="4">
        <f t="shared" si="37"/>
        <v>0.1</v>
      </c>
      <c r="AU58" s="4">
        <f t="shared" si="37"/>
        <v>0.1</v>
      </c>
      <c r="AV58" s="4">
        <f t="shared" si="37"/>
        <v>0.1</v>
      </c>
      <c r="AW58" s="4">
        <f t="shared" si="37"/>
        <v>0.1</v>
      </c>
      <c r="AX58" s="4">
        <f t="shared" si="37"/>
        <v>0.1</v>
      </c>
      <c r="AY58" s="4">
        <f t="shared" si="37"/>
        <v>0.1</v>
      </c>
      <c r="AZ58" s="4">
        <f t="shared" si="37"/>
        <v>0.1</v>
      </c>
      <c r="BA58" s="4">
        <f t="shared" si="37"/>
        <v>0.1</v>
      </c>
      <c r="BB58" s="4">
        <f t="shared" si="37"/>
        <v>0.1</v>
      </c>
      <c r="BC58" s="4">
        <f t="shared" si="37"/>
        <v>0.1</v>
      </c>
      <c r="BD58" s="4">
        <f t="shared" si="37"/>
        <v>0.1</v>
      </c>
      <c r="BE58" s="4">
        <f t="shared" si="37"/>
        <v>0.1</v>
      </c>
      <c r="BF58" s="4">
        <f t="shared" si="37"/>
        <v>0.1</v>
      </c>
      <c r="BG58" s="4">
        <f t="shared" si="37"/>
        <v>0.1</v>
      </c>
      <c r="BH58" s="4">
        <f t="shared" si="37"/>
        <v>0.1</v>
      </c>
      <c r="BI58" s="4">
        <f t="shared" si="37"/>
        <v>0.1</v>
      </c>
      <c r="BJ58" s="4">
        <f t="shared" si="37"/>
        <v>0.1</v>
      </c>
      <c r="BK58" s="4">
        <f t="shared" si="37"/>
        <v>0.1</v>
      </c>
      <c r="BL58" s="4">
        <f t="shared" si="37"/>
        <v>0.1</v>
      </c>
      <c r="BM58" s="4">
        <f t="shared" si="37"/>
        <v>0.1</v>
      </c>
      <c r="BN58" s="4">
        <f t="shared" si="37"/>
        <v>0.1</v>
      </c>
      <c r="BO58" s="4">
        <f t="shared" si="37"/>
        <v>0.1</v>
      </c>
      <c r="BP58" s="4">
        <f t="shared" si="37"/>
        <v>0.1</v>
      </c>
      <c r="BQ58" s="4">
        <f t="shared" si="37"/>
        <v>0.1</v>
      </c>
      <c r="BR58" s="4">
        <f t="shared" si="37"/>
        <v>0.1</v>
      </c>
      <c r="BS58" s="4">
        <f t="shared" si="37"/>
        <v>0.1</v>
      </c>
      <c r="BT58" s="4">
        <f t="shared" si="37"/>
        <v>0.1</v>
      </c>
      <c r="BU58" s="4">
        <f t="shared" si="37"/>
        <v>0.1</v>
      </c>
      <c r="BV58" s="4">
        <f t="shared" si="37"/>
        <v>0.1</v>
      </c>
      <c r="BW58" s="4">
        <f t="shared" si="37"/>
        <v>0.1</v>
      </c>
      <c r="BX58" s="4">
        <f t="shared" si="37"/>
        <v>0.1</v>
      </c>
      <c r="BY58" s="4">
        <f t="shared" si="37"/>
        <v>0.1</v>
      </c>
      <c r="BZ58" s="4">
        <f t="shared" si="38"/>
        <v>0.1</v>
      </c>
      <c r="CA58" s="4">
        <f t="shared" si="38"/>
        <v>0.1</v>
      </c>
      <c r="CB58" s="4">
        <f t="shared" si="38"/>
        <v>0.1</v>
      </c>
      <c r="CC58" s="4">
        <f t="shared" si="38"/>
        <v>0.1</v>
      </c>
      <c r="CD58" s="4">
        <f t="shared" si="38"/>
        <v>0.1</v>
      </c>
      <c r="CE58" s="4">
        <f t="shared" si="38"/>
        <v>0.1</v>
      </c>
      <c r="CF58" s="4">
        <f t="shared" si="38"/>
        <v>0.1</v>
      </c>
      <c r="CG58" s="4">
        <f t="shared" si="38"/>
        <v>0.1</v>
      </c>
      <c r="CH58" s="4">
        <f t="shared" si="38"/>
        <v>0.1</v>
      </c>
      <c r="CI58" s="4">
        <f t="shared" si="38"/>
        <v>0.1</v>
      </c>
      <c r="CJ58" s="4">
        <f t="shared" si="38"/>
        <v>0.1</v>
      </c>
      <c r="CK58" s="4">
        <f t="shared" si="38"/>
        <v>0.1</v>
      </c>
      <c r="CL58" s="4">
        <f t="shared" si="38"/>
        <v>0.1</v>
      </c>
      <c r="CM58" s="4">
        <f t="shared" si="38"/>
        <v>0.1</v>
      </c>
      <c r="CN58" s="4">
        <f t="shared" si="38"/>
        <v>0.1</v>
      </c>
      <c r="CO58" s="4">
        <f t="shared" si="38"/>
        <v>0.1</v>
      </c>
      <c r="CP58" s="4">
        <f t="shared" si="38"/>
        <v>0.1</v>
      </c>
      <c r="CQ58" s="4">
        <f t="shared" si="38"/>
        <v>0.1</v>
      </c>
      <c r="CR58" s="4">
        <f t="shared" si="38"/>
        <v>0.1</v>
      </c>
      <c r="CS58" s="4">
        <f t="shared" si="38"/>
        <v>0.1</v>
      </c>
      <c r="CT58" s="4">
        <f t="shared" si="38"/>
        <v>0.1</v>
      </c>
      <c r="CU58" s="4">
        <f t="shared" si="38"/>
        <v>0.1</v>
      </c>
      <c r="CV58" s="4">
        <f t="shared" si="38"/>
        <v>0.1</v>
      </c>
      <c r="CW58" s="4">
        <f t="shared" si="38"/>
        <v>0.1</v>
      </c>
      <c r="CX58" s="4">
        <f t="shared" si="38"/>
        <v>0.1</v>
      </c>
      <c r="CY58" s="4">
        <f t="shared" si="38"/>
        <v>0.1</v>
      </c>
      <c r="CZ58" s="4">
        <f t="shared" si="38"/>
        <v>0.1</v>
      </c>
      <c r="DA58" s="4">
        <f t="shared" si="38"/>
        <v>0.1</v>
      </c>
      <c r="DB58" s="4">
        <f t="shared" si="38"/>
        <v>0.1</v>
      </c>
      <c r="DC58" s="4">
        <f t="shared" si="38"/>
        <v>0.1</v>
      </c>
      <c r="DD58" s="4">
        <f t="shared" si="38"/>
        <v>0.1</v>
      </c>
      <c r="DE58" s="4">
        <f t="shared" si="38"/>
        <v>0.1</v>
      </c>
    </row>
    <row r="59" spans="1:109">
      <c r="E59" s="4">
        <f t="shared" ca="1" si="36"/>
        <v>8.461538461538462E-2</v>
      </c>
      <c r="H59" s="2"/>
      <c r="I59" s="2" t="s">
        <v>36</v>
      </c>
      <c r="J59" s="1">
        <v>1</v>
      </c>
      <c r="K59" s="4">
        <f t="shared" ref="K59:Z63" si="40">IF(K68&gt;0.42,"100"%,IF(K68&gt;0.2,50%,10%))</f>
        <v>1</v>
      </c>
      <c r="L59" s="4">
        <f t="shared" si="40"/>
        <v>1</v>
      </c>
      <c r="M59" s="4">
        <f t="shared" si="40"/>
        <v>0.5</v>
      </c>
      <c r="N59" s="4">
        <f t="shared" si="40"/>
        <v>0.5</v>
      </c>
      <c r="O59" s="4">
        <f t="shared" si="40"/>
        <v>0.5</v>
      </c>
      <c r="P59" s="4">
        <f t="shared" si="40"/>
        <v>0.1</v>
      </c>
      <c r="Q59" s="4">
        <f t="shared" si="37"/>
        <v>0.1</v>
      </c>
      <c r="R59" s="4">
        <f t="shared" si="37"/>
        <v>0.1</v>
      </c>
      <c r="S59" s="4">
        <f t="shared" si="37"/>
        <v>0.1</v>
      </c>
      <c r="T59" s="4">
        <f t="shared" si="37"/>
        <v>0.1</v>
      </c>
      <c r="U59" s="4">
        <f t="shared" si="37"/>
        <v>0.1</v>
      </c>
      <c r="V59" s="4">
        <f t="shared" si="37"/>
        <v>0.1</v>
      </c>
      <c r="W59" s="4">
        <f t="shared" si="37"/>
        <v>0.1</v>
      </c>
      <c r="X59" s="4">
        <f t="shared" si="37"/>
        <v>0.1</v>
      </c>
      <c r="Y59" s="4">
        <f t="shared" si="37"/>
        <v>0.1</v>
      </c>
      <c r="Z59" s="4">
        <f t="shared" si="37"/>
        <v>0.1</v>
      </c>
      <c r="AA59" s="4">
        <f t="shared" si="37"/>
        <v>0.1</v>
      </c>
      <c r="AB59" s="4">
        <f t="shared" si="37"/>
        <v>0.1</v>
      </c>
      <c r="AC59" s="4">
        <f t="shared" si="37"/>
        <v>0.1</v>
      </c>
      <c r="AD59" s="4">
        <f t="shared" si="37"/>
        <v>0.1</v>
      </c>
      <c r="AE59" s="4">
        <f t="shared" si="37"/>
        <v>0.1</v>
      </c>
      <c r="AF59" s="4">
        <f t="shared" si="37"/>
        <v>0.1</v>
      </c>
      <c r="AG59" s="4">
        <f t="shared" si="37"/>
        <v>0.1</v>
      </c>
      <c r="AH59" s="4">
        <f t="shared" si="37"/>
        <v>0.1</v>
      </c>
      <c r="AI59" s="4">
        <f t="shared" si="37"/>
        <v>0.1</v>
      </c>
      <c r="AJ59" s="4">
        <f t="shared" si="37"/>
        <v>0.1</v>
      </c>
      <c r="AK59" s="4">
        <f t="shared" si="37"/>
        <v>0.1</v>
      </c>
      <c r="AL59" s="4">
        <f t="shared" si="37"/>
        <v>0.1</v>
      </c>
      <c r="AM59" s="4">
        <f t="shared" si="37"/>
        <v>0.1</v>
      </c>
      <c r="AN59" s="4">
        <f t="shared" si="37"/>
        <v>0.1</v>
      </c>
      <c r="AO59" s="4">
        <f t="shared" si="37"/>
        <v>0.1</v>
      </c>
      <c r="AP59" s="4">
        <f t="shared" si="37"/>
        <v>0.1</v>
      </c>
      <c r="AQ59" s="4">
        <f t="shared" si="37"/>
        <v>0.1</v>
      </c>
      <c r="AR59" s="4">
        <f t="shared" si="37"/>
        <v>0.1</v>
      </c>
      <c r="AS59" s="4">
        <f t="shared" si="37"/>
        <v>0.1</v>
      </c>
      <c r="AT59" s="4">
        <f t="shared" si="37"/>
        <v>0.1</v>
      </c>
      <c r="AU59" s="4">
        <f t="shared" si="37"/>
        <v>0.1</v>
      </c>
      <c r="AV59" s="4">
        <f t="shared" si="37"/>
        <v>0.1</v>
      </c>
      <c r="AW59" s="4">
        <f t="shared" si="37"/>
        <v>0.1</v>
      </c>
      <c r="AX59" s="4">
        <f t="shared" si="37"/>
        <v>0.1</v>
      </c>
      <c r="AY59" s="4">
        <f t="shared" si="37"/>
        <v>0.1</v>
      </c>
      <c r="AZ59" s="4">
        <f t="shared" si="37"/>
        <v>0.1</v>
      </c>
      <c r="BA59" s="4">
        <f t="shared" si="37"/>
        <v>0.1</v>
      </c>
      <c r="BB59" s="4">
        <f t="shared" si="37"/>
        <v>0.1</v>
      </c>
      <c r="BC59" s="4">
        <f t="shared" si="37"/>
        <v>0.1</v>
      </c>
      <c r="BD59" s="4">
        <f t="shared" si="37"/>
        <v>0.1</v>
      </c>
      <c r="BE59" s="4">
        <f t="shared" si="37"/>
        <v>0.1</v>
      </c>
      <c r="BF59" s="4">
        <f t="shared" si="37"/>
        <v>0.1</v>
      </c>
      <c r="BG59" s="4">
        <f t="shared" si="37"/>
        <v>0.1</v>
      </c>
      <c r="BH59" s="4">
        <f t="shared" si="37"/>
        <v>0.1</v>
      </c>
      <c r="BI59" s="4">
        <f t="shared" si="37"/>
        <v>0.1</v>
      </c>
      <c r="BJ59" s="4">
        <f t="shared" si="37"/>
        <v>0.1</v>
      </c>
      <c r="BK59" s="4">
        <f t="shared" si="37"/>
        <v>0.1</v>
      </c>
      <c r="BL59" s="4">
        <f t="shared" si="37"/>
        <v>0.1</v>
      </c>
      <c r="BM59" s="4">
        <f t="shared" si="37"/>
        <v>0.1</v>
      </c>
      <c r="BN59" s="4">
        <f t="shared" si="37"/>
        <v>0.1</v>
      </c>
      <c r="BO59" s="4">
        <f t="shared" si="37"/>
        <v>0.1</v>
      </c>
      <c r="BP59" s="4">
        <f t="shared" si="37"/>
        <v>0.1</v>
      </c>
      <c r="BQ59" s="4">
        <f t="shared" si="37"/>
        <v>0.1</v>
      </c>
      <c r="BR59" s="4">
        <f t="shared" si="37"/>
        <v>0.1</v>
      </c>
      <c r="BS59" s="4">
        <f t="shared" si="37"/>
        <v>0.1</v>
      </c>
      <c r="BT59" s="4">
        <f t="shared" si="37"/>
        <v>0.1</v>
      </c>
      <c r="BU59" s="4">
        <f t="shared" si="37"/>
        <v>0.1</v>
      </c>
      <c r="BV59" s="4">
        <f t="shared" si="37"/>
        <v>0.1</v>
      </c>
      <c r="BW59" s="4">
        <f t="shared" si="37"/>
        <v>0.1</v>
      </c>
      <c r="BX59" s="4">
        <f t="shared" si="37"/>
        <v>0.1</v>
      </c>
      <c r="BY59" s="4">
        <f t="shared" si="37"/>
        <v>0.1</v>
      </c>
      <c r="BZ59" s="4">
        <f t="shared" si="38"/>
        <v>0.1</v>
      </c>
      <c r="CA59" s="4">
        <f t="shared" si="38"/>
        <v>0.1</v>
      </c>
      <c r="CB59" s="4">
        <f t="shared" si="38"/>
        <v>0.1</v>
      </c>
      <c r="CC59" s="4">
        <f t="shared" si="38"/>
        <v>0.1</v>
      </c>
      <c r="CD59" s="4">
        <f t="shared" si="38"/>
        <v>0.1</v>
      </c>
      <c r="CE59" s="4">
        <f t="shared" si="38"/>
        <v>0.1</v>
      </c>
      <c r="CF59" s="4">
        <f t="shared" si="38"/>
        <v>0.1</v>
      </c>
      <c r="CG59" s="4">
        <f t="shared" si="38"/>
        <v>0.1</v>
      </c>
      <c r="CH59" s="4">
        <f t="shared" si="38"/>
        <v>0.1</v>
      </c>
      <c r="CI59" s="4">
        <f t="shared" si="38"/>
        <v>0.1</v>
      </c>
      <c r="CJ59" s="4">
        <f t="shared" si="38"/>
        <v>0.1</v>
      </c>
      <c r="CK59" s="4">
        <f t="shared" si="38"/>
        <v>0.1</v>
      </c>
      <c r="CL59" s="4">
        <f t="shared" si="38"/>
        <v>0.1</v>
      </c>
      <c r="CM59" s="4">
        <f t="shared" si="38"/>
        <v>0.1</v>
      </c>
      <c r="CN59" s="4">
        <f t="shared" si="38"/>
        <v>0.1</v>
      </c>
      <c r="CO59" s="4">
        <f t="shared" si="38"/>
        <v>0.1</v>
      </c>
      <c r="CP59" s="4">
        <f t="shared" si="38"/>
        <v>0.1</v>
      </c>
      <c r="CQ59" s="4">
        <f t="shared" si="38"/>
        <v>0.1</v>
      </c>
      <c r="CR59" s="4">
        <f t="shared" si="38"/>
        <v>0.1</v>
      </c>
      <c r="CS59" s="4">
        <f t="shared" si="38"/>
        <v>0.1</v>
      </c>
      <c r="CT59" s="4">
        <f t="shared" si="38"/>
        <v>0.1</v>
      </c>
      <c r="CU59" s="4">
        <f t="shared" si="38"/>
        <v>0.1</v>
      </c>
      <c r="CV59" s="4">
        <f t="shared" si="38"/>
        <v>0.1</v>
      </c>
      <c r="CW59" s="4">
        <f t="shared" si="38"/>
        <v>0.1</v>
      </c>
      <c r="CX59" s="4">
        <f t="shared" si="38"/>
        <v>0.1</v>
      </c>
      <c r="CY59" s="4">
        <f t="shared" si="38"/>
        <v>0.1</v>
      </c>
      <c r="CZ59" s="4">
        <f t="shared" si="38"/>
        <v>0.1</v>
      </c>
      <c r="DA59" s="4">
        <f t="shared" si="38"/>
        <v>0.1</v>
      </c>
      <c r="DB59" s="4">
        <f t="shared" si="38"/>
        <v>0.1</v>
      </c>
      <c r="DC59" s="4">
        <f t="shared" si="38"/>
        <v>0.1</v>
      </c>
      <c r="DD59" s="4">
        <f t="shared" si="38"/>
        <v>0.1</v>
      </c>
      <c r="DE59" s="4">
        <f t="shared" si="38"/>
        <v>0.1</v>
      </c>
    </row>
    <row r="60" spans="1:109">
      <c r="E60" s="4">
        <f t="shared" si="36"/>
        <v>0</v>
      </c>
      <c r="H60" s="2"/>
      <c r="I60" s="2" t="s">
        <v>37</v>
      </c>
      <c r="J60" s="1">
        <v>1</v>
      </c>
      <c r="K60" s="4">
        <f t="shared" si="40"/>
        <v>1</v>
      </c>
      <c r="L60" s="4">
        <f t="shared" si="40"/>
        <v>1</v>
      </c>
      <c r="M60" s="4">
        <f t="shared" si="40"/>
        <v>0.5</v>
      </c>
      <c r="N60" s="4">
        <f t="shared" si="40"/>
        <v>0.5</v>
      </c>
      <c r="O60" s="4">
        <f t="shared" si="40"/>
        <v>0.5</v>
      </c>
      <c r="P60" s="4">
        <f t="shared" si="40"/>
        <v>0.1</v>
      </c>
      <c r="Q60" s="4">
        <f t="shared" si="37"/>
        <v>0.1</v>
      </c>
      <c r="R60" s="4">
        <f t="shared" si="37"/>
        <v>0.1</v>
      </c>
      <c r="S60" s="4">
        <f t="shared" si="37"/>
        <v>0.1</v>
      </c>
      <c r="T60" s="4">
        <f t="shared" si="37"/>
        <v>0.1</v>
      </c>
      <c r="U60" s="4">
        <f t="shared" si="37"/>
        <v>0.1</v>
      </c>
      <c r="V60" s="4">
        <f t="shared" si="37"/>
        <v>0.1</v>
      </c>
      <c r="W60" s="4">
        <f t="shared" si="37"/>
        <v>0.1</v>
      </c>
      <c r="X60" s="4">
        <f t="shared" si="37"/>
        <v>0.1</v>
      </c>
      <c r="Y60" s="4">
        <f t="shared" ref="Y60:CJ63" si="41">IF(Y69&gt;0.42,"100"%,IF(Y69&gt;0.2,50%,10%))</f>
        <v>0.1</v>
      </c>
      <c r="Z60" s="4">
        <f t="shared" si="41"/>
        <v>0.1</v>
      </c>
      <c r="AA60" s="4">
        <f t="shared" si="41"/>
        <v>0.1</v>
      </c>
      <c r="AB60" s="4">
        <f t="shared" si="41"/>
        <v>0.1</v>
      </c>
      <c r="AC60" s="4">
        <f t="shared" si="41"/>
        <v>0.1</v>
      </c>
      <c r="AD60" s="4">
        <f t="shared" si="41"/>
        <v>0.1</v>
      </c>
      <c r="AE60" s="4">
        <f t="shared" si="41"/>
        <v>0.1</v>
      </c>
      <c r="AF60" s="4">
        <f t="shared" si="41"/>
        <v>0.1</v>
      </c>
      <c r="AG60" s="4">
        <f t="shared" si="41"/>
        <v>0.1</v>
      </c>
      <c r="AH60" s="4">
        <f t="shared" si="41"/>
        <v>0.1</v>
      </c>
      <c r="AI60" s="4">
        <f t="shared" si="41"/>
        <v>0.1</v>
      </c>
      <c r="AJ60" s="4">
        <f t="shared" si="41"/>
        <v>0.1</v>
      </c>
      <c r="AK60" s="4">
        <f t="shared" si="41"/>
        <v>0.1</v>
      </c>
      <c r="AL60" s="4">
        <f t="shared" si="41"/>
        <v>0.1</v>
      </c>
      <c r="AM60" s="4">
        <f t="shared" si="41"/>
        <v>0.1</v>
      </c>
      <c r="AN60" s="4">
        <f t="shared" si="41"/>
        <v>0.1</v>
      </c>
      <c r="AO60" s="4">
        <f t="shared" si="41"/>
        <v>0.1</v>
      </c>
      <c r="AP60" s="4">
        <f t="shared" si="41"/>
        <v>0.1</v>
      </c>
      <c r="AQ60" s="4">
        <f t="shared" si="41"/>
        <v>0.1</v>
      </c>
      <c r="AR60" s="4">
        <f t="shared" si="41"/>
        <v>0.1</v>
      </c>
      <c r="AS60" s="4">
        <f t="shared" si="41"/>
        <v>0.1</v>
      </c>
      <c r="AT60" s="4">
        <f t="shared" si="41"/>
        <v>0.1</v>
      </c>
      <c r="AU60" s="4">
        <f t="shared" si="41"/>
        <v>0.1</v>
      </c>
      <c r="AV60" s="4">
        <f t="shared" si="41"/>
        <v>0.1</v>
      </c>
      <c r="AW60" s="4">
        <f t="shared" si="41"/>
        <v>0.1</v>
      </c>
      <c r="AX60" s="4">
        <f t="shared" si="41"/>
        <v>0.1</v>
      </c>
      <c r="AY60" s="4">
        <f t="shared" si="41"/>
        <v>0.1</v>
      </c>
      <c r="AZ60" s="4">
        <f t="shared" si="41"/>
        <v>0.1</v>
      </c>
      <c r="BA60" s="4">
        <f t="shared" si="41"/>
        <v>0.1</v>
      </c>
      <c r="BB60" s="4">
        <f t="shared" si="41"/>
        <v>0.1</v>
      </c>
      <c r="BC60" s="4">
        <f t="shared" si="41"/>
        <v>0.1</v>
      </c>
      <c r="BD60" s="4">
        <f t="shared" si="41"/>
        <v>0.1</v>
      </c>
      <c r="BE60" s="4">
        <f t="shared" si="41"/>
        <v>0.1</v>
      </c>
      <c r="BF60" s="4">
        <f t="shared" si="41"/>
        <v>0.1</v>
      </c>
      <c r="BG60" s="4">
        <f t="shared" si="41"/>
        <v>0.1</v>
      </c>
      <c r="BH60" s="4">
        <f t="shared" si="41"/>
        <v>0.1</v>
      </c>
      <c r="BI60" s="4">
        <f t="shared" si="41"/>
        <v>0.1</v>
      </c>
      <c r="BJ60" s="4">
        <f t="shared" si="41"/>
        <v>0.1</v>
      </c>
      <c r="BK60" s="4">
        <f t="shared" si="41"/>
        <v>0.1</v>
      </c>
      <c r="BL60" s="4">
        <f t="shared" si="41"/>
        <v>0.1</v>
      </c>
      <c r="BM60" s="4">
        <f t="shared" si="41"/>
        <v>0.1</v>
      </c>
      <c r="BN60" s="4">
        <f t="shared" si="41"/>
        <v>0.1</v>
      </c>
      <c r="BO60" s="4">
        <f t="shared" si="41"/>
        <v>0.1</v>
      </c>
      <c r="BP60" s="4">
        <f t="shared" si="41"/>
        <v>0.1</v>
      </c>
      <c r="BQ60" s="4">
        <f t="shared" si="41"/>
        <v>0.1</v>
      </c>
      <c r="BR60" s="4">
        <f t="shared" si="41"/>
        <v>0.1</v>
      </c>
      <c r="BS60" s="4">
        <f t="shared" si="41"/>
        <v>0.1</v>
      </c>
      <c r="BT60" s="4">
        <f t="shared" si="41"/>
        <v>0.1</v>
      </c>
      <c r="BU60" s="4">
        <f t="shared" si="41"/>
        <v>0.1</v>
      </c>
      <c r="BV60" s="4">
        <f t="shared" si="41"/>
        <v>0.1</v>
      </c>
      <c r="BW60" s="4">
        <f t="shared" si="41"/>
        <v>0.1</v>
      </c>
      <c r="BX60" s="4">
        <f t="shared" si="41"/>
        <v>0.1</v>
      </c>
      <c r="BY60" s="4">
        <f t="shared" si="41"/>
        <v>0.1</v>
      </c>
      <c r="BZ60" s="4">
        <f t="shared" si="41"/>
        <v>0.1</v>
      </c>
      <c r="CA60" s="4">
        <f t="shared" si="41"/>
        <v>0.1</v>
      </c>
      <c r="CB60" s="4">
        <f t="shared" si="41"/>
        <v>0.1</v>
      </c>
      <c r="CC60" s="4">
        <f t="shared" si="41"/>
        <v>0.1</v>
      </c>
      <c r="CD60" s="4">
        <f t="shared" si="41"/>
        <v>0.1</v>
      </c>
      <c r="CE60" s="4">
        <f t="shared" si="41"/>
        <v>0.1</v>
      </c>
      <c r="CF60" s="4">
        <f t="shared" si="41"/>
        <v>0.1</v>
      </c>
      <c r="CG60" s="4">
        <f t="shared" si="41"/>
        <v>0.1</v>
      </c>
      <c r="CH60" s="4">
        <f t="shared" si="41"/>
        <v>0.1</v>
      </c>
      <c r="CI60" s="4">
        <f t="shared" si="41"/>
        <v>0.1</v>
      </c>
      <c r="CJ60" s="4">
        <f t="shared" si="41"/>
        <v>0.1</v>
      </c>
      <c r="CK60" s="4">
        <f t="shared" si="38"/>
        <v>0.1</v>
      </c>
      <c r="CL60" s="4">
        <f t="shared" si="38"/>
        <v>0.1</v>
      </c>
      <c r="CM60" s="4">
        <f t="shared" si="38"/>
        <v>0.1</v>
      </c>
      <c r="CN60" s="4">
        <f t="shared" si="38"/>
        <v>0.1</v>
      </c>
      <c r="CO60" s="4">
        <f t="shared" si="38"/>
        <v>0.1</v>
      </c>
      <c r="CP60" s="4">
        <f t="shared" si="38"/>
        <v>0.1</v>
      </c>
      <c r="CQ60" s="4">
        <f t="shared" si="38"/>
        <v>0.1</v>
      </c>
      <c r="CR60" s="4">
        <f t="shared" si="38"/>
        <v>0.1</v>
      </c>
      <c r="CS60" s="4">
        <f t="shared" si="38"/>
        <v>0.1</v>
      </c>
      <c r="CT60" s="4">
        <f t="shared" si="38"/>
        <v>0.1</v>
      </c>
      <c r="CU60" s="4">
        <f t="shared" si="38"/>
        <v>0.1</v>
      </c>
      <c r="CV60" s="4">
        <f t="shared" si="38"/>
        <v>0.1</v>
      </c>
      <c r="CW60" s="4">
        <f t="shared" si="38"/>
        <v>0.1</v>
      </c>
      <c r="CX60" s="4">
        <f t="shared" si="38"/>
        <v>0.1</v>
      </c>
      <c r="CY60" s="4">
        <f t="shared" si="38"/>
        <v>0.1</v>
      </c>
      <c r="CZ60" s="4">
        <f t="shared" si="38"/>
        <v>0.1</v>
      </c>
      <c r="DA60" s="4">
        <f t="shared" si="38"/>
        <v>0.1</v>
      </c>
      <c r="DB60" s="4">
        <f t="shared" si="38"/>
        <v>0.1</v>
      </c>
      <c r="DC60" s="4">
        <f t="shared" si="38"/>
        <v>0.1</v>
      </c>
      <c r="DD60" s="4">
        <f t="shared" si="38"/>
        <v>0.1</v>
      </c>
      <c r="DE60" s="4">
        <f t="shared" si="38"/>
        <v>0.1</v>
      </c>
    </row>
    <row r="61" spans="1:109">
      <c r="E61" s="4">
        <f t="shared" ca="1" si="36"/>
        <v>7.5000000000000011E-2</v>
      </c>
      <c r="H61" s="2"/>
      <c r="I61" s="2" t="s">
        <v>181</v>
      </c>
      <c r="J61" s="1">
        <v>1</v>
      </c>
      <c r="K61" s="4">
        <f>IF(K70&gt;0.42,"100"%,IF(K70&gt;0.2,50%,10%))</f>
        <v>1</v>
      </c>
      <c r="L61" s="4">
        <f t="shared" si="40"/>
        <v>1</v>
      </c>
      <c r="M61" s="4">
        <f t="shared" si="40"/>
        <v>1</v>
      </c>
      <c r="N61" s="4">
        <f t="shared" si="40"/>
        <v>0.5</v>
      </c>
      <c r="O61" s="4">
        <f t="shared" si="40"/>
        <v>0.5</v>
      </c>
      <c r="P61" s="4">
        <f t="shared" si="40"/>
        <v>0.5</v>
      </c>
      <c r="Q61" s="4">
        <f t="shared" si="40"/>
        <v>0.5</v>
      </c>
      <c r="R61" s="4">
        <f t="shared" si="40"/>
        <v>0.1</v>
      </c>
      <c r="S61" s="4">
        <f t="shared" si="40"/>
        <v>0.1</v>
      </c>
      <c r="T61" s="4">
        <f t="shared" si="40"/>
        <v>0.1</v>
      </c>
      <c r="U61" s="4">
        <f t="shared" si="40"/>
        <v>0.1</v>
      </c>
      <c r="V61" s="4">
        <f t="shared" si="40"/>
        <v>0.1</v>
      </c>
      <c r="W61" s="4">
        <f t="shared" si="40"/>
        <v>0.1</v>
      </c>
      <c r="X61" s="4">
        <f t="shared" si="40"/>
        <v>0.1</v>
      </c>
      <c r="Y61" s="4">
        <f t="shared" si="40"/>
        <v>0.1</v>
      </c>
      <c r="Z61" s="4">
        <f t="shared" si="40"/>
        <v>0.1</v>
      </c>
      <c r="AA61" s="4">
        <f t="shared" si="41"/>
        <v>0.1</v>
      </c>
      <c r="AB61" s="4">
        <f t="shared" si="41"/>
        <v>0.1</v>
      </c>
      <c r="AC61" s="4">
        <f t="shared" si="41"/>
        <v>0.1</v>
      </c>
      <c r="AD61" s="4">
        <f t="shared" si="41"/>
        <v>0.1</v>
      </c>
      <c r="AE61" s="4">
        <f t="shared" si="41"/>
        <v>0.1</v>
      </c>
      <c r="AF61" s="4">
        <f t="shared" si="41"/>
        <v>0.1</v>
      </c>
      <c r="AG61" s="4">
        <f t="shared" si="41"/>
        <v>0.1</v>
      </c>
      <c r="AH61" s="4">
        <f t="shared" si="41"/>
        <v>0.1</v>
      </c>
      <c r="AI61" s="4">
        <f t="shared" si="41"/>
        <v>0.1</v>
      </c>
      <c r="AJ61" s="4">
        <f t="shared" si="41"/>
        <v>0.1</v>
      </c>
      <c r="AK61" s="4">
        <f t="shared" si="41"/>
        <v>0.1</v>
      </c>
      <c r="AL61" s="4">
        <f t="shared" si="41"/>
        <v>0.1</v>
      </c>
      <c r="AM61" s="4">
        <f t="shared" si="41"/>
        <v>0.1</v>
      </c>
      <c r="AN61" s="4">
        <f t="shared" si="41"/>
        <v>0.1</v>
      </c>
      <c r="AO61" s="4">
        <f t="shared" si="41"/>
        <v>0.1</v>
      </c>
      <c r="AP61" s="4">
        <f t="shared" si="41"/>
        <v>0.1</v>
      </c>
      <c r="AQ61" s="4">
        <f t="shared" si="41"/>
        <v>0.1</v>
      </c>
      <c r="AR61" s="4">
        <f t="shared" si="41"/>
        <v>0.1</v>
      </c>
      <c r="AS61" s="4">
        <f t="shared" si="41"/>
        <v>0.1</v>
      </c>
      <c r="AT61" s="4">
        <f t="shared" si="41"/>
        <v>0.1</v>
      </c>
      <c r="AU61" s="4">
        <f t="shared" si="41"/>
        <v>0.1</v>
      </c>
      <c r="AV61" s="4">
        <f t="shared" si="41"/>
        <v>0.1</v>
      </c>
      <c r="AW61" s="4">
        <f t="shared" si="41"/>
        <v>0.1</v>
      </c>
      <c r="AX61" s="4">
        <f t="shared" si="41"/>
        <v>0.1</v>
      </c>
      <c r="AY61" s="4">
        <f t="shared" si="41"/>
        <v>0.1</v>
      </c>
      <c r="AZ61" s="4">
        <f t="shared" si="41"/>
        <v>0.1</v>
      </c>
      <c r="BA61" s="4">
        <f t="shared" si="41"/>
        <v>0.1</v>
      </c>
      <c r="BB61" s="4">
        <f t="shared" si="41"/>
        <v>0.1</v>
      </c>
      <c r="BC61" s="4">
        <f t="shared" si="41"/>
        <v>0.1</v>
      </c>
      <c r="BD61" s="4">
        <f t="shared" si="41"/>
        <v>0.1</v>
      </c>
      <c r="BE61" s="4">
        <f t="shared" si="41"/>
        <v>0.1</v>
      </c>
      <c r="BF61" s="4">
        <f t="shared" si="41"/>
        <v>0.1</v>
      </c>
      <c r="BG61" s="4">
        <f t="shared" si="41"/>
        <v>0.1</v>
      </c>
      <c r="BH61" s="4">
        <f t="shared" si="41"/>
        <v>0.1</v>
      </c>
      <c r="BI61" s="4">
        <f t="shared" si="41"/>
        <v>0.1</v>
      </c>
      <c r="BJ61" s="4">
        <f t="shared" si="41"/>
        <v>0.1</v>
      </c>
      <c r="BK61" s="4">
        <f t="shared" si="41"/>
        <v>0.1</v>
      </c>
      <c r="BL61" s="4">
        <f t="shared" si="41"/>
        <v>0.1</v>
      </c>
      <c r="BM61" s="4">
        <f t="shared" si="41"/>
        <v>0.1</v>
      </c>
      <c r="BN61" s="4">
        <f t="shared" si="41"/>
        <v>0.1</v>
      </c>
      <c r="BO61" s="4">
        <f t="shared" si="41"/>
        <v>0.1</v>
      </c>
      <c r="BP61" s="4">
        <f t="shared" si="41"/>
        <v>0.1</v>
      </c>
      <c r="BQ61" s="4">
        <f t="shared" si="41"/>
        <v>0.1</v>
      </c>
      <c r="BR61" s="4">
        <f t="shared" si="41"/>
        <v>0.1</v>
      </c>
      <c r="BS61" s="4">
        <f t="shared" si="41"/>
        <v>0.1</v>
      </c>
      <c r="BT61" s="4">
        <f t="shared" si="41"/>
        <v>0.1</v>
      </c>
      <c r="BU61" s="4">
        <f t="shared" si="41"/>
        <v>0.1</v>
      </c>
      <c r="BV61" s="4">
        <f t="shared" si="41"/>
        <v>0.1</v>
      </c>
      <c r="BW61" s="4">
        <f t="shared" si="41"/>
        <v>0.1</v>
      </c>
      <c r="BX61" s="4">
        <f t="shared" si="41"/>
        <v>0.1</v>
      </c>
      <c r="BY61" s="4">
        <f t="shared" si="41"/>
        <v>0.1</v>
      </c>
      <c r="BZ61" s="4">
        <f t="shared" si="41"/>
        <v>0.1</v>
      </c>
      <c r="CA61" s="4">
        <f t="shared" si="41"/>
        <v>0.1</v>
      </c>
      <c r="CB61" s="4">
        <f t="shared" si="41"/>
        <v>0.1</v>
      </c>
      <c r="CC61" s="4">
        <f t="shared" si="41"/>
        <v>0.1</v>
      </c>
      <c r="CD61" s="4">
        <f t="shared" si="41"/>
        <v>0.1</v>
      </c>
      <c r="CE61" s="4">
        <f t="shared" si="41"/>
        <v>0.1</v>
      </c>
      <c r="CF61" s="4">
        <f t="shared" si="41"/>
        <v>0.1</v>
      </c>
      <c r="CG61" s="4">
        <f t="shared" si="41"/>
        <v>0.1</v>
      </c>
      <c r="CH61" s="4">
        <f t="shared" si="41"/>
        <v>0.1</v>
      </c>
      <c r="CI61" s="4">
        <f t="shared" si="41"/>
        <v>0.1</v>
      </c>
      <c r="CJ61" s="4">
        <f t="shared" si="41"/>
        <v>0.1</v>
      </c>
      <c r="CK61" s="4">
        <f t="shared" si="38"/>
        <v>0.1</v>
      </c>
      <c r="CL61" s="4">
        <f t="shared" si="38"/>
        <v>0.1</v>
      </c>
      <c r="CM61" s="4">
        <f t="shared" si="38"/>
        <v>0.1</v>
      </c>
      <c r="CN61" s="4">
        <f t="shared" si="38"/>
        <v>0.1</v>
      </c>
      <c r="CO61" s="4">
        <f t="shared" si="38"/>
        <v>0.1</v>
      </c>
      <c r="CP61" s="4">
        <f t="shared" si="38"/>
        <v>0.1</v>
      </c>
      <c r="CQ61" s="4">
        <f t="shared" si="38"/>
        <v>0.1</v>
      </c>
      <c r="CR61" s="4">
        <f t="shared" si="38"/>
        <v>0.1</v>
      </c>
      <c r="CS61" s="4">
        <f t="shared" si="38"/>
        <v>0.1</v>
      </c>
      <c r="CT61" s="4">
        <f t="shared" si="38"/>
        <v>0.1</v>
      </c>
      <c r="CU61" s="4">
        <f t="shared" si="38"/>
        <v>0.1</v>
      </c>
      <c r="CV61" s="4">
        <f t="shared" si="38"/>
        <v>0.1</v>
      </c>
      <c r="CW61" s="4">
        <f t="shared" si="38"/>
        <v>0.1</v>
      </c>
      <c r="CX61" s="4">
        <f t="shared" si="38"/>
        <v>0.1</v>
      </c>
      <c r="CY61" s="4">
        <f t="shared" si="38"/>
        <v>0.1</v>
      </c>
      <c r="CZ61" s="4">
        <f t="shared" si="38"/>
        <v>0.1</v>
      </c>
      <c r="DA61" s="4">
        <f t="shared" si="38"/>
        <v>0.1</v>
      </c>
      <c r="DB61" s="4">
        <f t="shared" si="38"/>
        <v>0.1</v>
      </c>
      <c r="DC61" s="4">
        <f t="shared" si="38"/>
        <v>0.1</v>
      </c>
      <c r="DD61" s="4">
        <f t="shared" si="38"/>
        <v>0.1</v>
      </c>
      <c r="DE61" s="4">
        <f t="shared" si="38"/>
        <v>0.1</v>
      </c>
    </row>
    <row r="62" spans="1:109">
      <c r="E62" s="4">
        <f t="shared" ca="1" si="36"/>
        <v>0.1</v>
      </c>
      <c r="H62" s="2"/>
      <c r="I62" s="2" t="s">
        <v>38</v>
      </c>
      <c r="J62" s="1">
        <v>1</v>
      </c>
      <c r="K62" s="4">
        <f>IF(K71&gt;0.42,"100"%,IF(K71&gt;0.2,50%,10%))</f>
        <v>1</v>
      </c>
      <c r="L62" s="4">
        <f t="shared" si="40"/>
        <v>1</v>
      </c>
      <c r="M62" s="4">
        <f t="shared" si="40"/>
        <v>1</v>
      </c>
      <c r="N62" s="4">
        <f t="shared" si="40"/>
        <v>1</v>
      </c>
      <c r="O62" s="4">
        <f t="shared" si="40"/>
        <v>1</v>
      </c>
      <c r="P62" s="4">
        <f t="shared" si="40"/>
        <v>0.5</v>
      </c>
      <c r="Q62" s="4">
        <f t="shared" si="40"/>
        <v>0.5</v>
      </c>
      <c r="R62" s="4">
        <f t="shared" si="40"/>
        <v>0.5</v>
      </c>
      <c r="S62" s="4">
        <f t="shared" si="40"/>
        <v>0.5</v>
      </c>
      <c r="T62" s="4">
        <f t="shared" si="40"/>
        <v>0.1</v>
      </c>
      <c r="U62" s="4">
        <f t="shared" si="40"/>
        <v>0.1</v>
      </c>
      <c r="V62" s="4">
        <f t="shared" si="40"/>
        <v>0.1</v>
      </c>
      <c r="W62" s="4">
        <f t="shared" si="40"/>
        <v>0.1</v>
      </c>
      <c r="X62" s="4">
        <f t="shared" si="40"/>
        <v>0.1</v>
      </c>
      <c r="Y62" s="4">
        <f t="shared" si="40"/>
        <v>0.1</v>
      </c>
      <c r="Z62" s="4">
        <f t="shared" si="40"/>
        <v>0.1</v>
      </c>
      <c r="AA62" s="4">
        <f t="shared" si="41"/>
        <v>0.1</v>
      </c>
      <c r="AB62" s="4">
        <f t="shared" si="41"/>
        <v>0.1</v>
      </c>
      <c r="AC62" s="4">
        <f t="shared" si="41"/>
        <v>0.1</v>
      </c>
      <c r="AD62" s="4">
        <f t="shared" si="41"/>
        <v>0.1</v>
      </c>
      <c r="AE62" s="4">
        <f t="shared" si="41"/>
        <v>0.1</v>
      </c>
      <c r="AF62" s="4">
        <f t="shared" si="41"/>
        <v>0.1</v>
      </c>
      <c r="AG62" s="4">
        <f t="shared" si="41"/>
        <v>0.1</v>
      </c>
      <c r="AH62" s="4">
        <f t="shared" si="41"/>
        <v>0.1</v>
      </c>
      <c r="AI62" s="4">
        <f t="shared" si="41"/>
        <v>0.1</v>
      </c>
      <c r="AJ62" s="4">
        <f t="shared" si="41"/>
        <v>0.1</v>
      </c>
      <c r="AK62" s="4">
        <f t="shared" si="41"/>
        <v>0.1</v>
      </c>
      <c r="AL62" s="4">
        <f t="shared" si="41"/>
        <v>0.1</v>
      </c>
      <c r="AM62" s="4">
        <f t="shared" si="41"/>
        <v>0.1</v>
      </c>
      <c r="AN62" s="4">
        <f t="shared" si="41"/>
        <v>0.1</v>
      </c>
      <c r="AO62" s="4">
        <f t="shared" si="41"/>
        <v>0.1</v>
      </c>
      <c r="AP62" s="4">
        <f t="shared" si="41"/>
        <v>0.1</v>
      </c>
      <c r="AQ62" s="4">
        <f t="shared" si="41"/>
        <v>0.1</v>
      </c>
      <c r="AR62" s="4">
        <f t="shared" si="41"/>
        <v>0.1</v>
      </c>
      <c r="AS62" s="4">
        <f t="shared" si="41"/>
        <v>0.1</v>
      </c>
      <c r="AT62" s="4">
        <f t="shared" si="41"/>
        <v>0.1</v>
      </c>
      <c r="AU62" s="4">
        <f t="shared" si="41"/>
        <v>0.1</v>
      </c>
      <c r="AV62" s="4">
        <f t="shared" si="41"/>
        <v>0.1</v>
      </c>
      <c r="AW62" s="4">
        <f t="shared" si="41"/>
        <v>0.1</v>
      </c>
      <c r="AX62" s="4">
        <f t="shared" si="41"/>
        <v>0.1</v>
      </c>
      <c r="AY62" s="4">
        <f t="shared" si="41"/>
        <v>0.1</v>
      </c>
      <c r="AZ62" s="4">
        <f t="shared" si="41"/>
        <v>0.1</v>
      </c>
      <c r="BA62" s="4">
        <f t="shared" si="41"/>
        <v>0.1</v>
      </c>
      <c r="BB62" s="4">
        <f t="shared" si="41"/>
        <v>0.1</v>
      </c>
      <c r="BC62" s="4">
        <f t="shared" si="41"/>
        <v>0.1</v>
      </c>
      <c r="BD62" s="4">
        <f t="shared" si="41"/>
        <v>0.1</v>
      </c>
      <c r="BE62" s="4">
        <f t="shared" si="41"/>
        <v>0.1</v>
      </c>
      <c r="BF62" s="4">
        <f t="shared" si="41"/>
        <v>0.1</v>
      </c>
      <c r="BG62" s="4">
        <f t="shared" si="41"/>
        <v>0.1</v>
      </c>
      <c r="BH62" s="4">
        <f t="shared" si="41"/>
        <v>0.1</v>
      </c>
      <c r="BI62" s="4">
        <f t="shared" si="41"/>
        <v>0.1</v>
      </c>
      <c r="BJ62" s="4">
        <f t="shared" si="41"/>
        <v>0.1</v>
      </c>
      <c r="BK62" s="4">
        <f t="shared" si="41"/>
        <v>0.1</v>
      </c>
      <c r="BL62" s="4">
        <f t="shared" si="41"/>
        <v>0.1</v>
      </c>
      <c r="BM62" s="4">
        <f t="shared" si="41"/>
        <v>0.1</v>
      </c>
      <c r="BN62" s="4">
        <f t="shared" si="41"/>
        <v>0.1</v>
      </c>
      <c r="BO62" s="4">
        <f t="shared" si="41"/>
        <v>0.1</v>
      </c>
      <c r="BP62" s="4">
        <f t="shared" si="41"/>
        <v>0.1</v>
      </c>
      <c r="BQ62" s="4">
        <f t="shared" si="41"/>
        <v>0.1</v>
      </c>
      <c r="BR62" s="4">
        <f t="shared" si="41"/>
        <v>0.1</v>
      </c>
      <c r="BS62" s="4">
        <f t="shared" si="41"/>
        <v>0.1</v>
      </c>
      <c r="BT62" s="4">
        <f t="shared" si="41"/>
        <v>0.1</v>
      </c>
      <c r="BU62" s="4">
        <f t="shared" si="41"/>
        <v>0.1</v>
      </c>
      <c r="BV62" s="4">
        <f t="shared" si="41"/>
        <v>0.1</v>
      </c>
      <c r="BW62" s="4">
        <f t="shared" si="41"/>
        <v>0.1</v>
      </c>
      <c r="BX62" s="4">
        <f t="shared" si="41"/>
        <v>0.1</v>
      </c>
      <c r="BY62" s="4">
        <f t="shared" si="41"/>
        <v>0.1</v>
      </c>
      <c r="BZ62" s="4">
        <f t="shared" si="41"/>
        <v>0.1</v>
      </c>
      <c r="CA62" s="4">
        <f t="shared" si="41"/>
        <v>0.1</v>
      </c>
      <c r="CB62" s="4">
        <f t="shared" si="41"/>
        <v>0.1</v>
      </c>
      <c r="CC62" s="4">
        <f t="shared" si="41"/>
        <v>0.1</v>
      </c>
      <c r="CD62" s="4">
        <f t="shared" si="41"/>
        <v>0.1</v>
      </c>
      <c r="CE62" s="4">
        <f t="shared" si="41"/>
        <v>0.1</v>
      </c>
      <c r="CF62" s="4">
        <f t="shared" si="41"/>
        <v>0.1</v>
      </c>
      <c r="CG62" s="4">
        <f t="shared" si="41"/>
        <v>0.1</v>
      </c>
      <c r="CH62" s="4">
        <f t="shared" si="41"/>
        <v>0.1</v>
      </c>
      <c r="CI62" s="4">
        <f t="shared" si="41"/>
        <v>0.1</v>
      </c>
      <c r="CJ62" s="4">
        <f t="shared" si="41"/>
        <v>0.1</v>
      </c>
      <c r="CK62" s="4">
        <f t="shared" si="38"/>
        <v>0.1</v>
      </c>
      <c r="CL62" s="4">
        <f t="shared" si="38"/>
        <v>0.1</v>
      </c>
      <c r="CM62" s="4">
        <f t="shared" si="38"/>
        <v>0.1</v>
      </c>
      <c r="CN62" s="4">
        <f t="shared" si="38"/>
        <v>0.1</v>
      </c>
      <c r="CO62" s="4">
        <f t="shared" si="38"/>
        <v>0.1</v>
      </c>
      <c r="CP62" s="4">
        <f t="shared" si="38"/>
        <v>0.1</v>
      </c>
      <c r="CQ62" s="4">
        <f t="shared" si="38"/>
        <v>0.1</v>
      </c>
      <c r="CR62" s="4">
        <f t="shared" si="38"/>
        <v>0.1</v>
      </c>
      <c r="CS62" s="4">
        <f t="shared" si="38"/>
        <v>0.1</v>
      </c>
      <c r="CT62" s="4">
        <f t="shared" si="38"/>
        <v>0.1</v>
      </c>
      <c r="CU62" s="4">
        <f t="shared" si="38"/>
        <v>0.1</v>
      </c>
      <c r="CV62" s="4">
        <f t="shared" si="38"/>
        <v>0.1</v>
      </c>
      <c r="CW62" s="4">
        <f t="shared" si="38"/>
        <v>0.1</v>
      </c>
      <c r="CX62" s="4">
        <f t="shared" si="38"/>
        <v>0.1</v>
      </c>
      <c r="CY62" s="4">
        <f t="shared" si="38"/>
        <v>0.1</v>
      </c>
      <c r="CZ62" s="4">
        <f t="shared" si="38"/>
        <v>0.1</v>
      </c>
      <c r="DA62" s="4">
        <f t="shared" si="38"/>
        <v>0.1</v>
      </c>
      <c r="DB62" s="4">
        <f t="shared" si="38"/>
        <v>0.1</v>
      </c>
      <c r="DC62" s="4">
        <f t="shared" si="38"/>
        <v>0.1</v>
      </c>
      <c r="DD62" s="4">
        <f t="shared" si="38"/>
        <v>0.1</v>
      </c>
      <c r="DE62" s="4">
        <f t="shared" si="38"/>
        <v>0.1</v>
      </c>
    </row>
    <row r="63" spans="1:109">
      <c r="H63" s="2"/>
      <c r="I63" t="s">
        <v>40</v>
      </c>
      <c r="J63" s="1">
        <v>1</v>
      </c>
      <c r="K63" s="4">
        <f>IF(K72&gt;0.42,"100"%,IF(K72&gt;0.2,50%,10%))</f>
        <v>1</v>
      </c>
      <c r="L63" s="4">
        <f t="shared" si="40"/>
        <v>1</v>
      </c>
      <c r="M63" s="4">
        <f t="shared" si="40"/>
        <v>0.5</v>
      </c>
      <c r="N63" s="4">
        <f t="shared" si="40"/>
        <v>0.5</v>
      </c>
      <c r="O63" s="4">
        <f t="shared" si="40"/>
        <v>0.5</v>
      </c>
      <c r="P63" s="4">
        <f t="shared" si="40"/>
        <v>0.1</v>
      </c>
      <c r="Q63" s="4">
        <f t="shared" si="40"/>
        <v>0.1</v>
      </c>
      <c r="R63" s="4">
        <f t="shared" si="40"/>
        <v>0.1</v>
      </c>
      <c r="S63" s="4">
        <f t="shared" si="40"/>
        <v>0.1</v>
      </c>
      <c r="T63" s="4">
        <f t="shared" si="40"/>
        <v>0.1</v>
      </c>
      <c r="U63" s="4">
        <f t="shared" si="40"/>
        <v>0.1</v>
      </c>
      <c r="V63" s="4">
        <f t="shared" si="40"/>
        <v>0.1</v>
      </c>
      <c r="W63" s="4">
        <f t="shared" si="40"/>
        <v>0.1</v>
      </c>
      <c r="X63" s="4">
        <f t="shared" si="40"/>
        <v>0.1</v>
      </c>
      <c r="Y63" s="4">
        <f t="shared" si="40"/>
        <v>0.1</v>
      </c>
      <c r="Z63" s="4">
        <f t="shared" si="40"/>
        <v>0.1</v>
      </c>
      <c r="AA63" s="4">
        <f t="shared" si="41"/>
        <v>0.1</v>
      </c>
      <c r="AB63" s="4">
        <f t="shared" si="41"/>
        <v>0.1</v>
      </c>
      <c r="AC63" s="4">
        <f t="shared" si="41"/>
        <v>0.1</v>
      </c>
      <c r="AD63" s="4">
        <f t="shared" si="41"/>
        <v>0.1</v>
      </c>
      <c r="AE63" s="4">
        <f t="shared" si="41"/>
        <v>0.1</v>
      </c>
      <c r="AF63" s="4">
        <f t="shared" si="41"/>
        <v>0.1</v>
      </c>
      <c r="AG63" s="4">
        <f t="shared" si="41"/>
        <v>0.1</v>
      </c>
      <c r="AH63" s="4">
        <f t="shared" si="41"/>
        <v>0.1</v>
      </c>
      <c r="AI63" s="4">
        <f t="shared" si="41"/>
        <v>0.1</v>
      </c>
      <c r="AJ63" s="4">
        <f t="shared" si="41"/>
        <v>0.1</v>
      </c>
      <c r="AK63" s="4">
        <f t="shared" si="41"/>
        <v>0.1</v>
      </c>
      <c r="AL63" s="4">
        <f t="shared" si="41"/>
        <v>0.1</v>
      </c>
      <c r="AM63" s="4">
        <f t="shared" si="41"/>
        <v>0.1</v>
      </c>
      <c r="AN63" s="4">
        <f t="shared" si="41"/>
        <v>0.1</v>
      </c>
      <c r="AO63" s="4">
        <f t="shared" si="41"/>
        <v>0.1</v>
      </c>
      <c r="AP63" s="4">
        <f t="shared" si="41"/>
        <v>0.1</v>
      </c>
      <c r="AQ63" s="4">
        <f t="shared" si="41"/>
        <v>0.1</v>
      </c>
      <c r="AR63" s="4">
        <f t="shared" si="41"/>
        <v>0.1</v>
      </c>
      <c r="AS63" s="4">
        <f t="shared" si="41"/>
        <v>0.1</v>
      </c>
      <c r="AT63" s="4">
        <f t="shared" si="41"/>
        <v>0.1</v>
      </c>
      <c r="AU63" s="4">
        <f t="shared" si="41"/>
        <v>0.1</v>
      </c>
      <c r="AV63" s="4">
        <f t="shared" si="41"/>
        <v>0.1</v>
      </c>
      <c r="AW63" s="4">
        <f t="shared" si="41"/>
        <v>0.1</v>
      </c>
      <c r="AX63" s="4">
        <f t="shared" si="41"/>
        <v>0.1</v>
      </c>
      <c r="AY63" s="4">
        <f t="shared" si="41"/>
        <v>0.1</v>
      </c>
      <c r="AZ63" s="4">
        <f t="shared" si="41"/>
        <v>0.1</v>
      </c>
      <c r="BA63" s="4">
        <f t="shared" si="41"/>
        <v>0.1</v>
      </c>
      <c r="BB63" s="4">
        <f t="shared" si="41"/>
        <v>0.1</v>
      </c>
      <c r="BC63" s="4">
        <f t="shared" si="41"/>
        <v>0.1</v>
      </c>
      <c r="BD63" s="4">
        <f t="shared" si="41"/>
        <v>0.1</v>
      </c>
      <c r="BE63" s="4">
        <f t="shared" si="41"/>
        <v>0.1</v>
      </c>
      <c r="BF63" s="4">
        <f t="shared" si="41"/>
        <v>0.1</v>
      </c>
      <c r="BG63" s="4">
        <f t="shared" si="41"/>
        <v>0.1</v>
      </c>
      <c r="BH63" s="4">
        <f t="shared" si="41"/>
        <v>0.1</v>
      </c>
      <c r="BI63" s="4">
        <f t="shared" si="41"/>
        <v>0.1</v>
      </c>
      <c r="BJ63" s="4">
        <f t="shared" si="41"/>
        <v>0.1</v>
      </c>
      <c r="BK63" s="4">
        <f t="shared" si="41"/>
        <v>0.1</v>
      </c>
      <c r="BL63" s="4">
        <f t="shared" si="41"/>
        <v>0.1</v>
      </c>
      <c r="BM63" s="4">
        <f t="shared" si="41"/>
        <v>0.1</v>
      </c>
      <c r="BN63" s="4">
        <f t="shared" si="41"/>
        <v>0.1</v>
      </c>
      <c r="BO63" s="4">
        <f t="shared" si="41"/>
        <v>0.1</v>
      </c>
      <c r="BP63" s="4">
        <f t="shared" si="41"/>
        <v>0.1</v>
      </c>
      <c r="BQ63" s="4">
        <f t="shared" si="41"/>
        <v>0.1</v>
      </c>
      <c r="BR63" s="4">
        <f t="shared" si="41"/>
        <v>0.1</v>
      </c>
      <c r="BS63" s="4">
        <f t="shared" si="41"/>
        <v>0.1</v>
      </c>
      <c r="BT63" s="4">
        <f t="shared" si="41"/>
        <v>0.1</v>
      </c>
      <c r="BU63" s="4">
        <f t="shared" si="41"/>
        <v>0.1</v>
      </c>
      <c r="BV63" s="4">
        <f t="shared" si="41"/>
        <v>0.1</v>
      </c>
      <c r="BW63" s="4">
        <f t="shared" si="41"/>
        <v>0.1</v>
      </c>
      <c r="BX63" s="4">
        <f t="shared" si="41"/>
        <v>0.1</v>
      </c>
      <c r="BY63" s="4">
        <f t="shared" si="41"/>
        <v>0.1</v>
      </c>
      <c r="BZ63" s="4">
        <f t="shared" si="41"/>
        <v>0.1</v>
      </c>
      <c r="CA63" s="4">
        <f t="shared" si="41"/>
        <v>0.1</v>
      </c>
      <c r="CB63" s="4">
        <f t="shared" si="41"/>
        <v>0.1</v>
      </c>
      <c r="CC63" s="4">
        <f t="shared" si="41"/>
        <v>0.1</v>
      </c>
      <c r="CD63" s="4">
        <f t="shared" si="41"/>
        <v>0.1</v>
      </c>
      <c r="CE63" s="4">
        <f t="shared" si="41"/>
        <v>0.1</v>
      </c>
      <c r="CF63" s="4">
        <f t="shared" si="41"/>
        <v>0.1</v>
      </c>
      <c r="CG63" s="4">
        <f t="shared" si="41"/>
        <v>0.1</v>
      </c>
      <c r="CH63" s="4">
        <f t="shared" si="41"/>
        <v>0.1</v>
      </c>
      <c r="CI63" s="4">
        <f t="shared" si="41"/>
        <v>0.1</v>
      </c>
      <c r="CJ63" s="4">
        <f t="shared" si="41"/>
        <v>0.1</v>
      </c>
      <c r="CK63" s="4">
        <f t="shared" si="38"/>
        <v>0.1</v>
      </c>
      <c r="CL63" s="4">
        <f t="shared" si="38"/>
        <v>0.1</v>
      </c>
      <c r="CM63" s="4">
        <f t="shared" si="38"/>
        <v>0.1</v>
      </c>
      <c r="CN63" s="4">
        <f t="shared" si="38"/>
        <v>0.1</v>
      </c>
      <c r="CO63" s="4">
        <f t="shared" si="38"/>
        <v>0.1</v>
      </c>
      <c r="CP63" s="4">
        <f t="shared" si="38"/>
        <v>0.1</v>
      </c>
      <c r="CQ63" s="4">
        <f t="shared" si="38"/>
        <v>0.1</v>
      </c>
      <c r="CR63" s="4">
        <f t="shared" si="38"/>
        <v>0.1</v>
      </c>
      <c r="CS63" s="4">
        <f t="shared" si="38"/>
        <v>0.1</v>
      </c>
      <c r="CT63" s="4">
        <f t="shared" si="38"/>
        <v>0.1</v>
      </c>
      <c r="CU63" s="4">
        <f t="shared" si="38"/>
        <v>0.1</v>
      </c>
      <c r="CV63" s="4">
        <f t="shared" si="38"/>
        <v>0.1</v>
      </c>
      <c r="CW63" s="4">
        <f t="shared" si="38"/>
        <v>0.1</v>
      </c>
      <c r="CX63" s="4">
        <f t="shared" si="38"/>
        <v>0.1</v>
      </c>
      <c r="CY63" s="4">
        <f t="shared" si="38"/>
        <v>0.1</v>
      </c>
      <c r="CZ63" s="4">
        <f t="shared" si="38"/>
        <v>0.1</v>
      </c>
      <c r="DA63" s="4">
        <f t="shared" si="38"/>
        <v>0.1</v>
      </c>
      <c r="DB63" s="4">
        <f t="shared" si="38"/>
        <v>0.1</v>
      </c>
      <c r="DC63" s="4">
        <f t="shared" si="38"/>
        <v>0.1</v>
      </c>
      <c r="DD63" s="4">
        <f t="shared" si="38"/>
        <v>0.1</v>
      </c>
      <c r="DE63" s="4">
        <f t="shared" si="38"/>
        <v>0.1</v>
      </c>
    </row>
    <row r="64" spans="1:109">
      <c r="E64" t="s">
        <v>23</v>
      </c>
      <c r="F64" t="s">
        <v>45</v>
      </c>
      <c r="G64" t="s">
        <v>44</v>
      </c>
      <c r="H64" s="2" t="s">
        <v>42</v>
      </c>
      <c r="J64" s="1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</row>
    <row r="65" spans="1:109">
      <c r="E65" s="4">
        <f>IF(H65=0,0%,IF(F65&gt;0.5,INDEX(J65:DE65,0,G65+1),INDEX(J65:DE65,0,G65+1)*F65))</f>
        <v>0</v>
      </c>
      <c r="F65" s="6">
        <f>IF($H$65=0,0,SUMIF(V81:X120,"Simple Black",$X$81:$X$120)/$H$65)</f>
        <v>0</v>
      </c>
      <c r="G65" s="6">
        <f>IF($H$65=0,0,SUMIF($V$81:$W$120,"Simple Black",$W$81:$W$120)/$H$65)</f>
        <v>0</v>
      </c>
      <c r="H65">
        <f>COUNTIF(V81:V120,"Simple Black")</f>
        <v>0</v>
      </c>
      <c r="I65" t="s">
        <v>182</v>
      </c>
      <c r="J65" s="1">
        <f>J22</f>
        <v>0.41000000000000003</v>
      </c>
      <c r="K65" s="1">
        <f t="shared" ref="K65:BV65" si="42">K22</f>
        <v>0.20500000000000002</v>
      </c>
      <c r="L65" s="1">
        <f t="shared" si="42"/>
        <v>4.1000000000000009E-2</v>
      </c>
      <c r="M65" s="1">
        <f t="shared" si="42"/>
        <v>4.1000000000000009E-2</v>
      </c>
      <c r="N65" s="1">
        <f t="shared" si="42"/>
        <v>4.1000000000000009E-2</v>
      </c>
      <c r="O65" s="1">
        <f t="shared" si="42"/>
        <v>4.1000000000000009E-2</v>
      </c>
      <c r="P65" s="1">
        <f t="shared" si="42"/>
        <v>4.1000000000000009E-2</v>
      </c>
      <c r="Q65" s="1">
        <f t="shared" si="42"/>
        <v>4.1000000000000009E-2</v>
      </c>
      <c r="R65" s="1">
        <f t="shared" si="42"/>
        <v>4.1000000000000009E-2</v>
      </c>
      <c r="S65" s="1">
        <f t="shared" si="42"/>
        <v>4.1000000000000009E-2</v>
      </c>
      <c r="T65" s="1">
        <f t="shared" si="42"/>
        <v>4.1000000000000009E-2</v>
      </c>
      <c r="U65" s="1">
        <f t="shared" si="42"/>
        <v>4.1000000000000009E-2</v>
      </c>
      <c r="V65" s="1">
        <f t="shared" si="42"/>
        <v>4.1000000000000009E-2</v>
      </c>
      <c r="W65" s="1">
        <f t="shared" si="42"/>
        <v>4.1000000000000009E-2</v>
      </c>
      <c r="X65" s="1">
        <f t="shared" si="42"/>
        <v>4.1000000000000009E-2</v>
      </c>
      <c r="Y65" s="1">
        <f t="shared" si="42"/>
        <v>4.1000000000000009E-2</v>
      </c>
      <c r="Z65" s="1">
        <f t="shared" si="42"/>
        <v>4.1000000000000009E-2</v>
      </c>
      <c r="AA65" s="1">
        <f t="shared" si="42"/>
        <v>4.1000000000000009E-2</v>
      </c>
      <c r="AB65" s="1">
        <f t="shared" si="42"/>
        <v>4.1000000000000009E-2</v>
      </c>
      <c r="AC65" s="1">
        <f t="shared" si="42"/>
        <v>4.1000000000000009E-2</v>
      </c>
      <c r="AD65" s="1">
        <f t="shared" si="42"/>
        <v>4.1000000000000009E-2</v>
      </c>
      <c r="AE65" s="1">
        <f t="shared" si="42"/>
        <v>4.1000000000000009E-2</v>
      </c>
      <c r="AF65" s="1">
        <f t="shared" si="42"/>
        <v>4.1000000000000009E-2</v>
      </c>
      <c r="AG65" s="1">
        <f t="shared" si="42"/>
        <v>4.1000000000000009E-2</v>
      </c>
      <c r="AH65" s="1">
        <f t="shared" si="42"/>
        <v>4.1000000000000009E-2</v>
      </c>
      <c r="AI65" s="1">
        <f t="shared" si="42"/>
        <v>4.1000000000000009E-2</v>
      </c>
      <c r="AJ65" s="1">
        <f t="shared" si="42"/>
        <v>4.1000000000000009E-2</v>
      </c>
      <c r="AK65" s="1">
        <f t="shared" si="42"/>
        <v>4.1000000000000009E-2</v>
      </c>
      <c r="AL65" s="1">
        <f t="shared" si="42"/>
        <v>4.1000000000000009E-2</v>
      </c>
      <c r="AM65" s="1">
        <f t="shared" si="42"/>
        <v>4.1000000000000009E-2</v>
      </c>
      <c r="AN65" s="1">
        <f t="shared" si="42"/>
        <v>4.1000000000000009E-2</v>
      </c>
      <c r="AO65" s="1">
        <f t="shared" si="42"/>
        <v>4.1000000000000009E-2</v>
      </c>
      <c r="AP65" s="1">
        <f t="shared" si="42"/>
        <v>4.1000000000000009E-2</v>
      </c>
      <c r="AQ65" s="1">
        <f t="shared" si="42"/>
        <v>4.1000000000000009E-2</v>
      </c>
      <c r="AR65" s="1">
        <f t="shared" si="42"/>
        <v>4.1000000000000009E-2</v>
      </c>
      <c r="AS65" s="1">
        <f t="shared" si="42"/>
        <v>4.1000000000000009E-2</v>
      </c>
      <c r="AT65" s="1">
        <f t="shared" si="42"/>
        <v>4.1000000000000009E-2</v>
      </c>
      <c r="AU65" s="1">
        <f t="shared" si="42"/>
        <v>4.1000000000000009E-2</v>
      </c>
      <c r="AV65" s="1">
        <f t="shared" si="42"/>
        <v>4.1000000000000009E-2</v>
      </c>
      <c r="AW65" s="1">
        <f t="shared" si="42"/>
        <v>4.1000000000000009E-2</v>
      </c>
      <c r="AX65" s="1">
        <f t="shared" si="42"/>
        <v>4.1000000000000009E-2</v>
      </c>
      <c r="AY65" s="1">
        <f t="shared" si="42"/>
        <v>4.1000000000000009E-2</v>
      </c>
      <c r="AZ65" s="1">
        <f t="shared" si="42"/>
        <v>4.1000000000000009E-2</v>
      </c>
      <c r="BA65" s="1">
        <f t="shared" si="42"/>
        <v>4.1000000000000009E-2</v>
      </c>
      <c r="BB65" s="1">
        <f t="shared" si="42"/>
        <v>4.1000000000000009E-2</v>
      </c>
      <c r="BC65" s="1">
        <f t="shared" si="42"/>
        <v>4.1000000000000009E-2</v>
      </c>
      <c r="BD65" s="1">
        <f t="shared" si="42"/>
        <v>4.1000000000000009E-2</v>
      </c>
      <c r="BE65" s="1">
        <f t="shared" si="42"/>
        <v>4.1000000000000009E-2</v>
      </c>
      <c r="BF65" s="1">
        <f t="shared" si="42"/>
        <v>4.1000000000000009E-2</v>
      </c>
      <c r="BG65" s="1">
        <f t="shared" si="42"/>
        <v>4.1000000000000009E-2</v>
      </c>
      <c r="BH65" s="1">
        <f t="shared" si="42"/>
        <v>4.1000000000000009E-2</v>
      </c>
      <c r="BI65" s="1">
        <f t="shared" si="42"/>
        <v>4.1000000000000009E-2</v>
      </c>
      <c r="BJ65" s="1">
        <f t="shared" si="42"/>
        <v>4.1000000000000009E-2</v>
      </c>
      <c r="BK65" s="1">
        <f t="shared" si="42"/>
        <v>4.1000000000000009E-2</v>
      </c>
      <c r="BL65" s="1">
        <f t="shared" si="42"/>
        <v>4.1000000000000009E-2</v>
      </c>
      <c r="BM65" s="1">
        <f t="shared" si="42"/>
        <v>4.1000000000000009E-2</v>
      </c>
      <c r="BN65" s="1">
        <f t="shared" si="42"/>
        <v>4.1000000000000009E-2</v>
      </c>
      <c r="BO65" s="1">
        <f t="shared" si="42"/>
        <v>4.1000000000000009E-2</v>
      </c>
      <c r="BP65" s="1">
        <f t="shared" si="42"/>
        <v>4.1000000000000009E-2</v>
      </c>
      <c r="BQ65" s="1">
        <f t="shared" si="42"/>
        <v>4.1000000000000009E-2</v>
      </c>
      <c r="BR65" s="1">
        <f t="shared" si="42"/>
        <v>4.1000000000000009E-2</v>
      </c>
      <c r="BS65" s="1">
        <f t="shared" si="42"/>
        <v>4.1000000000000009E-2</v>
      </c>
      <c r="BT65" s="1">
        <f t="shared" si="42"/>
        <v>4.1000000000000009E-2</v>
      </c>
      <c r="BU65" s="1">
        <f t="shared" si="42"/>
        <v>4.1000000000000009E-2</v>
      </c>
      <c r="BV65" s="1">
        <f t="shared" si="42"/>
        <v>4.1000000000000009E-2</v>
      </c>
      <c r="BW65" s="1">
        <f t="shared" ref="BW65:DE65" si="43">BW22</f>
        <v>4.1000000000000009E-2</v>
      </c>
      <c r="BX65" s="1">
        <f t="shared" si="43"/>
        <v>4.1000000000000009E-2</v>
      </c>
      <c r="BY65" s="1">
        <f t="shared" si="43"/>
        <v>4.1000000000000009E-2</v>
      </c>
      <c r="BZ65" s="1">
        <f t="shared" si="43"/>
        <v>4.1000000000000009E-2</v>
      </c>
      <c r="CA65" s="1">
        <f t="shared" si="43"/>
        <v>4.1000000000000009E-2</v>
      </c>
      <c r="CB65" s="1">
        <f t="shared" si="43"/>
        <v>4.1000000000000009E-2</v>
      </c>
      <c r="CC65" s="1">
        <f t="shared" si="43"/>
        <v>4.1000000000000009E-2</v>
      </c>
      <c r="CD65" s="1">
        <f t="shared" si="43"/>
        <v>4.1000000000000009E-2</v>
      </c>
      <c r="CE65" s="1">
        <f t="shared" si="43"/>
        <v>4.1000000000000009E-2</v>
      </c>
      <c r="CF65" s="1">
        <f t="shared" si="43"/>
        <v>4.1000000000000009E-2</v>
      </c>
      <c r="CG65" s="1">
        <f t="shared" si="43"/>
        <v>4.1000000000000009E-2</v>
      </c>
      <c r="CH65" s="1">
        <f t="shared" si="43"/>
        <v>4.1000000000000009E-2</v>
      </c>
      <c r="CI65" s="1">
        <f t="shared" si="43"/>
        <v>4.1000000000000009E-2</v>
      </c>
      <c r="CJ65" s="1">
        <f t="shared" si="43"/>
        <v>4.1000000000000009E-2</v>
      </c>
      <c r="CK65" s="1">
        <f t="shared" si="43"/>
        <v>4.1000000000000009E-2</v>
      </c>
      <c r="CL65" s="1">
        <f t="shared" si="43"/>
        <v>4.1000000000000009E-2</v>
      </c>
      <c r="CM65" s="1">
        <f t="shared" si="43"/>
        <v>4.1000000000000009E-2</v>
      </c>
      <c r="CN65" s="1">
        <f t="shared" si="43"/>
        <v>4.1000000000000009E-2</v>
      </c>
      <c r="CO65" s="1">
        <f t="shared" si="43"/>
        <v>4.1000000000000009E-2</v>
      </c>
      <c r="CP65" s="1">
        <f t="shared" si="43"/>
        <v>4.1000000000000009E-2</v>
      </c>
      <c r="CQ65" s="1">
        <f t="shared" si="43"/>
        <v>4.1000000000000009E-2</v>
      </c>
      <c r="CR65" s="1">
        <f t="shared" si="43"/>
        <v>4.1000000000000009E-2</v>
      </c>
      <c r="CS65" s="1">
        <f t="shared" si="43"/>
        <v>4.1000000000000009E-2</v>
      </c>
      <c r="CT65" s="1">
        <f t="shared" si="43"/>
        <v>4.1000000000000009E-2</v>
      </c>
      <c r="CU65" s="1">
        <f t="shared" si="43"/>
        <v>4.1000000000000009E-2</v>
      </c>
      <c r="CV65" s="1">
        <f t="shared" si="43"/>
        <v>4.1000000000000009E-2</v>
      </c>
      <c r="CW65" s="1">
        <f t="shared" si="43"/>
        <v>4.1000000000000009E-2</v>
      </c>
      <c r="CX65" s="1">
        <f t="shared" si="43"/>
        <v>4.1000000000000009E-2</v>
      </c>
      <c r="CY65" s="1">
        <f t="shared" si="43"/>
        <v>4.1000000000000009E-2</v>
      </c>
      <c r="CZ65" s="1">
        <f t="shared" si="43"/>
        <v>4.1000000000000009E-2</v>
      </c>
      <c r="DA65" s="1">
        <f t="shared" si="43"/>
        <v>4.1000000000000009E-2</v>
      </c>
      <c r="DB65" s="1">
        <f t="shared" si="43"/>
        <v>4.1000000000000009E-2</v>
      </c>
      <c r="DC65" s="1">
        <f t="shared" si="43"/>
        <v>4.1000000000000009E-2</v>
      </c>
      <c r="DD65" s="1">
        <f t="shared" si="43"/>
        <v>4.1000000000000009E-2</v>
      </c>
      <c r="DE65" s="1">
        <f t="shared" si="43"/>
        <v>4.1000000000000009E-2</v>
      </c>
    </row>
    <row r="66" spans="1:109">
      <c r="E66" s="4">
        <f t="shared" ref="E66:E71" si="44">IF(H66=0,0%,IF(F66&gt;0.5,INDEX(J66:DE66,0,G66+1),INDEX(J66:DE66,0,G66+1)*F66))</f>
        <v>0</v>
      </c>
      <c r="F66" s="6">
        <f>IF($H$66=0,0,SUMIF(V81:X120,"Nimble Foot",$X$81:$X$120)/$H$66)</f>
        <v>0</v>
      </c>
      <c r="G66" s="6">
        <f>IF($H$66=0,0,SUMIF($V$81:$W$120,"Nimble Foot",$W$81:$W$120)/$H$66)</f>
        <v>0</v>
      </c>
      <c r="H66">
        <f>COUNTIF(V81:V120,"Nimble Foot")</f>
        <v>0</v>
      </c>
      <c r="I66" s="2" t="s">
        <v>34</v>
      </c>
      <c r="J66" s="1">
        <f>AVERAGE(J23:J27)</f>
        <v>0.41000000000000003</v>
      </c>
      <c r="K66" s="1">
        <f t="shared" ref="K66:BV66" si="45">AVERAGE(K23:K27)</f>
        <v>0.41000000000000003</v>
      </c>
      <c r="L66" s="1">
        <f t="shared" si="45"/>
        <v>0.28700000000000003</v>
      </c>
      <c r="M66" s="1">
        <f t="shared" si="45"/>
        <v>0.17220000000000005</v>
      </c>
      <c r="N66" s="1">
        <f t="shared" si="45"/>
        <v>0.13940000000000002</v>
      </c>
      <c r="O66" s="1">
        <f t="shared" si="45"/>
        <v>0.10660000000000003</v>
      </c>
      <c r="P66" s="1">
        <f t="shared" si="45"/>
        <v>7.3800000000000004E-2</v>
      </c>
      <c r="Q66" s="1">
        <f t="shared" si="45"/>
        <v>4.1000000000000009E-2</v>
      </c>
      <c r="R66" s="1">
        <f t="shared" si="45"/>
        <v>4.1000000000000009E-2</v>
      </c>
      <c r="S66" s="1">
        <f t="shared" si="45"/>
        <v>4.1000000000000009E-2</v>
      </c>
      <c r="T66" s="1">
        <f t="shared" si="45"/>
        <v>4.1000000000000009E-2</v>
      </c>
      <c r="U66" s="1">
        <f t="shared" si="45"/>
        <v>4.1000000000000009E-2</v>
      </c>
      <c r="V66" s="1">
        <f t="shared" si="45"/>
        <v>4.1000000000000009E-2</v>
      </c>
      <c r="W66" s="1">
        <f t="shared" si="45"/>
        <v>4.1000000000000009E-2</v>
      </c>
      <c r="X66" s="1">
        <f t="shared" si="45"/>
        <v>4.1000000000000009E-2</v>
      </c>
      <c r="Y66" s="1">
        <f t="shared" si="45"/>
        <v>4.1000000000000009E-2</v>
      </c>
      <c r="Z66" s="1">
        <f t="shared" si="45"/>
        <v>4.1000000000000009E-2</v>
      </c>
      <c r="AA66" s="1">
        <f t="shared" si="45"/>
        <v>4.1000000000000009E-2</v>
      </c>
      <c r="AB66" s="1">
        <f t="shared" si="45"/>
        <v>4.1000000000000009E-2</v>
      </c>
      <c r="AC66" s="1">
        <f t="shared" si="45"/>
        <v>4.1000000000000009E-2</v>
      </c>
      <c r="AD66" s="1">
        <f t="shared" si="45"/>
        <v>4.1000000000000009E-2</v>
      </c>
      <c r="AE66" s="1">
        <f t="shared" si="45"/>
        <v>4.1000000000000009E-2</v>
      </c>
      <c r="AF66" s="1">
        <f t="shared" si="45"/>
        <v>4.1000000000000009E-2</v>
      </c>
      <c r="AG66" s="1">
        <f t="shared" si="45"/>
        <v>4.1000000000000009E-2</v>
      </c>
      <c r="AH66" s="1">
        <f t="shared" si="45"/>
        <v>4.1000000000000009E-2</v>
      </c>
      <c r="AI66" s="1">
        <f t="shared" si="45"/>
        <v>4.1000000000000009E-2</v>
      </c>
      <c r="AJ66" s="1">
        <f t="shared" si="45"/>
        <v>4.1000000000000009E-2</v>
      </c>
      <c r="AK66" s="1">
        <f t="shared" si="45"/>
        <v>4.1000000000000009E-2</v>
      </c>
      <c r="AL66" s="1">
        <f t="shared" si="45"/>
        <v>4.1000000000000009E-2</v>
      </c>
      <c r="AM66" s="1">
        <f t="shared" si="45"/>
        <v>4.1000000000000009E-2</v>
      </c>
      <c r="AN66" s="1">
        <f t="shared" si="45"/>
        <v>4.1000000000000009E-2</v>
      </c>
      <c r="AO66" s="1">
        <f t="shared" si="45"/>
        <v>4.1000000000000009E-2</v>
      </c>
      <c r="AP66" s="1">
        <f t="shared" si="45"/>
        <v>4.1000000000000009E-2</v>
      </c>
      <c r="AQ66" s="1">
        <f t="shared" si="45"/>
        <v>4.1000000000000009E-2</v>
      </c>
      <c r="AR66" s="1">
        <f t="shared" si="45"/>
        <v>4.1000000000000009E-2</v>
      </c>
      <c r="AS66" s="1">
        <f t="shared" si="45"/>
        <v>4.1000000000000009E-2</v>
      </c>
      <c r="AT66" s="1">
        <f t="shared" si="45"/>
        <v>4.1000000000000009E-2</v>
      </c>
      <c r="AU66" s="1">
        <f t="shared" si="45"/>
        <v>4.1000000000000009E-2</v>
      </c>
      <c r="AV66" s="1">
        <f t="shared" si="45"/>
        <v>4.1000000000000009E-2</v>
      </c>
      <c r="AW66" s="1">
        <f t="shared" si="45"/>
        <v>4.1000000000000009E-2</v>
      </c>
      <c r="AX66" s="1">
        <f t="shared" si="45"/>
        <v>4.1000000000000009E-2</v>
      </c>
      <c r="AY66" s="1">
        <f t="shared" si="45"/>
        <v>4.1000000000000009E-2</v>
      </c>
      <c r="AZ66" s="1">
        <f t="shared" si="45"/>
        <v>4.1000000000000009E-2</v>
      </c>
      <c r="BA66" s="1">
        <f t="shared" si="45"/>
        <v>4.1000000000000009E-2</v>
      </c>
      <c r="BB66" s="1">
        <f t="shared" si="45"/>
        <v>4.1000000000000009E-2</v>
      </c>
      <c r="BC66" s="1">
        <f t="shared" si="45"/>
        <v>4.1000000000000009E-2</v>
      </c>
      <c r="BD66" s="1">
        <f t="shared" si="45"/>
        <v>4.1000000000000009E-2</v>
      </c>
      <c r="BE66" s="1">
        <f t="shared" si="45"/>
        <v>4.1000000000000009E-2</v>
      </c>
      <c r="BF66" s="1">
        <f t="shared" si="45"/>
        <v>4.1000000000000009E-2</v>
      </c>
      <c r="BG66" s="1">
        <f t="shared" si="45"/>
        <v>4.1000000000000009E-2</v>
      </c>
      <c r="BH66" s="1">
        <f t="shared" si="45"/>
        <v>4.1000000000000009E-2</v>
      </c>
      <c r="BI66" s="1">
        <f t="shared" si="45"/>
        <v>4.1000000000000009E-2</v>
      </c>
      <c r="BJ66" s="1">
        <f t="shared" si="45"/>
        <v>4.1000000000000009E-2</v>
      </c>
      <c r="BK66" s="1">
        <f t="shared" si="45"/>
        <v>4.1000000000000009E-2</v>
      </c>
      <c r="BL66" s="1">
        <f t="shared" si="45"/>
        <v>4.1000000000000009E-2</v>
      </c>
      <c r="BM66" s="1">
        <f t="shared" si="45"/>
        <v>4.1000000000000009E-2</v>
      </c>
      <c r="BN66" s="1">
        <f t="shared" si="45"/>
        <v>4.1000000000000009E-2</v>
      </c>
      <c r="BO66" s="1">
        <f t="shared" si="45"/>
        <v>4.1000000000000009E-2</v>
      </c>
      <c r="BP66" s="1">
        <f t="shared" si="45"/>
        <v>4.1000000000000009E-2</v>
      </c>
      <c r="BQ66" s="1">
        <f t="shared" si="45"/>
        <v>4.1000000000000009E-2</v>
      </c>
      <c r="BR66" s="1">
        <f t="shared" si="45"/>
        <v>4.1000000000000009E-2</v>
      </c>
      <c r="BS66" s="1">
        <f t="shared" si="45"/>
        <v>4.1000000000000009E-2</v>
      </c>
      <c r="BT66" s="1">
        <f t="shared" si="45"/>
        <v>4.1000000000000009E-2</v>
      </c>
      <c r="BU66" s="1">
        <f t="shared" si="45"/>
        <v>4.1000000000000009E-2</v>
      </c>
      <c r="BV66" s="1">
        <f t="shared" si="45"/>
        <v>4.1000000000000009E-2</v>
      </c>
      <c r="BW66" s="1">
        <f t="shared" ref="BW66:DE66" si="46">AVERAGE(BW23:BW27)</f>
        <v>4.1000000000000009E-2</v>
      </c>
      <c r="BX66" s="1">
        <f t="shared" si="46"/>
        <v>4.1000000000000009E-2</v>
      </c>
      <c r="BY66" s="1">
        <f t="shared" si="46"/>
        <v>4.1000000000000009E-2</v>
      </c>
      <c r="BZ66" s="1">
        <f t="shared" si="46"/>
        <v>4.1000000000000009E-2</v>
      </c>
      <c r="CA66" s="1">
        <f t="shared" si="46"/>
        <v>4.1000000000000009E-2</v>
      </c>
      <c r="CB66" s="1">
        <f t="shared" si="46"/>
        <v>4.1000000000000009E-2</v>
      </c>
      <c r="CC66" s="1">
        <f t="shared" si="46"/>
        <v>4.1000000000000009E-2</v>
      </c>
      <c r="CD66" s="1">
        <f t="shared" si="46"/>
        <v>4.1000000000000009E-2</v>
      </c>
      <c r="CE66" s="1">
        <f t="shared" si="46"/>
        <v>4.1000000000000009E-2</v>
      </c>
      <c r="CF66" s="1">
        <f t="shared" si="46"/>
        <v>4.1000000000000009E-2</v>
      </c>
      <c r="CG66" s="1">
        <f t="shared" si="46"/>
        <v>4.1000000000000009E-2</v>
      </c>
      <c r="CH66" s="1">
        <f t="shared" si="46"/>
        <v>4.1000000000000009E-2</v>
      </c>
      <c r="CI66" s="1">
        <f t="shared" si="46"/>
        <v>4.1000000000000009E-2</v>
      </c>
      <c r="CJ66" s="1">
        <f t="shared" si="46"/>
        <v>4.1000000000000009E-2</v>
      </c>
      <c r="CK66" s="1">
        <f t="shared" si="46"/>
        <v>4.1000000000000009E-2</v>
      </c>
      <c r="CL66" s="1">
        <f t="shared" si="46"/>
        <v>4.1000000000000009E-2</v>
      </c>
      <c r="CM66" s="1">
        <f t="shared" si="46"/>
        <v>4.1000000000000009E-2</v>
      </c>
      <c r="CN66" s="1">
        <f t="shared" si="46"/>
        <v>4.1000000000000009E-2</v>
      </c>
      <c r="CO66" s="1">
        <f t="shared" si="46"/>
        <v>4.1000000000000009E-2</v>
      </c>
      <c r="CP66" s="1">
        <f t="shared" si="46"/>
        <v>4.1000000000000009E-2</v>
      </c>
      <c r="CQ66" s="1">
        <f t="shared" si="46"/>
        <v>4.1000000000000009E-2</v>
      </c>
      <c r="CR66" s="1">
        <f t="shared" si="46"/>
        <v>4.1000000000000009E-2</v>
      </c>
      <c r="CS66" s="1">
        <f t="shared" si="46"/>
        <v>4.1000000000000009E-2</v>
      </c>
      <c r="CT66" s="1">
        <f t="shared" si="46"/>
        <v>4.1000000000000009E-2</v>
      </c>
      <c r="CU66" s="1">
        <f t="shared" si="46"/>
        <v>4.1000000000000009E-2</v>
      </c>
      <c r="CV66" s="1">
        <f t="shared" si="46"/>
        <v>4.1000000000000009E-2</v>
      </c>
      <c r="CW66" s="1">
        <f t="shared" si="46"/>
        <v>4.1000000000000009E-2</v>
      </c>
      <c r="CX66" s="1">
        <f t="shared" si="46"/>
        <v>4.1000000000000009E-2</v>
      </c>
      <c r="CY66" s="1">
        <f t="shared" si="46"/>
        <v>4.1000000000000009E-2</v>
      </c>
      <c r="CZ66" s="1">
        <f t="shared" si="46"/>
        <v>4.1000000000000009E-2</v>
      </c>
      <c r="DA66" s="1">
        <f t="shared" si="46"/>
        <v>4.1000000000000009E-2</v>
      </c>
      <c r="DB66" s="1">
        <f t="shared" si="46"/>
        <v>4.1000000000000009E-2</v>
      </c>
      <c r="DC66" s="1">
        <f t="shared" si="46"/>
        <v>4.1000000000000009E-2</v>
      </c>
      <c r="DD66" s="1">
        <f t="shared" si="46"/>
        <v>4.1000000000000009E-2</v>
      </c>
      <c r="DE66" s="1">
        <f t="shared" si="46"/>
        <v>4.1000000000000009E-2</v>
      </c>
    </row>
    <row r="67" spans="1:109">
      <c r="E67" s="4">
        <f t="shared" ca="1" si="44"/>
        <v>4.1000000000000009E-2</v>
      </c>
      <c r="F67" s="6">
        <f ca="1">IF($H$67=0,0,SUMIF($V$81:$X$120,"Golden Blaze",$X$81:$X$120)/$H$67)</f>
        <v>1</v>
      </c>
      <c r="G67" s="6">
        <f ca="1">IF($H$67=0,0,SUMIF($V$81:$W$120,"Golden Blaze",$W$81:$W$120)/$H$67)</f>
        <v>17.142857142857142</v>
      </c>
      <c r="H67">
        <f>COUNTIF($V$81:$V$120,"Golden Blaze")</f>
        <v>7</v>
      </c>
      <c r="I67" s="2" t="s">
        <v>35</v>
      </c>
      <c r="J67" s="1">
        <f>AVERAGE(J28:J32)</f>
        <v>0.41000000000000003</v>
      </c>
      <c r="K67" s="1">
        <f t="shared" ref="K67:BV67" si="47">AVERAGE(K28:K32)</f>
        <v>0.41000000000000003</v>
      </c>
      <c r="L67" s="1">
        <f t="shared" si="47"/>
        <v>0.36900000000000005</v>
      </c>
      <c r="M67" s="1">
        <f t="shared" si="47"/>
        <v>0.246</v>
      </c>
      <c r="N67" s="1">
        <f t="shared" si="47"/>
        <v>0.17220000000000005</v>
      </c>
      <c r="O67" s="1">
        <f t="shared" si="47"/>
        <v>0.13940000000000002</v>
      </c>
      <c r="P67" s="1">
        <f t="shared" si="47"/>
        <v>0.10660000000000003</v>
      </c>
      <c r="Q67" s="1">
        <f t="shared" si="47"/>
        <v>7.3800000000000004E-2</v>
      </c>
      <c r="R67" s="1">
        <f t="shared" si="47"/>
        <v>4.1000000000000009E-2</v>
      </c>
      <c r="S67" s="1">
        <f t="shared" si="47"/>
        <v>4.1000000000000009E-2</v>
      </c>
      <c r="T67" s="1">
        <f t="shared" si="47"/>
        <v>4.1000000000000009E-2</v>
      </c>
      <c r="U67" s="1">
        <f t="shared" si="47"/>
        <v>4.1000000000000009E-2</v>
      </c>
      <c r="V67" s="1">
        <f t="shared" si="47"/>
        <v>4.1000000000000009E-2</v>
      </c>
      <c r="W67" s="1">
        <f t="shared" si="47"/>
        <v>4.1000000000000009E-2</v>
      </c>
      <c r="X67" s="1">
        <f t="shared" si="47"/>
        <v>4.1000000000000009E-2</v>
      </c>
      <c r="Y67" s="1">
        <f t="shared" si="47"/>
        <v>4.1000000000000009E-2</v>
      </c>
      <c r="Z67" s="1">
        <f t="shared" si="47"/>
        <v>4.1000000000000009E-2</v>
      </c>
      <c r="AA67" s="1">
        <f t="shared" si="47"/>
        <v>4.1000000000000009E-2</v>
      </c>
      <c r="AB67" s="1">
        <f t="shared" si="47"/>
        <v>4.1000000000000009E-2</v>
      </c>
      <c r="AC67" s="1">
        <f t="shared" si="47"/>
        <v>4.1000000000000009E-2</v>
      </c>
      <c r="AD67" s="1">
        <f t="shared" si="47"/>
        <v>4.1000000000000009E-2</v>
      </c>
      <c r="AE67" s="1">
        <f t="shared" si="47"/>
        <v>4.1000000000000009E-2</v>
      </c>
      <c r="AF67" s="1">
        <f t="shared" si="47"/>
        <v>4.1000000000000009E-2</v>
      </c>
      <c r="AG67" s="1">
        <f t="shared" si="47"/>
        <v>4.1000000000000009E-2</v>
      </c>
      <c r="AH67" s="1">
        <f t="shared" si="47"/>
        <v>4.1000000000000009E-2</v>
      </c>
      <c r="AI67" s="1">
        <f t="shared" si="47"/>
        <v>4.1000000000000009E-2</v>
      </c>
      <c r="AJ67" s="1">
        <f t="shared" si="47"/>
        <v>4.1000000000000009E-2</v>
      </c>
      <c r="AK67" s="1">
        <f t="shared" si="47"/>
        <v>4.1000000000000009E-2</v>
      </c>
      <c r="AL67" s="1">
        <f t="shared" si="47"/>
        <v>4.1000000000000009E-2</v>
      </c>
      <c r="AM67" s="1">
        <f t="shared" si="47"/>
        <v>4.1000000000000009E-2</v>
      </c>
      <c r="AN67" s="1">
        <f t="shared" si="47"/>
        <v>4.1000000000000009E-2</v>
      </c>
      <c r="AO67" s="1">
        <f t="shared" si="47"/>
        <v>4.1000000000000009E-2</v>
      </c>
      <c r="AP67" s="1">
        <f t="shared" si="47"/>
        <v>4.1000000000000009E-2</v>
      </c>
      <c r="AQ67" s="1">
        <f t="shared" si="47"/>
        <v>4.1000000000000009E-2</v>
      </c>
      <c r="AR67" s="1">
        <f t="shared" si="47"/>
        <v>4.1000000000000009E-2</v>
      </c>
      <c r="AS67" s="1">
        <f t="shared" si="47"/>
        <v>4.1000000000000009E-2</v>
      </c>
      <c r="AT67" s="1">
        <f t="shared" si="47"/>
        <v>4.1000000000000009E-2</v>
      </c>
      <c r="AU67" s="1">
        <f t="shared" si="47"/>
        <v>4.1000000000000009E-2</v>
      </c>
      <c r="AV67" s="1">
        <f t="shared" si="47"/>
        <v>4.1000000000000009E-2</v>
      </c>
      <c r="AW67" s="1">
        <f t="shared" si="47"/>
        <v>4.1000000000000009E-2</v>
      </c>
      <c r="AX67" s="1">
        <f t="shared" si="47"/>
        <v>4.1000000000000009E-2</v>
      </c>
      <c r="AY67" s="1">
        <f t="shared" si="47"/>
        <v>4.1000000000000009E-2</v>
      </c>
      <c r="AZ67" s="1">
        <f t="shared" si="47"/>
        <v>4.1000000000000009E-2</v>
      </c>
      <c r="BA67" s="1">
        <f t="shared" si="47"/>
        <v>4.1000000000000009E-2</v>
      </c>
      <c r="BB67" s="1">
        <f t="shared" si="47"/>
        <v>4.1000000000000009E-2</v>
      </c>
      <c r="BC67" s="1">
        <f t="shared" si="47"/>
        <v>4.1000000000000009E-2</v>
      </c>
      <c r="BD67" s="1">
        <f t="shared" si="47"/>
        <v>4.1000000000000009E-2</v>
      </c>
      <c r="BE67" s="1">
        <f t="shared" si="47"/>
        <v>4.1000000000000009E-2</v>
      </c>
      <c r="BF67" s="1">
        <f t="shared" si="47"/>
        <v>4.1000000000000009E-2</v>
      </c>
      <c r="BG67" s="1">
        <f t="shared" si="47"/>
        <v>4.1000000000000009E-2</v>
      </c>
      <c r="BH67" s="1">
        <f t="shared" si="47"/>
        <v>4.1000000000000009E-2</v>
      </c>
      <c r="BI67" s="1">
        <f t="shared" si="47"/>
        <v>4.1000000000000009E-2</v>
      </c>
      <c r="BJ67" s="1">
        <f t="shared" si="47"/>
        <v>4.1000000000000009E-2</v>
      </c>
      <c r="BK67" s="1">
        <f t="shared" si="47"/>
        <v>4.1000000000000009E-2</v>
      </c>
      <c r="BL67" s="1">
        <f t="shared" si="47"/>
        <v>4.1000000000000009E-2</v>
      </c>
      <c r="BM67" s="1">
        <f t="shared" si="47"/>
        <v>4.1000000000000009E-2</v>
      </c>
      <c r="BN67" s="1">
        <f t="shared" si="47"/>
        <v>4.1000000000000009E-2</v>
      </c>
      <c r="BO67" s="1">
        <f t="shared" si="47"/>
        <v>4.1000000000000009E-2</v>
      </c>
      <c r="BP67" s="1">
        <f t="shared" si="47"/>
        <v>4.1000000000000009E-2</v>
      </c>
      <c r="BQ67" s="1">
        <f t="shared" si="47"/>
        <v>4.1000000000000009E-2</v>
      </c>
      <c r="BR67" s="1">
        <f t="shared" si="47"/>
        <v>4.1000000000000009E-2</v>
      </c>
      <c r="BS67" s="1">
        <f t="shared" si="47"/>
        <v>4.1000000000000009E-2</v>
      </c>
      <c r="BT67" s="1">
        <f t="shared" si="47"/>
        <v>4.1000000000000009E-2</v>
      </c>
      <c r="BU67" s="1">
        <f t="shared" si="47"/>
        <v>4.1000000000000009E-2</v>
      </c>
      <c r="BV67" s="1">
        <f t="shared" si="47"/>
        <v>4.1000000000000009E-2</v>
      </c>
      <c r="BW67" s="1">
        <f t="shared" ref="BW67:DE67" si="48">AVERAGE(BW28:BW32)</f>
        <v>4.1000000000000009E-2</v>
      </c>
      <c r="BX67" s="1">
        <f t="shared" si="48"/>
        <v>4.1000000000000009E-2</v>
      </c>
      <c r="BY67" s="1">
        <f t="shared" si="48"/>
        <v>4.1000000000000009E-2</v>
      </c>
      <c r="BZ67" s="1">
        <f t="shared" si="48"/>
        <v>4.1000000000000009E-2</v>
      </c>
      <c r="CA67" s="1">
        <f t="shared" si="48"/>
        <v>4.1000000000000009E-2</v>
      </c>
      <c r="CB67" s="1">
        <f t="shared" si="48"/>
        <v>4.1000000000000009E-2</v>
      </c>
      <c r="CC67" s="1">
        <f t="shared" si="48"/>
        <v>4.1000000000000009E-2</v>
      </c>
      <c r="CD67" s="1">
        <f t="shared" si="48"/>
        <v>4.1000000000000009E-2</v>
      </c>
      <c r="CE67" s="1">
        <f t="shared" si="48"/>
        <v>4.1000000000000009E-2</v>
      </c>
      <c r="CF67" s="1">
        <f t="shared" si="48"/>
        <v>4.1000000000000009E-2</v>
      </c>
      <c r="CG67" s="1">
        <f t="shared" si="48"/>
        <v>4.1000000000000009E-2</v>
      </c>
      <c r="CH67" s="1">
        <f t="shared" si="48"/>
        <v>4.1000000000000009E-2</v>
      </c>
      <c r="CI67" s="1">
        <f t="shared" si="48"/>
        <v>4.1000000000000009E-2</v>
      </c>
      <c r="CJ67" s="1">
        <f t="shared" si="48"/>
        <v>4.1000000000000009E-2</v>
      </c>
      <c r="CK67" s="1">
        <f t="shared" si="48"/>
        <v>4.1000000000000009E-2</v>
      </c>
      <c r="CL67" s="1">
        <f t="shared" si="48"/>
        <v>4.1000000000000009E-2</v>
      </c>
      <c r="CM67" s="1">
        <f t="shared" si="48"/>
        <v>4.1000000000000009E-2</v>
      </c>
      <c r="CN67" s="1">
        <f t="shared" si="48"/>
        <v>4.1000000000000009E-2</v>
      </c>
      <c r="CO67" s="1">
        <f t="shared" si="48"/>
        <v>4.1000000000000009E-2</v>
      </c>
      <c r="CP67" s="1">
        <f t="shared" si="48"/>
        <v>4.1000000000000009E-2</v>
      </c>
      <c r="CQ67" s="1">
        <f t="shared" si="48"/>
        <v>4.1000000000000009E-2</v>
      </c>
      <c r="CR67" s="1">
        <f t="shared" si="48"/>
        <v>4.1000000000000009E-2</v>
      </c>
      <c r="CS67" s="1">
        <f t="shared" si="48"/>
        <v>4.1000000000000009E-2</v>
      </c>
      <c r="CT67" s="1">
        <f t="shared" si="48"/>
        <v>4.1000000000000009E-2</v>
      </c>
      <c r="CU67" s="1">
        <f t="shared" si="48"/>
        <v>4.1000000000000009E-2</v>
      </c>
      <c r="CV67" s="1">
        <f t="shared" si="48"/>
        <v>4.1000000000000009E-2</v>
      </c>
      <c r="CW67" s="1">
        <f t="shared" si="48"/>
        <v>4.1000000000000009E-2</v>
      </c>
      <c r="CX67" s="1">
        <f t="shared" si="48"/>
        <v>4.1000000000000009E-2</v>
      </c>
      <c r="CY67" s="1">
        <f t="shared" si="48"/>
        <v>4.1000000000000009E-2</v>
      </c>
      <c r="CZ67" s="1">
        <f t="shared" si="48"/>
        <v>4.1000000000000009E-2</v>
      </c>
      <c r="DA67" s="1">
        <f t="shared" si="48"/>
        <v>4.1000000000000009E-2</v>
      </c>
      <c r="DB67" s="1">
        <f t="shared" si="48"/>
        <v>4.1000000000000009E-2</v>
      </c>
      <c r="DC67" s="1">
        <f t="shared" si="48"/>
        <v>4.1000000000000009E-2</v>
      </c>
      <c r="DD67" s="1">
        <f t="shared" si="48"/>
        <v>4.1000000000000009E-2</v>
      </c>
      <c r="DE67" s="1">
        <f t="shared" si="48"/>
        <v>4.1000000000000009E-2</v>
      </c>
    </row>
    <row r="68" spans="1:109">
      <c r="E68" s="4">
        <f t="shared" ca="1" si="44"/>
        <v>5.6000000000000008E-2</v>
      </c>
      <c r="F68" s="6">
        <f ca="1">IF($H$68=0,0,SUMIF($V$81:$X$120,"Lucky Face",$X$81:$X$120)/$H$68)</f>
        <v>0.84615384615384615</v>
      </c>
      <c r="G68" s="6">
        <f ca="1">IF($H$68=0,0,SUMIF($V$81:$W$120,"Lucky Face",$W$81:$W$120)/$H$68)</f>
        <v>13.461538461538462</v>
      </c>
      <c r="H68">
        <f>COUNTIF($V$81:$V$120,"Lucky Face")</f>
        <v>13</v>
      </c>
      <c r="I68" s="2" t="s">
        <v>36</v>
      </c>
      <c r="J68" s="1">
        <f>AVERAGE(J33:J37)</f>
        <v>0.56000000000000005</v>
      </c>
      <c r="K68" s="1">
        <f t="shared" ref="K68:BV68" si="49">AVERAGE(K33:K37)</f>
        <v>0.56000000000000005</v>
      </c>
      <c r="L68" s="1">
        <f t="shared" si="49"/>
        <v>0.51400000000000001</v>
      </c>
      <c r="M68" s="1">
        <f t="shared" si="49"/>
        <v>0.34599999999999997</v>
      </c>
      <c r="N68" s="1">
        <f t="shared" si="49"/>
        <v>0.24320000000000003</v>
      </c>
      <c r="O68" s="1">
        <f t="shared" si="49"/>
        <v>0.2024</v>
      </c>
      <c r="P68" s="1">
        <f t="shared" si="49"/>
        <v>0.15760000000000002</v>
      </c>
      <c r="Q68" s="1">
        <f t="shared" si="49"/>
        <v>0.10880000000000001</v>
      </c>
      <c r="R68" s="1">
        <f t="shared" si="49"/>
        <v>5.6000000000000008E-2</v>
      </c>
      <c r="S68" s="1">
        <f t="shared" si="49"/>
        <v>5.6000000000000008E-2</v>
      </c>
      <c r="T68" s="1">
        <f t="shared" si="49"/>
        <v>5.6000000000000008E-2</v>
      </c>
      <c r="U68" s="1">
        <f t="shared" si="49"/>
        <v>5.6000000000000008E-2</v>
      </c>
      <c r="V68" s="1">
        <f t="shared" si="49"/>
        <v>5.6000000000000008E-2</v>
      </c>
      <c r="W68" s="1">
        <f t="shared" si="49"/>
        <v>5.6000000000000008E-2</v>
      </c>
      <c r="X68" s="1">
        <f t="shared" si="49"/>
        <v>5.6000000000000008E-2</v>
      </c>
      <c r="Y68" s="1">
        <f t="shared" si="49"/>
        <v>5.6000000000000008E-2</v>
      </c>
      <c r="Z68" s="1">
        <f t="shared" si="49"/>
        <v>5.6000000000000008E-2</v>
      </c>
      <c r="AA68" s="1">
        <f t="shared" si="49"/>
        <v>5.6000000000000008E-2</v>
      </c>
      <c r="AB68" s="1">
        <f t="shared" si="49"/>
        <v>5.6000000000000008E-2</v>
      </c>
      <c r="AC68" s="1">
        <f t="shared" si="49"/>
        <v>5.6000000000000008E-2</v>
      </c>
      <c r="AD68" s="1">
        <f t="shared" si="49"/>
        <v>5.6000000000000008E-2</v>
      </c>
      <c r="AE68" s="1">
        <f t="shared" si="49"/>
        <v>5.6000000000000008E-2</v>
      </c>
      <c r="AF68" s="1">
        <f t="shared" si="49"/>
        <v>5.6000000000000008E-2</v>
      </c>
      <c r="AG68" s="1">
        <f t="shared" si="49"/>
        <v>5.6000000000000008E-2</v>
      </c>
      <c r="AH68" s="1">
        <f t="shared" si="49"/>
        <v>5.6000000000000008E-2</v>
      </c>
      <c r="AI68" s="1">
        <f t="shared" si="49"/>
        <v>5.6000000000000008E-2</v>
      </c>
      <c r="AJ68" s="1">
        <f t="shared" si="49"/>
        <v>5.6000000000000008E-2</v>
      </c>
      <c r="AK68" s="1">
        <f t="shared" si="49"/>
        <v>5.6000000000000008E-2</v>
      </c>
      <c r="AL68" s="1">
        <f t="shared" si="49"/>
        <v>5.6000000000000008E-2</v>
      </c>
      <c r="AM68" s="1">
        <f t="shared" si="49"/>
        <v>5.6000000000000008E-2</v>
      </c>
      <c r="AN68" s="1">
        <f t="shared" si="49"/>
        <v>5.6000000000000008E-2</v>
      </c>
      <c r="AO68" s="1">
        <f t="shared" si="49"/>
        <v>5.6000000000000008E-2</v>
      </c>
      <c r="AP68" s="1">
        <f t="shared" si="49"/>
        <v>5.6000000000000008E-2</v>
      </c>
      <c r="AQ68" s="1">
        <f t="shared" si="49"/>
        <v>5.6000000000000008E-2</v>
      </c>
      <c r="AR68" s="1">
        <f t="shared" si="49"/>
        <v>5.6000000000000008E-2</v>
      </c>
      <c r="AS68" s="1">
        <f t="shared" si="49"/>
        <v>5.6000000000000008E-2</v>
      </c>
      <c r="AT68" s="1">
        <f t="shared" si="49"/>
        <v>5.6000000000000008E-2</v>
      </c>
      <c r="AU68" s="1">
        <f t="shared" si="49"/>
        <v>5.6000000000000008E-2</v>
      </c>
      <c r="AV68" s="1">
        <f t="shared" si="49"/>
        <v>5.6000000000000008E-2</v>
      </c>
      <c r="AW68" s="1">
        <f t="shared" si="49"/>
        <v>5.6000000000000008E-2</v>
      </c>
      <c r="AX68" s="1">
        <f t="shared" si="49"/>
        <v>5.6000000000000008E-2</v>
      </c>
      <c r="AY68" s="1">
        <f t="shared" si="49"/>
        <v>5.6000000000000008E-2</v>
      </c>
      <c r="AZ68" s="1">
        <f t="shared" si="49"/>
        <v>5.6000000000000008E-2</v>
      </c>
      <c r="BA68" s="1">
        <f t="shared" si="49"/>
        <v>5.6000000000000008E-2</v>
      </c>
      <c r="BB68" s="1">
        <f t="shared" si="49"/>
        <v>5.6000000000000008E-2</v>
      </c>
      <c r="BC68" s="1">
        <f t="shared" si="49"/>
        <v>5.6000000000000008E-2</v>
      </c>
      <c r="BD68" s="1">
        <f t="shared" si="49"/>
        <v>5.6000000000000008E-2</v>
      </c>
      <c r="BE68" s="1">
        <f t="shared" si="49"/>
        <v>5.6000000000000008E-2</v>
      </c>
      <c r="BF68" s="1">
        <f t="shared" si="49"/>
        <v>5.6000000000000008E-2</v>
      </c>
      <c r="BG68" s="1">
        <f t="shared" si="49"/>
        <v>5.6000000000000008E-2</v>
      </c>
      <c r="BH68" s="1">
        <f t="shared" si="49"/>
        <v>5.6000000000000008E-2</v>
      </c>
      <c r="BI68" s="1">
        <f t="shared" si="49"/>
        <v>5.6000000000000008E-2</v>
      </c>
      <c r="BJ68" s="1">
        <f t="shared" si="49"/>
        <v>5.6000000000000008E-2</v>
      </c>
      <c r="BK68" s="1">
        <f t="shared" si="49"/>
        <v>5.6000000000000008E-2</v>
      </c>
      <c r="BL68" s="1">
        <f t="shared" si="49"/>
        <v>5.6000000000000008E-2</v>
      </c>
      <c r="BM68" s="1">
        <f t="shared" si="49"/>
        <v>5.6000000000000008E-2</v>
      </c>
      <c r="BN68" s="1">
        <f t="shared" si="49"/>
        <v>5.6000000000000008E-2</v>
      </c>
      <c r="BO68" s="1">
        <f t="shared" si="49"/>
        <v>5.6000000000000008E-2</v>
      </c>
      <c r="BP68" s="1">
        <f t="shared" si="49"/>
        <v>5.6000000000000008E-2</v>
      </c>
      <c r="BQ68" s="1">
        <f t="shared" si="49"/>
        <v>5.6000000000000008E-2</v>
      </c>
      <c r="BR68" s="1">
        <f t="shared" si="49"/>
        <v>5.6000000000000008E-2</v>
      </c>
      <c r="BS68" s="1">
        <f t="shared" si="49"/>
        <v>5.6000000000000008E-2</v>
      </c>
      <c r="BT68" s="1">
        <f t="shared" si="49"/>
        <v>5.6000000000000008E-2</v>
      </c>
      <c r="BU68" s="1">
        <f t="shared" si="49"/>
        <v>5.6000000000000008E-2</v>
      </c>
      <c r="BV68" s="1">
        <f t="shared" si="49"/>
        <v>5.6000000000000008E-2</v>
      </c>
      <c r="BW68" s="1">
        <f t="shared" ref="BW68:DE68" si="50">AVERAGE(BW33:BW37)</f>
        <v>5.6000000000000008E-2</v>
      </c>
      <c r="BX68" s="1">
        <f t="shared" si="50"/>
        <v>5.6000000000000008E-2</v>
      </c>
      <c r="BY68" s="1">
        <f t="shared" si="50"/>
        <v>5.6000000000000008E-2</v>
      </c>
      <c r="BZ68" s="1">
        <f t="shared" si="50"/>
        <v>5.6000000000000008E-2</v>
      </c>
      <c r="CA68" s="1">
        <f t="shared" si="50"/>
        <v>5.6000000000000008E-2</v>
      </c>
      <c r="CB68" s="1">
        <f t="shared" si="50"/>
        <v>5.6000000000000008E-2</v>
      </c>
      <c r="CC68" s="1">
        <f t="shared" si="50"/>
        <v>5.6000000000000008E-2</v>
      </c>
      <c r="CD68" s="1">
        <f t="shared" si="50"/>
        <v>5.6000000000000008E-2</v>
      </c>
      <c r="CE68" s="1">
        <f t="shared" si="50"/>
        <v>5.6000000000000008E-2</v>
      </c>
      <c r="CF68" s="1">
        <f t="shared" si="50"/>
        <v>5.6000000000000008E-2</v>
      </c>
      <c r="CG68" s="1">
        <f t="shared" si="50"/>
        <v>5.6000000000000008E-2</v>
      </c>
      <c r="CH68" s="1">
        <f t="shared" si="50"/>
        <v>5.6000000000000008E-2</v>
      </c>
      <c r="CI68" s="1">
        <f t="shared" si="50"/>
        <v>5.6000000000000008E-2</v>
      </c>
      <c r="CJ68" s="1">
        <f t="shared" si="50"/>
        <v>5.6000000000000008E-2</v>
      </c>
      <c r="CK68" s="1">
        <f t="shared" si="50"/>
        <v>5.6000000000000008E-2</v>
      </c>
      <c r="CL68" s="1">
        <f t="shared" si="50"/>
        <v>5.6000000000000008E-2</v>
      </c>
      <c r="CM68" s="1">
        <f t="shared" si="50"/>
        <v>5.6000000000000008E-2</v>
      </c>
      <c r="CN68" s="1">
        <f t="shared" si="50"/>
        <v>5.6000000000000008E-2</v>
      </c>
      <c r="CO68" s="1">
        <f t="shared" si="50"/>
        <v>5.6000000000000008E-2</v>
      </c>
      <c r="CP68" s="1">
        <f t="shared" si="50"/>
        <v>5.6000000000000008E-2</v>
      </c>
      <c r="CQ68" s="1">
        <f t="shared" si="50"/>
        <v>5.6000000000000008E-2</v>
      </c>
      <c r="CR68" s="1">
        <f t="shared" si="50"/>
        <v>5.6000000000000008E-2</v>
      </c>
      <c r="CS68" s="1">
        <f t="shared" si="50"/>
        <v>5.6000000000000008E-2</v>
      </c>
      <c r="CT68" s="1">
        <f t="shared" si="50"/>
        <v>5.6000000000000008E-2</v>
      </c>
      <c r="CU68" s="1">
        <f t="shared" si="50"/>
        <v>5.6000000000000008E-2</v>
      </c>
      <c r="CV68" s="1">
        <f t="shared" si="50"/>
        <v>5.6000000000000008E-2</v>
      </c>
      <c r="CW68" s="1">
        <f t="shared" si="50"/>
        <v>5.6000000000000008E-2</v>
      </c>
      <c r="CX68" s="1">
        <f t="shared" si="50"/>
        <v>5.6000000000000008E-2</v>
      </c>
      <c r="CY68" s="1">
        <f t="shared" si="50"/>
        <v>5.6000000000000008E-2</v>
      </c>
      <c r="CZ68" s="1">
        <f t="shared" si="50"/>
        <v>5.6000000000000008E-2</v>
      </c>
      <c r="DA68" s="1">
        <f t="shared" si="50"/>
        <v>5.6000000000000008E-2</v>
      </c>
      <c r="DB68" s="1">
        <f t="shared" si="50"/>
        <v>5.6000000000000008E-2</v>
      </c>
      <c r="DC68" s="1">
        <f t="shared" si="50"/>
        <v>5.6000000000000008E-2</v>
      </c>
      <c r="DD68" s="1">
        <f t="shared" si="50"/>
        <v>5.6000000000000008E-2</v>
      </c>
      <c r="DE68" s="1">
        <f t="shared" si="50"/>
        <v>5.6000000000000008E-2</v>
      </c>
    </row>
    <row r="69" spans="1:109">
      <c r="E69" s="4">
        <f t="shared" si="44"/>
        <v>0</v>
      </c>
      <c r="F69" s="6">
        <f>IF($H$69=0,0,SUMIF($V$81:$X$120,"Wise Eye",$X$81:$X$120)/$H$69)</f>
        <v>0</v>
      </c>
      <c r="G69" s="6">
        <f>IF($H$69=0,0,SUMIF($V$81:$W$120,"Wise Eye",$W$81:$W$120)/$H$69)</f>
        <v>0</v>
      </c>
      <c r="H69">
        <f>COUNTIF($V$81:$V$120,"Wise Eye")</f>
        <v>0</v>
      </c>
      <c r="I69" s="2" t="s">
        <v>37</v>
      </c>
      <c r="J69" s="1">
        <f>AVERAGE(J38:J42)</f>
        <v>0.51</v>
      </c>
      <c r="K69" s="1">
        <f t="shared" ref="K69:BV69" si="51">AVERAGE(K38:K42)</f>
        <v>0.51</v>
      </c>
      <c r="L69" s="1">
        <f t="shared" si="51"/>
        <v>0.51</v>
      </c>
      <c r="M69" s="1">
        <f t="shared" si="51"/>
        <v>0.36450000000000005</v>
      </c>
      <c r="N69" s="1">
        <f t="shared" si="51"/>
        <v>0.255</v>
      </c>
      <c r="O69" s="1">
        <f t="shared" si="51"/>
        <v>0.21820000000000001</v>
      </c>
      <c r="P69" s="1">
        <f t="shared" si="51"/>
        <v>0.1794</v>
      </c>
      <c r="Q69" s="1">
        <f t="shared" si="51"/>
        <v>0.1386</v>
      </c>
      <c r="R69" s="1">
        <f t="shared" si="51"/>
        <v>9.580000000000001E-2</v>
      </c>
      <c r="S69" s="1">
        <f t="shared" si="51"/>
        <v>5.1000000000000004E-2</v>
      </c>
      <c r="T69" s="1">
        <f t="shared" si="51"/>
        <v>5.1000000000000004E-2</v>
      </c>
      <c r="U69" s="1">
        <f t="shared" si="51"/>
        <v>5.1000000000000004E-2</v>
      </c>
      <c r="V69" s="1">
        <f t="shared" si="51"/>
        <v>5.1000000000000004E-2</v>
      </c>
      <c r="W69" s="1">
        <f t="shared" si="51"/>
        <v>5.1000000000000004E-2</v>
      </c>
      <c r="X69" s="1">
        <f t="shared" si="51"/>
        <v>5.1000000000000004E-2</v>
      </c>
      <c r="Y69" s="1">
        <f t="shared" si="51"/>
        <v>5.1000000000000004E-2</v>
      </c>
      <c r="Z69" s="1">
        <f t="shared" si="51"/>
        <v>5.1000000000000004E-2</v>
      </c>
      <c r="AA69" s="1">
        <f t="shared" si="51"/>
        <v>5.1000000000000004E-2</v>
      </c>
      <c r="AB69" s="1">
        <f t="shared" si="51"/>
        <v>5.1000000000000004E-2</v>
      </c>
      <c r="AC69" s="1">
        <f t="shared" si="51"/>
        <v>5.1000000000000004E-2</v>
      </c>
      <c r="AD69" s="1">
        <f t="shared" si="51"/>
        <v>5.1000000000000004E-2</v>
      </c>
      <c r="AE69" s="1">
        <f t="shared" si="51"/>
        <v>5.1000000000000004E-2</v>
      </c>
      <c r="AF69" s="1">
        <f t="shared" si="51"/>
        <v>5.1000000000000004E-2</v>
      </c>
      <c r="AG69" s="1">
        <f t="shared" si="51"/>
        <v>5.1000000000000004E-2</v>
      </c>
      <c r="AH69" s="1">
        <f t="shared" si="51"/>
        <v>5.1000000000000004E-2</v>
      </c>
      <c r="AI69" s="1">
        <f t="shared" si="51"/>
        <v>5.1000000000000004E-2</v>
      </c>
      <c r="AJ69" s="1">
        <f t="shared" si="51"/>
        <v>5.1000000000000004E-2</v>
      </c>
      <c r="AK69" s="1">
        <f t="shared" si="51"/>
        <v>5.1000000000000004E-2</v>
      </c>
      <c r="AL69" s="1">
        <f t="shared" si="51"/>
        <v>5.1000000000000004E-2</v>
      </c>
      <c r="AM69" s="1">
        <f t="shared" si="51"/>
        <v>5.1000000000000004E-2</v>
      </c>
      <c r="AN69" s="1">
        <f t="shared" si="51"/>
        <v>5.1000000000000004E-2</v>
      </c>
      <c r="AO69" s="1">
        <f t="shared" si="51"/>
        <v>5.1000000000000004E-2</v>
      </c>
      <c r="AP69" s="1">
        <f t="shared" si="51"/>
        <v>5.1000000000000004E-2</v>
      </c>
      <c r="AQ69" s="1">
        <f t="shared" si="51"/>
        <v>5.1000000000000004E-2</v>
      </c>
      <c r="AR69" s="1">
        <f t="shared" si="51"/>
        <v>5.1000000000000004E-2</v>
      </c>
      <c r="AS69" s="1">
        <f t="shared" si="51"/>
        <v>5.1000000000000004E-2</v>
      </c>
      <c r="AT69" s="1">
        <f t="shared" si="51"/>
        <v>5.1000000000000004E-2</v>
      </c>
      <c r="AU69" s="1">
        <f t="shared" si="51"/>
        <v>5.1000000000000004E-2</v>
      </c>
      <c r="AV69" s="1">
        <f t="shared" si="51"/>
        <v>5.1000000000000004E-2</v>
      </c>
      <c r="AW69" s="1">
        <f t="shared" si="51"/>
        <v>5.1000000000000004E-2</v>
      </c>
      <c r="AX69" s="1">
        <f t="shared" si="51"/>
        <v>5.1000000000000004E-2</v>
      </c>
      <c r="AY69" s="1">
        <f t="shared" si="51"/>
        <v>5.1000000000000004E-2</v>
      </c>
      <c r="AZ69" s="1">
        <f t="shared" si="51"/>
        <v>5.1000000000000004E-2</v>
      </c>
      <c r="BA69" s="1">
        <f t="shared" si="51"/>
        <v>5.1000000000000004E-2</v>
      </c>
      <c r="BB69" s="1">
        <f t="shared" si="51"/>
        <v>5.1000000000000004E-2</v>
      </c>
      <c r="BC69" s="1">
        <f t="shared" si="51"/>
        <v>5.1000000000000004E-2</v>
      </c>
      <c r="BD69" s="1">
        <f t="shared" si="51"/>
        <v>5.1000000000000004E-2</v>
      </c>
      <c r="BE69" s="1">
        <f t="shared" si="51"/>
        <v>5.1000000000000004E-2</v>
      </c>
      <c r="BF69" s="1">
        <f t="shared" si="51"/>
        <v>5.1000000000000004E-2</v>
      </c>
      <c r="BG69" s="1">
        <f t="shared" si="51"/>
        <v>5.1000000000000004E-2</v>
      </c>
      <c r="BH69" s="1">
        <f t="shared" si="51"/>
        <v>5.1000000000000004E-2</v>
      </c>
      <c r="BI69" s="1">
        <f t="shared" si="51"/>
        <v>5.1000000000000004E-2</v>
      </c>
      <c r="BJ69" s="1">
        <f t="shared" si="51"/>
        <v>5.1000000000000004E-2</v>
      </c>
      <c r="BK69" s="1">
        <f t="shared" si="51"/>
        <v>5.1000000000000004E-2</v>
      </c>
      <c r="BL69" s="1">
        <f t="shared" si="51"/>
        <v>5.1000000000000004E-2</v>
      </c>
      <c r="BM69" s="1">
        <f t="shared" si="51"/>
        <v>5.1000000000000004E-2</v>
      </c>
      <c r="BN69" s="1">
        <f t="shared" si="51"/>
        <v>5.1000000000000004E-2</v>
      </c>
      <c r="BO69" s="1">
        <f t="shared" si="51"/>
        <v>5.1000000000000004E-2</v>
      </c>
      <c r="BP69" s="1">
        <f t="shared" si="51"/>
        <v>5.1000000000000004E-2</v>
      </c>
      <c r="BQ69" s="1">
        <f t="shared" si="51"/>
        <v>5.1000000000000004E-2</v>
      </c>
      <c r="BR69" s="1">
        <f t="shared" si="51"/>
        <v>5.1000000000000004E-2</v>
      </c>
      <c r="BS69" s="1">
        <f t="shared" si="51"/>
        <v>5.1000000000000004E-2</v>
      </c>
      <c r="BT69" s="1">
        <f t="shared" si="51"/>
        <v>5.1000000000000004E-2</v>
      </c>
      <c r="BU69" s="1">
        <f t="shared" si="51"/>
        <v>5.1000000000000004E-2</v>
      </c>
      <c r="BV69" s="1">
        <f t="shared" si="51"/>
        <v>5.1000000000000004E-2</v>
      </c>
      <c r="BW69" s="1">
        <f t="shared" ref="BW69:DE69" si="52">AVERAGE(BW38:BW42)</f>
        <v>5.1000000000000004E-2</v>
      </c>
      <c r="BX69" s="1">
        <f t="shared" si="52"/>
        <v>5.1000000000000004E-2</v>
      </c>
      <c r="BY69" s="1">
        <f t="shared" si="52"/>
        <v>5.1000000000000004E-2</v>
      </c>
      <c r="BZ69" s="1">
        <f t="shared" si="52"/>
        <v>5.1000000000000004E-2</v>
      </c>
      <c r="CA69" s="1">
        <f t="shared" si="52"/>
        <v>5.1000000000000004E-2</v>
      </c>
      <c r="CB69" s="1">
        <f t="shared" si="52"/>
        <v>5.1000000000000004E-2</v>
      </c>
      <c r="CC69" s="1">
        <f t="shared" si="52"/>
        <v>5.1000000000000004E-2</v>
      </c>
      <c r="CD69" s="1">
        <f t="shared" si="52"/>
        <v>5.1000000000000004E-2</v>
      </c>
      <c r="CE69" s="1">
        <f t="shared" si="52"/>
        <v>5.1000000000000004E-2</v>
      </c>
      <c r="CF69" s="1">
        <f t="shared" si="52"/>
        <v>5.1000000000000004E-2</v>
      </c>
      <c r="CG69" s="1">
        <f t="shared" si="52"/>
        <v>5.1000000000000004E-2</v>
      </c>
      <c r="CH69" s="1">
        <f t="shared" si="52"/>
        <v>5.1000000000000004E-2</v>
      </c>
      <c r="CI69" s="1">
        <f t="shared" si="52"/>
        <v>5.1000000000000004E-2</v>
      </c>
      <c r="CJ69" s="1">
        <f t="shared" si="52"/>
        <v>5.1000000000000004E-2</v>
      </c>
      <c r="CK69" s="1">
        <f t="shared" si="52"/>
        <v>5.1000000000000004E-2</v>
      </c>
      <c r="CL69" s="1">
        <f t="shared" si="52"/>
        <v>5.1000000000000004E-2</v>
      </c>
      <c r="CM69" s="1">
        <f t="shared" si="52"/>
        <v>5.1000000000000004E-2</v>
      </c>
      <c r="CN69" s="1">
        <f t="shared" si="52"/>
        <v>5.1000000000000004E-2</v>
      </c>
      <c r="CO69" s="1">
        <f t="shared" si="52"/>
        <v>5.1000000000000004E-2</v>
      </c>
      <c r="CP69" s="1">
        <f t="shared" si="52"/>
        <v>5.1000000000000004E-2</v>
      </c>
      <c r="CQ69" s="1">
        <f t="shared" si="52"/>
        <v>5.1000000000000004E-2</v>
      </c>
      <c r="CR69" s="1">
        <f t="shared" si="52"/>
        <v>5.1000000000000004E-2</v>
      </c>
      <c r="CS69" s="1">
        <f t="shared" si="52"/>
        <v>5.1000000000000004E-2</v>
      </c>
      <c r="CT69" s="1">
        <f t="shared" si="52"/>
        <v>5.1000000000000004E-2</v>
      </c>
      <c r="CU69" s="1">
        <f t="shared" si="52"/>
        <v>5.1000000000000004E-2</v>
      </c>
      <c r="CV69" s="1">
        <f t="shared" si="52"/>
        <v>5.1000000000000004E-2</v>
      </c>
      <c r="CW69" s="1">
        <f t="shared" si="52"/>
        <v>5.1000000000000004E-2</v>
      </c>
      <c r="CX69" s="1">
        <f t="shared" si="52"/>
        <v>5.1000000000000004E-2</v>
      </c>
      <c r="CY69" s="1">
        <f t="shared" si="52"/>
        <v>5.1000000000000004E-2</v>
      </c>
      <c r="CZ69" s="1">
        <f t="shared" si="52"/>
        <v>5.1000000000000004E-2</v>
      </c>
      <c r="DA69" s="1">
        <f t="shared" si="52"/>
        <v>5.1000000000000004E-2</v>
      </c>
      <c r="DB69" s="1">
        <f t="shared" si="52"/>
        <v>5.1000000000000004E-2</v>
      </c>
      <c r="DC69" s="1">
        <f t="shared" si="52"/>
        <v>5.1000000000000004E-2</v>
      </c>
      <c r="DD69" s="1">
        <f t="shared" si="52"/>
        <v>5.1000000000000004E-2</v>
      </c>
      <c r="DE69" s="1">
        <f t="shared" si="52"/>
        <v>5.1000000000000004E-2</v>
      </c>
    </row>
    <row r="70" spans="1:109">
      <c r="E70" s="4">
        <f t="shared" ca="1" si="44"/>
        <v>6.1000000000000013E-2</v>
      </c>
      <c r="F70" s="6">
        <f ca="1">IF($H$70=0,0,SUMIF($V$81:$X$120,"Purple Splash",$X$81:$X$120)/$H$70)</f>
        <v>0.75</v>
      </c>
      <c r="G70" s="6">
        <f ca="1">IF($H$70=0,0,SUMIF($V$81:$W$120,"Purple Splash",$W$81:$W$120)/$H$70)</f>
        <v>14.5</v>
      </c>
      <c r="H70">
        <f>COUNTIF($V$81:$V$120,"Purple Splash")</f>
        <v>4</v>
      </c>
      <c r="I70" s="2" t="s">
        <v>181</v>
      </c>
      <c r="J70" s="1">
        <f>AVERAGE(J43:J47)</f>
        <v>0.6100000000000001</v>
      </c>
      <c r="K70" s="1">
        <f t="shared" ref="K70:BV70" si="53">AVERAGE(K43:K47)</f>
        <v>0.6100000000000001</v>
      </c>
      <c r="L70" s="1">
        <f t="shared" si="53"/>
        <v>0.6100000000000001</v>
      </c>
      <c r="M70" s="1">
        <f t="shared" si="53"/>
        <v>0.503</v>
      </c>
      <c r="N70" s="1">
        <f t="shared" si="53"/>
        <v>0.37600000000000006</v>
      </c>
      <c r="O70" s="1">
        <f t="shared" si="53"/>
        <v>0.30500000000000005</v>
      </c>
      <c r="P70" s="1">
        <f t="shared" si="53"/>
        <v>0.26419999999999999</v>
      </c>
      <c r="Q70" s="1">
        <f t="shared" si="53"/>
        <v>0.21939999999999998</v>
      </c>
      <c r="R70" s="1">
        <f t="shared" si="53"/>
        <v>0.1706</v>
      </c>
      <c r="S70" s="1">
        <f t="shared" si="53"/>
        <v>0.11780000000000002</v>
      </c>
      <c r="T70" s="1">
        <f t="shared" si="53"/>
        <v>6.1000000000000013E-2</v>
      </c>
      <c r="U70" s="1">
        <f t="shared" si="53"/>
        <v>6.1000000000000013E-2</v>
      </c>
      <c r="V70" s="1">
        <f t="shared" si="53"/>
        <v>6.1000000000000013E-2</v>
      </c>
      <c r="W70" s="1">
        <f t="shared" si="53"/>
        <v>6.1000000000000013E-2</v>
      </c>
      <c r="X70" s="1">
        <f t="shared" si="53"/>
        <v>6.1000000000000013E-2</v>
      </c>
      <c r="Y70" s="1">
        <f t="shared" si="53"/>
        <v>6.1000000000000013E-2</v>
      </c>
      <c r="Z70" s="1">
        <f t="shared" si="53"/>
        <v>6.1000000000000013E-2</v>
      </c>
      <c r="AA70" s="1">
        <f t="shared" si="53"/>
        <v>6.1000000000000013E-2</v>
      </c>
      <c r="AB70" s="1">
        <f t="shared" si="53"/>
        <v>6.1000000000000013E-2</v>
      </c>
      <c r="AC70" s="1">
        <f t="shared" si="53"/>
        <v>6.1000000000000013E-2</v>
      </c>
      <c r="AD70" s="1">
        <f t="shared" si="53"/>
        <v>6.1000000000000013E-2</v>
      </c>
      <c r="AE70" s="1">
        <f t="shared" si="53"/>
        <v>6.1000000000000013E-2</v>
      </c>
      <c r="AF70" s="1">
        <f t="shared" si="53"/>
        <v>6.1000000000000013E-2</v>
      </c>
      <c r="AG70" s="1">
        <f t="shared" si="53"/>
        <v>6.1000000000000013E-2</v>
      </c>
      <c r="AH70" s="1">
        <f t="shared" si="53"/>
        <v>6.1000000000000013E-2</v>
      </c>
      <c r="AI70" s="1">
        <f t="shared" si="53"/>
        <v>6.1000000000000013E-2</v>
      </c>
      <c r="AJ70" s="1">
        <f t="shared" si="53"/>
        <v>6.1000000000000013E-2</v>
      </c>
      <c r="AK70" s="1">
        <f t="shared" si="53"/>
        <v>6.1000000000000013E-2</v>
      </c>
      <c r="AL70" s="1">
        <f t="shared" si="53"/>
        <v>6.1000000000000013E-2</v>
      </c>
      <c r="AM70" s="1">
        <f t="shared" si="53"/>
        <v>6.1000000000000013E-2</v>
      </c>
      <c r="AN70" s="1">
        <f t="shared" si="53"/>
        <v>6.1000000000000013E-2</v>
      </c>
      <c r="AO70" s="1">
        <f t="shared" si="53"/>
        <v>6.1000000000000013E-2</v>
      </c>
      <c r="AP70" s="1">
        <f t="shared" si="53"/>
        <v>6.1000000000000013E-2</v>
      </c>
      <c r="AQ70" s="1">
        <f t="shared" si="53"/>
        <v>6.1000000000000013E-2</v>
      </c>
      <c r="AR70" s="1">
        <f t="shared" si="53"/>
        <v>6.1000000000000013E-2</v>
      </c>
      <c r="AS70" s="1">
        <f t="shared" si="53"/>
        <v>6.1000000000000013E-2</v>
      </c>
      <c r="AT70" s="1">
        <f t="shared" si="53"/>
        <v>6.1000000000000013E-2</v>
      </c>
      <c r="AU70" s="1">
        <f t="shared" si="53"/>
        <v>6.1000000000000013E-2</v>
      </c>
      <c r="AV70" s="1">
        <f t="shared" si="53"/>
        <v>6.1000000000000013E-2</v>
      </c>
      <c r="AW70" s="1">
        <f t="shared" si="53"/>
        <v>6.1000000000000013E-2</v>
      </c>
      <c r="AX70" s="1">
        <f t="shared" si="53"/>
        <v>6.1000000000000013E-2</v>
      </c>
      <c r="AY70" s="1">
        <f t="shared" si="53"/>
        <v>6.1000000000000013E-2</v>
      </c>
      <c r="AZ70" s="1">
        <f t="shared" si="53"/>
        <v>6.1000000000000013E-2</v>
      </c>
      <c r="BA70" s="1">
        <f t="shared" si="53"/>
        <v>6.1000000000000013E-2</v>
      </c>
      <c r="BB70" s="1">
        <f t="shared" si="53"/>
        <v>6.1000000000000013E-2</v>
      </c>
      <c r="BC70" s="1">
        <f t="shared" si="53"/>
        <v>6.1000000000000013E-2</v>
      </c>
      <c r="BD70" s="1">
        <f t="shared" si="53"/>
        <v>6.1000000000000013E-2</v>
      </c>
      <c r="BE70" s="1">
        <f t="shared" si="53"/>
        <v>6.1000000000000013E-2</v>
      </c>
      <c r="BF70" s="1">
        <f t="shared" si="53"/>
        <v>6.1000000000000013E-2</v>
      </c>
      <c r="BG70" s="1">
        <f t="shared" si="53"/>
        <v>6.1000000000000013E-2</v>
      </c>
      <c r="BH70" s="1">
        <f t="shared" si="53"/>
        <v>6.1000000000000013E-2</v>
      </c>
      <c r="BI70" s="1">
        <f t="shared" si="53"/>
        <v>6.1000000000000013E-2</v>
      </c>
      <c r="BJ70" s="1">
        <f t="shared" si="53"/>
        <v>6.1000000000000013E-2</v>
      </c>
      <c r="BK70" s="1">
        <f t="shared" si="53"/>
        <v>6.1000000000000013E-2</v>
      </c>
      <c r="BL70" s="1">
        <f t="shared" si="53"/>
        <v>6.1000000000000013E-2</v>
      </c>
      <c r="BM70" s="1">
        <f t="shared" si="53"/>
        <v>6.1000000000000013E-2</v>
      </c>
      <c r="BN70" s="1">
        <f t="shared" si="53"/>
        <v>6.1000000000000013E-2</v>
      </c>
      <c r="BO70" s="1">
        <f t="shared" si="53"/>
        <v>6.1000000000000013E-2</v>
      </c>
      <c r="BP70" s="1">
        <f t="shared" si="53"/>
        <v>6.1000000000000013E-2</v>
      </c>
      <c r="BQ70" s="1">
        <f t="shared" si="53"/>
        <v>6.1000000000000013E-2</v>
      </c>
      <c r="BR70" s="1">
        <f t="shared" si="53"/>
        <v>6.1000000000000013E-2</v>
      </c>
      <c r="BS70" s="1">
        <f t="shared" si="53"/>
        <v>6.1000000000000013E-2</v>
      </c>
      <c r="BT70" s="1">
        <f t="shared" si="53"/>
        <v>6.1000000000000013E-2</v>
      </c>
      <c r="BU70" s="1">
        <f t="shared" si="53"/>
        <v>6.1000000000000013E-2</v>
      </c>
      <c r="BV70" s="1">
        <f t="shared" si="53"/>
        <v>6.1000000000000013E-2</v>
      </c>
      <c r="BW70" s="1">
        <f t="shared" ref="BW70:DE70" si="54">AVERAGE(BW43:BW47)</f>
        <v>6.1000000000000013E-2</v>
      </c>
      <c r="BX70" s="1">
        <f t="shared" si="54"/>
        <v>6.1000000000000013E-2</v>
      </c>
      <c r="BY70" s="1">
        <f t="shared" si="54"/>
        <v>6.1000000000000013E-2</v>
      </c>
      <c r="BZ70" s="1">
        <f t="shared" si="54"/>
        <v>6.1000000000000013E-2</v>
      </c>
      <c r="CA70" s="1">
        <f t="shared" si="54"/>
        <v>6.1000000000000013E-2</v>
      </c>
      <c r="CB70" s="1">
        <f t="shared" si="54"/>
        <v>6.1000000000000013E-2</v>
      </c>
      <c r="CC70" s="1">
        <f t="shared" si="54"/>
        <v>6.1000000000000013E-2</v>
      </c>
      <c r="CD70" s="1">
        <f t="shared" si="54"/>
        <v>6.1000000000000013E-2</v>
      </c>
      <c r="CE70" s="1">
        <f t="shared" si="54"/>
        <v>6.1000000000000013E-2</v>
      </c>
      <c r="CF70" s="1">
        <f t="shared" si="54"/>
        <v>6.1000000000000013E-2</v>
      </c>
      <c r="CG70" s="1">
        <f t="shared" si="54"/>
        <v>6.1000000000000013E-2</v>
      </c>
      <c r="CH70" s="1">
        <f t="shared" si="54"/>
        <v>6.1000000000000013E-2</v>
      </c>
      <c r="CI70" s="1">
        <f t="shared" si="54"/>
        <v>6.1000000000000013E-2</v>
      </c>
      <c r="CJ70" s="1">
        <f t="shared" si="54"/>
        <v>6.1000000000000013E-2</v>
      </c>
      <c r="CK70" s="1">
        <f t="shared" si="54"/>
        <v>6.1000000000000013E-2</v>
      </c>
      <c r="CL70" s="1">
        <f t="shared" si="54"/>
        <v>6.1000000000000013E-2</v>
      </c>
      <c r="CM70" s="1">
        <f t="shared" si="54"/>
        <v>6.1000000000000013E-2</v>
      </c>
      <c r="CN70" s="1">
        <f t="shared" si="54"/>
        <v>6.1000000000000013E-2</v>
      </c>
      <c r="CO70" s="1">
        <f t="shared" si="54"/>
        <v>6.1000000000000013E-2</v>
      </c>
      <c r="CP70" s="1">
        <f t="shared" si="54"/>
        <v>6.1000000000000013E-2</v>
      </c>
      <c r="CQ70" s="1">
        <f t="shared" si="54"/>
        <v>6.1000000000000013E-2</v>
      </c>
      <c r="CR70" s="1">
        <f t="shared" si="54"/>
        <v>6.1000000000000013E-2</v>
      </c>
      <c r="CS70" s="1">
        <f t="shared" si="54"/>
        <v>6.1000000000000013E-2</v>
      </c>
      <c r="CT70" s="1">
        <f t="shared" si="54"/>
        <v>6.1000000000000013E-2</v>
      </c>
      <c r="CU70" s="1">
        <f t="shared" si="54"/>
        <v>6.1000000000000013E-2</v>
      </c>
      <c r="CV70" s="1">
        <f t="shared" si="54"/>
        <v>6.1000000000000013E-2</v>
      </c>
      <c r="CW70" s="1">
        <f t="shared" si="54"/>
        <v>6.1000000000000013E-2</v>
      </c>
      <c r="CX70" s="1">
        <f t="shared" si="54"/>
        <v>6.1000000000000013E-2</v>
      </c>
      <c r="CY70" s="1">
        <f t="shared" si="54"/>
        <v>6.1000000000000013E-2</v>
      </c>
      <c r="CZ70" s="1">
        <f t="shared" si="54"/>
        <v>6.1000000000000013E-2</v>
      </c>
      <c r="DA70" s="1">
        <f t="shared" si="54"/>
        <v>6.1000000000000013E-2</v>
      </c>
      <c r="DB70" s="1">
        <f t="shared" si="54"/>
        <v>6.1000000000000013E-2</v>
      </c>
      <c r="DC70" s="1">
        <f t="shared" si="54"/>
        <v>6.1000000000000013E-2</v>
      </c>
      <c r="DD70" s="1">
        <f t="shared" si="54"/>
        <v>6.1000000000000013E-2</v>
      </c>
      <c r="DE70" s="1">
        <f t="shared" si="54"/>
        <v>6.1000000000000013E-2</v>
      </c>
    </row>
    <row r="71" spans="1:109">
      <c r="E71" s="4">
        <f t="shared" ca="1" si="44"/>
        <v>0.1268</v>
      </c>
      <c r="F71" s="6">
        <f ca="1">IF($H$71=0,0,SUMIF($V$81:$X$120,"White Shadow",$X$81:$X$120)/$H$71)</f>
        <v>1</v>
      </c>
      <c r="G71" s="6">
        <f ca="1">IF($H$71=0,0,SUMIF($V$81:$W$120,"White Shadow",$W$81:$W$120)/$H$71)</f>
        <v>13</v>
      </c>
      <c r="H71">
        <f>COUNTIF($V$81:$V$120,"White Shadow")</f>
        <v>1</v>
      </c>
      <c r="I71" s="2" t="s">
        <v>38</v>
      </c>
      <c r="J71" s="1">
        <f>AVERAGE(J48:J52)</f>
        <v>0.65999999999999992</v>
      </c>
      <c r="K71" s="1">
        <f t="shared" ref="K71:BV71" si="55">AVERAGE(K48:K52)</f>
        <v>0.65999999999999992</v>
      </c>
      <c r="L71" s="1">
        <f t="shared" si="55"/>
        <v>0.65999999999999992</v>
      </c>
      <c r="M71" s="1">
        <f t="shared" si="55"/>
        <v>0.60400000000000009</v>
      </c>
      <c r="N71" s="1">
        <f t="shared" si="55"/>
        <v>0.54299999999999993</v>
      </c>
      <c r="O71" s="1">
        <f t="shared" si="55"/>
        <v>0.47699999999999998</v>
      </c>
      <c r="P71" s="1">
        <f t="shared" si="55"/>
        <v>0.40600000000000003</v>
      </c>
      <c r="Q71" s="1">
        <f t="shared" si="55"/>
        <v>0.28520000000000001</v>
      </c>
      <c r="R71" s="1">
        <f t="shared" si="55"/>
        <v>0.2364</v>
      </c>
      <c r="S71" s="1">
        <f t="shared" si="55"/>
        <v>0.2364</v>
      </c>
      <c r="T71" s="1">
        <f t="shared" si="55"/>
        <v>0.18360000000000001</v>
      </c>
      <c r="U71" s="1">
        <f t="shared" si="55"/>
        <v>0.18360000000000001</v>
      </c>
      <c r="V71" s="1">
        <f t="shared" si="55"/>
        <v>0.1268</v>
      </c>
      <c r="W71" s="1">
        <f t="shared" si="55"/>
        <v>0.1268</v>
      </c>
      <c r="X71" s="1">
        <f t="shared" si="55"/>
        <v>0.1268</v>
      </c>
      <c r="Y71" s="1">
        <f t="shared" si="55"/>
        <v>6.6000000000000003E-2</v>
      </c>
      <c r="Z71" s="1">
        <f t="shared" si="55"/>
        <v>6.6000000000000003E-2</v>
      </c>
      <c r="AA71" s="1">
        <f t="shared" si="55"/>
        <v>6.6000000000000003E-2</v>
      </c>
      <c r="AB71" s="1">
        <f t="shared" si="55"/>
        <v>6.6000000000000003E-2</v>
      </c>
      <c r="AC71" s="1">
        <f t="shared" si="55"/>
        <v>6.6000000000000003E-2</v>
      </c>
      <c r="AD71" s="1">
        <f t="shared" si="55"/>
        <v>6.6000000000000003E-2</v>
      </c>
      <c r="AE71" s="1">
        <f t="shared" si="55"/>
        <v>6.6000000000000003E-2</v>
      </c>
      <c r="AF71" s="1">
        <f t="shared" si="55"/>
        <v>6.6000000000000003E-2</v>
      </c>
      <c r="AG71" s="1">
        <f t="shared" si="55"/>
        <v>6.6000000000000003E-2</v>
      </c>
      <c r="AH71" s="1">
        <f t="shared" si="55"/>
        <v>6.6000000000000003E-2</v>
      </c>
      <c r="AI71" s="1">
        <f t="shared" si="55"/>
        <v>6.6000000000000003E-2</v>
      </c>
      <c r="AJ71" s="1">
        <f t="shared" si="55"/>
        <v>6.6000000000000003E-2</v>
      </c>
      <c r="AK71" s="1">
        <f t="shared" si="55"/>
        <v>6.6000000000000003E-2</v>
      </c>
      <c r="AL71" s="1">
        <f t="shared" si="55"/>
        <v>6.6000000000000003E-2</v>
      </c>
      <c r="AM71" s="1">
        <f t="shared" si="55"/>
        <v>6.6000000000000003E-2</v>
      </c>
      <c r="AN71" s="1">
        <f t="shared" si="55"/>
        <v>6.6000000000000003E-2</v>
      </c>
      <c r="AO71" s="1">
        <f t="shared" si="55"/>
        <v>6.6000000000000003E-2</v>
      </c>
      <c r="AP71" s="1">
        <f t="shared" si="55"/>
        <v>6.6000000000000003E-2</v>
      </c>
      <c r="AQ71" s="1">
        <f t="shared" si="55"/>
        <v>6.6000000000000003E-2</v>
      </c>
      <c r="AR71" s="1">
        <f t="shared" si="55"/>
        <v>6.6000000000000003E-2</v>
      </c>
      <c r="AS71" s="1">
        <f t="shared" si="55"/>
        <v>6.6000000000000003E-2</v>
      </c>
      <c r="AT71" s="1">
        <f t="shared" si="55"/>
        <v>6.6000000000000003E-2</v>
      </c>
      <c r="AU71" s="1">
        <f t="shared" si="55"/>
        <v>6.6000000000000003E-2</v>
      </c>
      <c r="AV71" s="1">
        <f t="shared" si="55"/>
        <v>6.6000000000000003E-2</v>
      </c>
      <c r="AW71" s="1">
        <f t="shared" si="55"/>
        <v>6.6000000000000003E-2</v>
      </c>
      <c r="AX71" s="1">
        <f t="shared" si="55"/>
        <v>6.6000000000000003E-2</v>
      </c>
      <c r="AY71" s="1">
        <f t="shared" si="55"/>
        <v>6.6000000000000003E-2</v>
      </c>
      <c r="AZ71" s="1">
        <f t="shared" si="55"/>
        <v>6.6000000000000003E-2</v>
      </c>
      <c r="BA71" s="1">
        <f t="shared" si="55"/>
        <v>6.6000000000000003E-2</v>
      </c>
      <c r="BB71" s="1">
        <f t="shared" si="55"/>
        <v>6.6000000000000003E-2</v>
      </c>
      <c r="BC71" s="1">
        <f t="shared" si="55"/>
        <v>6.6000000000000003E-2</v>
      </c>
      <c r="BD71" s="1">
        <f t="shared" si="55"/>
        <v>6.6000000000000003E-2</v>
      </c>
      <c r="BE71" s="1">
        <f t="shared" si="55"/>
        <v>6.6000000000000003E-2</v>
      </c>
      <c r="BF71" s="1">
        <f t="shared" si="55"/>
        <v>6.6000000000000003E-2</v>
      </c>
      <c r="BG71" s="1">
        <f t="shared" si="55"/>
        <v>6.6000000000000003E-2</v>
      </c>
      <c r="BH71" s="1">
        <f t="shared" si="55"/>
        <v>6.6000000000000003E-2</v>
      </c>
      <c r="BI71" s="1">
        <f t="shared" si="55"/>
        <v>6.6000000000000003E-2</v>
      </c>
      <c r="BJ71" s="1">
        <f t="shared" si="55"/>
        <v>6.6000000000000003E-2</v>
      </c>
      <c r="BK71" s="1">
        <f t="shared" si="55"/>
        <v>6.6000000000000003E-2</v>
      </c>
      <c r="BL71" s="1">
        <f t="shared" si="55"/>
        <v>6.6000000000000003E-2</v>
      </c>
      <c r="BM71" s="1">
        <f t="shared" si="55"/>
        <v>6.6000000000000003E-2</v>
      </c>
      <c r="BN71" s="1">
        <f t="shared" si="55"/>
        <v>6.6000000000000003E-2</v>
      </c>
      <c r="BO71" s="1">
        <f t="shared" si="55"/>
        <v>6.6000000000000003E-2</v>
      </c>
      <c r="BP71" s="1">
        <f t="shared" si="55"/>
        <v>6.6000000000000003E-2</v>
      </c>
      <c r="BQ71" s="1">
        <f t="shared" si="55"/>
        <v>6.6000000000000003E-2</v>
      </c>
      <c r="BR71" s="1">
        <f t="shared" si="55"/>
        <v>6.6000000000000003E-2</v>
      </c>
      <c r="BS71" s="1">
        <f t="shared" si="55"/>
        <v>6.6000000000000003E-2</v>
      </c>
      <c r="BT71" s="1">
        <f t="shared" si="55"/>
        <v>6.6000000000000003E-2</v>
      </c>
      <c r="BU71" s="1">
        <f t="shared" si="55"/>
        <v>6.6000000000000003E-2</v>
      </c>
      <c r="BV71" s="1">
        <f t="shared" si="55"/>
        <v>6.6000000000000003E-2</v>
      </c>
      <c r="BW71" s="1">
        <f t="shared" ref="BW71:DE71" si="56">AVERAGE(BW48:BW52)</f>
        <v>6.6000000000000003E-2</v>
      </c>
      <c r="BX71" s="1">
        <f t="shared" si="56"/>
        <v>6.6000000000000003E-2</v>
      </c>
      <c r="BY71" s="1">
        <f t="shared" si="56"/>
        <v>6.6000000000000003E-2</v>
      </c>
      <c r="BZ71" s="1">
        <f t="shared" si="56"/>
        <v>6.6000000000000003E-2</v>
      </c>
      <c r="CA71" s="1">
        <f t="shared" si="56"/>
        <v>6.6000000000000003E-2</v>
      </c>
      <c r="CB71" s="1">
        <f t="shared" si="56"/>
        <v>6.6000000000000003E-2</v>
      </c>
      <c r="CC71" s="1">
        <f t="shared" si="56"/>
        <v>6.6000000000000003E-2</v>
      </c>
      <c r="CD71" s="1">
        <f t="shared" si="56"/>
        <v>6.6000000000000003E-2</v>
      </c>
      <c r="CE71" s="1">
        <f t="shared" si="56"/>
        <v>6.6000000000000003E-2</v>
      </c>
      <c r="CF71" s="1">
        <f t="shared" si="56"/>
        <v>6.6000000000000003E-2</v>
      </c>
      <c r="CG71" s="1">
        <f t="shared" si="56"/>
        <v>6.6000000000000003E-2</v>
      </c>
      <c r="CH71" s="1">
        <f t="shared" si="56"/>
        <v>6.6000000000000003E-2</v>
      </c>
      <c r="CI71" s="1">
        <f t="shared" si="56"/>
        <v>6.6000000000000003E-2</v>
      </c>
      <c r="CJ71" s="1">
        <f t="shared" si="56"/>
        <v>6.6000000000000003E-2</v>
      </c>
      <c r="CK71" s="1">
        <f t="shared" si="56"/>
        <v>6.6000000000000003E-2</v>
      </c>
      <c r="CL71" s="1">
        <f t="shared" si="56"/>
        <v>6.6000000000000003E-2</v>
      </c>
      <c r="CM71" s="1">
        <f t="shared" si="56"/>
        <v>6.6000000000000003E-2</v>
      </c>
      <c r="CN71" s="1">
        <f t="shared" si="56"/>
        <v>6.6000000000000003E-2</v>
      </c>
      <c r="CO71" s="1">
        <f t="shared" si="56"/>
        <v>6.6000000000000003E-2</v>
      </c>
      <c r="CP71" s="1">
        <f t="shared" si="56"/>
        <v>6.6000000000000003E-2</v>
      </c>
      <c r="CQ71" s="1">
        <f t="shared" si="56"/>
        <v>6.6000000000000003E-2</v>
      </c>
      <c r="CR71" s="1">
        <f t="shared" si="56"/>
        <v>6.6000000000000003E-2</v>
      </c>
      <c r="CS71" s="1">
        <f t="shared" si="56"/>
        <v>6.6000000000000003E-2</v>
      </c>
      <c r="CT71" s="1">
        <f t="shared" si="56"/>
        <v>6.6000000000000003E-2</v>
      </c>
      <c r="CU71" s="1">
        <f t="shared" si="56"/>
        <v>6.6000000000000003E-2</v>
      </c>
      <c r="CV71" s="1">
        <f t="shared" si="56"/>
        <v>6.6000000000000003E-2</v>
      </c>
      <c r="CW71" s="1">
        <f t="shared" si="56"/>
        <v>6.6000000000000003E-2</v>
      </c>
      <c r="CX71" s="1">
        <f t="shared" si="56"/>
        <v>6.6000000000000003E-2</v>
      </c>
      <c r="CY71" s="1">
        <f t="shared" si="56"/>
        <v>6.6000000000000003E-2</v>
      </c>
      <c r="CZ71" s="1">
        <f t="shared" si="56"/>
        <v>6.6000000000000003E-2</v>
      </c>
      <c r="DA71" s="1">
        <f t="shared" si="56"/>
        <v>6.6000000000000003E-2</v>
      </c>
      <c r="DB71" s="1">
        <f t="shared" si="56"/>
        <v>6.6000000000000003E-2</v>
      </c>
      <c r="DC71" s="1">
        <f t="shared" si="56"/>
        <v>6.6000000000000003E-2</v>
      </c>
      <c r="DD71" s="1">
        <f t="shared" si="56"/>
        <v>6.6000000000000003E-2</v>
      </c>
      <c r="DE71" s="1">
        <f t="shared" si="56"/>
        <v>6.6000000000000003E-2</v>
      </c>
    </row>
    <row r="72" spans="1:109">
      <c r="I72" t="s">
        <v>39</v>
      </c>
      <c r="J72" s="1">
        <f>AVERAGE(J22:J52)</f>
        <v>0.52290322580645177</v>
      </c>
      <c r="K72" s="1">
        <f t="shared" ref="K72:BV72" si="57">AVERAGE(K22:K52)</f>
        <v>0.51629032258064522</v>
      </c>
      <c r="L72" s="1">
        <f t="shared" si="57"/>
        <v>0.47712903225806458</v>
      </c>
      <c r="M72" s="1">
        <f t="shared" si="57"/>
        <v>0.36191935483870968</v>
      </c>
      <c r="N72" s="1">
        <f t="shared" si="57"/>
        <v>0.28016129032258064</v>
      </c>
      <c r="O72" s="1">
        <f t="shared" si="57"/>
        <v>0.23496774193548389</v>
      </c>
      <c r="P72" s="1">
        <f t="shared" si="57"/>
        <v>0.19287096774193552</v>
      </c>
      <c r="Q72" s="1">
        <f t="shared" si="57"/>
        <v>0.14112903225806456</v>
      </c>
      <c r="R72" s="1">
        <f t="shared" si="57"/>
        <v>0.10467741935483872</v>
      </c>
      <c r="S72" s="1">
        <f t="shared" si="57"/>
        <v>8.8935483870967752E-2</v>
      </c>
      <c r="T72" s="1">
        <f t="shared" si="57"/>
        <v>7.1258064516129052E-2</v>
      </c>
      <c r="U72" s="1">
        <f t="shared" si="57"/>
        <v>7.1258064516129052E-2</v>
      </c>
      <c r="V72" s="1">
        <f t="shared" si="57"/>
        <v>6.2096774193548393E-2</v>
      </c>
      <c r="W72" s="1">
        <f t="shared" si="57"/>
        <v>6.2096774193548393E-2</v>
      </c>
      <c r="X72" s="1">
        <f t="shared" si="57"/>
        <v>6.2096774193548393E-2</v>
      </c>
      <c r="Y72" s="1">
        <f t="shared" si="57"/>
        <v>5.2290322580645178E-2</v>
      </c>
      <c r="Z72" s="1">
        <f t="shared" si="57"/>
        <v>5.2290322580645178E-2</v>
      </c>
      <c r="AA72" s="1">
        <f t="shared" si="57"/>
        <v>5.2290322580645178E-2</v>
      </c>
      <c r="AB72" s="1">
        <f t="shared" si="57"/>
        <v>5.2290322580645178E-2</v>
      </c>
      <c r="AC72" s="1">
        <f t="shared" si="57"/>
        <v>5.2290322580645178E-2</v>
      </c>
      <c r="AD72" s="1">
        <f t="shared" si="57"/>
        <v>5.2290322580645178E-2</v>
      </c>
      <c r="AE72" s="1">
        <f t="shared" si="57"/>
        <v>5.2290322580645178E-2</v>
      </c>
      <c r="AF72" s="1">
        <f t="shared" si="57"/>
        <v>5.2290322580645178E-2</v>
      </c>
      <c r="AG72" s="1">
        <f t="shared" si="57"/>
        <v>5.2290322580645178E-2</v>
      </c>
      <c r="AH72" s="1">
        <f t="shared" si="57"/>
        <v>5.2290322580645178E-2</v>
      </c>
      <c r="AI72" s="1">
        <f t="shared" si="57"/>
        <v>5.2290322580645178E-2</v>
      </c>
      <c r="AJ72" s="1">
        <f t="shared" si="57"/>
        <v>5.2290322580645178E-2</v>
      </c>
      <c r="AK72" s="1">
        <f t="shared" si="57"/>
        <v>5.2290322580645178E-2</v>
      </c>
      <c r="AL72" s="1">
        <f t="shared" si="57"/>
        <v>5.2290322580645178E-2</v>
      </c>
      <c r="AM72" s="1">
        <f t="shared" si="57"/>
        <v>5.2290322580645178E-2</v>
      </c>
      <c r="AN72" s="1">
        <f t="shared" si="57"/>
        <v>5.2290322580645178E-2</v>
      </c>
      <c r="AO72" s="1">
        <f t="shared" si="57"/>
        <v>5.2290322580645178E-2</v>
      </c>
      <c r="AP72" s="1">
        <f t="shared" si="57"/>
        <v>5.2290322580645178E-2</v>
      </c>
      <c r="AQ72" s="1">
        <f t="shared" si="57"/>
        <v>5.2290322580645178E-2</v>
      </c>
      <c r="AR72" s="1">
        <f t="shared" si="57"/>
        <v>5.2290322580645178E-2</v>
      </c>
      <c r="AS72" s="1">
        <f t="shared" si="57"/>
        <v>5.2290322580645178E-2</v>
      </c>
      <c r="AT72" s="1">
        <f t="shared" si="57"/>
        <v>5.2290322580645178E-2</v>
      </c>
      <c r="AU72" s="1">
        <f t="shared" si="57"/>
        <v>5.2290322580645178E-2</v>
      </c>
      <c r="AV72" s="1">
        <f t="shared" si="57"/>
        <v>5.2290322580645178E-2</v>
      </c>
      <c r="AW72" s="1">
        <f t="shared" si="57"/>
        <v>5.2290322580645178E-2</v>
      </c>
      <c r="AX72" s="1">
        <f t="shared" si="57"/>
        <v>5.2290322580645178E-2</v>
      </c>
      <c r="AY72" s="1">
        <f t="shared" si="57"/>
        <v>5.2290322580645178E-2</v>
      </c>
      <c r="AZ72" s="1">
        <f t="shared" si="57"/>
        <v>5.2290322580645178E-2</v>
      </c>
      <c r="BA72" s="1">
        <f t="shared" si="57"/>
        <v>5.2290322580645178E-2</v>
      </c>
      <c r="BB72" s="1">
        <f t="shared" si="57"/>
        <v>5.2290322580645178E-2</v>
      </c>
      <c r="BC72" s="1">
        <f t="shared" si="57"/>
        <v>5.2290322580645178E-2</v>
      </c>
      <c r="BD72" s="1">
        <f t="shared" si="57"/>
        <v>5.2290322580645178E-2</v>
      </c>
      <c r="BE72" s="1">
        <f t="shared" si="57"/>
        <v>5.2290322580645178E-2</v>
      </c>
      <c r="BF72" s="1">
        <f t="shared" si="57"/>
        <v>5.2290322580645178E-2</v>
      </c>
      <c r="BG72" s="1">
        <f t="shared" si="57"/>
        <v>5.2290322580645178E-2</v>
      </c>
      <c r="BH72" s="1">
        <f t="shared" si="57"/>
        <v>5.2290322580645178E-2</v>
      </c>
      <c r="BI72" s="1">
        <f t="shared" si="57"/>
        <v>5.2290322580645178E-2</v>
      </c>
      <c r="BJ72" s="1">
        <f t="shared" si="57"/>
        <v>5.2290322580645178E-2</v>
      </c>
      <c r="BK72" s="1">
        <f t="shared" si="57"/>
        <v>5.2290322580645178E-2</v>
      </c>
      <c r="BL72" s="1">
        <f t="shared" si="57"/>
        <v>5.2290322580645178E-2</v>
      </c>
      <c r="BM72" s="1">
        <f t="shared" si="57"/>
        <v>5.2290322580645178E-2</v>
      </c>
      <c r="BN72" s="1">
        <f t="shared" si="57"/>
        <v>5.2290322580645178E-2</v>
      </c>
      <c r="BO72" s="1">
        <f t="shared" si="57"/>
        <v>5.2290322580645178E-2</v>
      </c>
      <c r="BP72" s="1">
        <f t="shared" si="57"/>
        <v>5.2290322580645178E-2</v>
      </c>
      <c r="BQ72" s="1">
        <f t="shared" si="57"/>
        <v>5.2290322580645178E-2</v>
      </c>
      <c r="BR72" s="1">
        <f t="shared" si="57"/>
        <v>5.2290322580645178E-2</v>
      </c>
      <c r="BS72" s="1">
        <f t="shared" si="57"/>
        <v>5.2290322580645178E-2</v>
      </c>
      <c r="BT72" s="1">
        <f t="shared" si="57"/>
        <v>5.2290322580645178E-2</v>
      </c>
      <c r="BU72" s="1">
        <f t="shared" si="57"/>
        <v>5.2290322580645178E-2</v>
      </c>
      <c r="BV72" s="1">
        <f t="shared" si="57"/>
        <v>5.2290322580645178E-2</v>
      </c>
      <c r="BW72" s="1">
        <f t="shared" ref="BW72:DE72" si="58">AVERAGE(BW22:BW52)</f>
        <v>5.2290322580645178E-2</v>
      </c>
      <c r="BX72" s="1">
        <f t="shared" si="58"/>
        <v>5.2290322580645178E-2</v>
      </c>
      <c r="BY72" s="1">
        <f t="shared" si="58"/>
        <v>5.2290322580645178E-2</v>
      </c>
      <c r="BZ72" s="1">
        <f t="shared" si="58"/>
        <v>5.2290322580645178E-2</v>
      </c>
      <c r="CA72" s="1">
        <f t="shared" si="58"/>
        <v>5.2290322580645178E-2</v>
      </c>
      <c r="CB72" s="1">
        <f t="shared" si="58"/>
        <v>5.2290322580645178E-2</v>
      </c>
      <c r="CC72" s="1">
        <f t="shared" si="58"/>
        <v>5.2290322580645178E-2</v>
      </c>
      <c r="CD72" s="1">
        <f t="shared" si="58"/>
        <v>5.2290322580645178E-2</v>
      </c>
      <c r="CE72" s="1">
        <f t="shared" si="58"/>
        <v>5.2290322580645178E-2</v>
      </c>
      <c r="CF72" s="1">
        <f t="shared" si="58"/>
        <v>5.2290322580645178E-2</v>
      </c>
      <c r="CG72" s="1">
        <f t="shared" si="58"/>
        <v>5.2290322580645178E-2</v>
      </c>
      <c r="CH72" s="1">
        <f t="shared" si="58"/>
        <v>5.2290322580645178E-2</v>
      </c>
      <c r="CI72" s="1">
        <f t="shared" si="58"/>
        <v>5.2290322580645178E-2</v>
      </c>
      <c r="CJ72" s="1">
        <f t="shared" si="58"/>
        <v>5.2290322580645178E-2</v>
      </c>
      <c r="CK72" s="1">
        <f t="shared" si="58"/>
        <v>5.2290322580645178E-2</v>
      </c>
      <c r="CL72" s="1">
        <f t="shared" si="58"/>
        <v>5.2290322580645178E-2</v>
      </c>
      <c r="CM72" s="1">
        <f t="shared" si="58"/>
        <v>5.2290322580645178E-2</v>
      </c>
      <c r="CN72" s="1">
        <f t="shared" si="58"/>
        <v>5.2290322580645178E-2</v>
      </c>
      <c r="CO72" s="1">
        <f t="shared" si="58"/>
        <v>5.2290322580645178E-2</v>
      </c>
      <c r="CP72" s="1">
        <f t="shared" si="58"/>
        <v>5.2290322580645178E-2</v>
      </c>
      <c r="CQ72" s="1">
        <f t="shared" si="58"/>
        <v>5.2290322580645178E-2</v>
      </c>
      <c r="CR72" s="1">
        <f t="shared" si="58"/>
        <v>5.2290322580645178E-2</v>
      </c>
      <c r="CS72" s="1">
        <f t="shared" si="58"/>
        <v>5.2290322580645178E-2</v>
      </c>
      <c r="CT72" s="1">
        <f t="shared" si="58"/>
        <v>5.2290322580645178E-2</v>
      </c>
      <c r="CU72" s="1">
        <f t="shared" si="58"/>
        <v>5.2290322580645178E-2</v>
      </c>
      <c r="CV72" s="1">
        <f t="shared" si="58"/>
        <v>5.2290322580645178E-2</v>
      </c>
      <c r="CW72" s="1">
        <f t="shared" si="58"/>
        <v>5.2290322580645178E-2</v>
      </c>
      <c r="CX72" s="1">
        <f t="shared" si="58"/>
        <v>5.2290322580645178E-2</v>
      </c>
      <c r="CY72" s="1">
        <f t="shared" si="58"/>
        <v>5.2290322580645178E-2</v>
      </c>
      <c r="CZ72" s="1">
        <f t="shared" si="58"/>
        <v>5.2290322580645178E-2</v>
      </c>
      <c r="DA72" s="1">
        <f t="shared" si="58"/>
        <v>5.2290322580645178E-2</v>
      </c>
      <c r="DB72" s="1">
        <f t="shared" si="58"/>
        <v>5.2290322580645178E-2</v>
      </c>
      <c r="DC72" s="1">
        <f t="shared" si="58"/>
        <v>5.2290322580645178E-2</v>
      </c>
      <c r="DD72" s="1">
        <f t="shared" si="58"/>
        <v>5.2290322580645178E-2</v>
      </c>
      <c r="DE72" s="1">
        <f t="shared" si="58"/>
        <v>5.2290322580645178E-2</v>
      </c>
    </row>
    <row r="73" spans="1:109">
      <c r="H73" s="2"/>
    </row>
    <row r="74" spans="1:109">
      <c r="I74" t="s">
        <v>29</v>
      </c>
      <c r="J74">
        <f t="shared" ref="J74:AO74" si="59">(J21-1)*$U$5</f>
        <v>0</v>
      </c>
      <c r="K74">
        <f t="shared" si="59"/>
        <v>240</v>
      </c>
      <c r="L74">
        <f t="shared" si="59"/>
        <v>480</v>
      </c>
      <c r="M74">
        <f t="shared" si="59"/>
        <v>720</v>
      </c>
      <c r="N74">
        <f t="shared" si="59"/>
        <v>960</v>
      </c>
      <c r="O74">
        <f t="shared" si="59"/>
        <v>1200</v>
      </c>
      <c r="P74">
        <f t="shared" si="59"/>
        <v>1440</v>
      </c>
      <c r="Q74">
        <f t="shared" si="59"/>
        <v>1680</v>
      </c>
      <c r="R74">
        <f t="shared" si="59"/>
        <v>1920</v>
      </c>
      <c r="S74">
        <f t="shared" si="59"/>
        <v>2160</v>
      </c>
      <c r="T74">
        <f t="shared" si="59"/>
        <v>2400</v>
      </c>
      <c r="U74">
        <f t="shared" si="59"/>
        <v>2640</v>
      </c>
      <c r="V74">
        <f t="shared" si="59"/>
        <v>2880</v>
      </c>
      <c r="W74">
        <f t="shared" si="59"/>
        <v>3120</v>
      </c>
      <c r="X74">
        <f t="shared" si="59"/>
        <v>3360</v>
      </c>
      <c r="Y74">
        <f t="shared" si="59"/>
        <v>3600</v>
      </c>
      <c r="Z74">
        <f t="shared" si="59"/>
        <v>3840</v>
      </c>
      <c r="AA74">
        <f t="shared" si="59"/>
        <v>4080</v>
      </c>
      <c r="AB74">
        <f t="shared" si="59"/>
        <v>4320</v>
      </c>
      <c r="AC74">
        <f t="shared" si="59"/>
        <v>4560</v>
      </c>
      <c r="AD74">
        <f t="shared" si="59"/>
        <v>4800</v>
      </c>
      <c r="AE74">
        <f t="shared" si="59"/>
        <v>5040</v>
      </c>
      <c r="AF74">
        <f t="shared" si="59"/>
        <v>5280</v>
      </c>
      <c r="AG74">
        <f t="shared" si="59"/>
        <v>5520</v>
      </c>
      <c r="AH74">
        <f t="shared" si="59"/>
        <v>5760</v>
      </c>
      <c r="AI74">
        <f t="shared" si="59"/>
        <v>6000</v>
      </c>
      <c r="AJ74">
        <f t="shared" si="59"/>
        <v>6240</v>
      </c>
      <c r="AK74">
        <f t="shared" si="59"/>
        <v>6480</v>
      </c>
      <c r="AL74">
        <f t="shared" si="59"/>
        <v>6720</v>
      </c>
      <c r="AM74">
        <f t="shared" si="59"/>
        <v>6960</v>
      </c>
      <c r="AN74">
        <f t="shared" si="59"/>
        <v>7200</v>
      </c>
      <c r="AO74">
        <f t="shared" si="59"/>
        <v>7440</v>
      </c>
      <c r="AP74">
        <f t="shared" ref="AP74:BU74" si="60">(AP21-1)*$U$5</f>
        <v>7680</v>
      </c>
      <c r="AQ74">
        <f t="shared" si="60"/>
        <v>7920</v>
      </c>
      <c r="AR74">
        <f t="shared" si="60"/>
        <v>8160</v>
      </c>
      <c r="AS74">
        <f t="shared" si="60"/>
        <v>8400</v>
      </c>
      <c r="AT74">
        <f t="shared" si="60"/>
        <v>8640</v>
      </c>
      <c r="AU74">
        <f t="shared" si="60"/>
        <v>8880</v>
      </c>
      <c r="AV74">
        <f t="shared" si="60"/>
        <v>9120</v>
      </c>
      <c r="AW74">
        <f t="shared" si="60"/>
        <v>9360</v>
      </c>
      <c r="AX74">
        <f t="shared" si="60"/>
        <v>9600</v>
      </c>
      <c r="AY74">
        <f t="shared" si="60"/>
        <v>9840</v>
      </c>
      <c r="AZ74">
        <f t="shared" si="60"/>
        <v>10080</v>
      </c>
      <c r="BA74">
        <f t="shared" si="60"/>
        <v>10320</v>
      </c>
      <c r="BB74">
        <f t="shared" si="60"/>
        <v>10560</v>
      </c>
      <c r="BC74">
        <f t="shared" si="60"/>
        <v>10800</v>
      </c>
      <c r="BD74">
        <f t="shared" si="60"/>
        <v>11040</v>
      </c>
      <c r="BE74">
        <f t="shared" si="60"/>
        <v>11280</v>
      </c>
      <c r="BF74">
        <f t="shared" si="60"/>
        <v>11520</v>
      </c>
      <c r="BG74">
        <f t="shared" si="60"/>
        <v>11760</v>
      </c>
      <c r="BH74">
        <f t="shared" si="60"/>
        <v>12000</v>
      </c>
      <c r="BI74">
        <f t="shared" si="60"/>
        <v>12240</v>
      </c>
      <c r="BJ74">
        <f t="shared" si="60"/>
        <v>12480</v>
      </c>
      <c r="BK74">
        <f t="shared" si="60"/>
        <v>12720</v>
      </c>
      <c r="BL74">
        <f t="shared" si="60"/>
        <v>12960</v>
      </c>
      <c r="BM74">
        <f t="shared" si="60"/>
        <v>13200</v>
      </c>
      <c r="BN74">
        <f t="shared" si="60"/>
        <v>13440</v>
      </c>
      <c r="BO74">
        <f t="shared" si="60"/>
        <v>13680</v>
      </c>
      <c r="BP74">
        <f t="shared" si="60"/>
        <v>13920</v>
      </c>
      <c r="BQ74">
        <f t="shared" si="60"/>
        <v>14160</v>
      </c>
      <c r="BR74">
        <f t="shared" si="60"/>
        <v>14400</v>
      </c>
      <c r="BS74">
        <f t="shared" si="60"/>
        <v>14640</v>
      </c>
      <c r="BT74">
        <f t="shared" si="60"/>
        <v>14880</v>
      </c>
      <c r="BU74">
        <f t="shared" si="60"/>
        <v>15120</v>
      </c>
      <c r="BV74">
        <f t="shared" ref="BV74:DE74" si="61">(BV21-1)*$U$5</f>
        <v>15360</v>
      </c>
      <c r="BW74">
        <f t="shared" si="61"/>
        <v>15600</v>
      </c>
      <c r="BX74">
        <f t="shared" si="61"/>
        <v>15840</v>
      </c>
      <c r="BY74">
        <f t="shared" si="61"/>
        <v>16080</v>
      </c>
      <c r="BZ74">
        <f t="shared" si="61"/>
        <v>16320</v>
      </c>
      <c r="CA74">
        <f t="shared" si="61"/>
        <v>16560</v>
      </c>
      <c r="CB74">
        <f t="shared" si="61"/>
        <v>16800</v>
      </c>
      <c r="CC74">
        <f t="shared" si="61"/>
        <v>17040</v>
      </c>
      <c r="CD74">
        <f t="shared" si="61"/>
        <v>17280</v>
      </c>
      <c r="CE74">
        <f t="shared" si="61"/>
        <v>17520</v>
      </c>
      <c r="CF74">
        <f t="shared" si="61"/>
        <v>17760</v>
      </c>
      <c r="CG74">
        <f t="shared" si="61"/>
        <v>18000</v>
      </c>
      <c r="CH74">
        <f t="shared" si="61"/>
        <v>18240</v>
      </c>
      <c r="CI74">
        <f t="shared" si="61"/>
        <v>18480</v>
      </c>
      <c r="CJ74">
        <f t="shared" si="61"/>
        <v>18720</v>
      </c>
      <c r="CK74">
        <f t="shared" si="61"/>
        <v>18960</v>
      </c>
      <c r="CL74">
        <f t="shared" si="61"/>
        <v>19200</v>
      </c>
      <c r="CM74">
        <f t="shared" si="61"/>
        <v>19440</v>
      </c>
      <c r="CN74">
        <f t="shared" si="61"/>
        <v>19680</v>
      </c>
      <c r="CO74">
        <f t="shared" si="61"/>
        <v>19920</v>
      </c>
      <c r="CP74">
        <f t="shared" si="61"/>
        <v>20160</v>
      </c>
      <c r="CQ74">
        <f t="shared" si="61"/>
        <v>20400</v>
      </c>
      <c r="CR74">
        <f t="shared" si="61"/>
        <v>20640</v>
      </c>
      <c r="CS74">
        <f t="shared" si="61"/>
        <v>20880</v>
      </c>
      <c r="CT74">
        <f t="shared" si="61"/>
        <v>21120</v>
      </c>
      <c r="CU74">
        <f t="shared" si="61"/>
        <v>21360</v>
      </c>
      <c r="CV74">
        <f t="shared" si="61"/>
        <v>21600</v>
      </c>
      <c r="CW74">
        <f t="shared" si="61"/>
        <v>21840</v>
      </c>
      <c r="CX74">
        <f t="shared" si="61"/>
        <v>22080</v>
      </c>
      <c r="CY74">
        <f t="shared" si="61"/>
        <v>22320</v>
      </c>
      <c r="CZ74">
        <f t="shared" si="61"/>
        <v>22560</v>
      </c>
      <c r="DA74">
        <f t="shared" si="61"/>
        <v>22800</v>
      </c>
      <c r="DB74">
        <f t="shared" si="61"/>
        <v>23040</v>
      </c>
      <c r="DC74">
        <f t="shared" si="61"/>
        <v>23280</v>
      </c>
      <c r="DD74">
        <f t="shared" si="61"/>
        <v>23520</v>
      </c>
      <c r="DE74">
        <f t="shared" si="61"/>
        <v>23760</v>
      </c>
    </row>
    <row r="79" spans="1:109">
      <c r="U79">
        <f>COUNTIF(V81:V120,"*")</f>
        <v>25</v>
      </c>
    </row>
    <row r="80" spans="1:109">
      <c r="A80" t="s">
        <v>21</v>
      </c>
      <c r="K80" t="s">
        <v>94</v>
      </c>
      <c r="L80" t="s">
        <v>93</v>
      </c>
      <c r="M80" t="s">
        <v>95</v>
      </c>
      <c r="N80" t="s">
        <v>96</v>
      </c>
      <c r="O80" t="s">
        <v>97</v>
      </c>
      <c r="U80" s="5" t="s">
        <v>41</v>
      </c>
      <c r="V80" s="5" t="s">
        <v>43</v>
      </c>
      <c r="W80" s="5" t="s">
        <v>44</v>
      </c>
      <c r="X80" s="7" t="s">
        <v>45</v>
      </c>
      <c r="Y80" s="24" t="s">
        <v>123</v>
      </c>
    </row>
    <row r="81" spans="2:25">
      <c r="B81" t="s">
        <v>18</v>
      </c>
      <c r="C81" t="s">
        <v>19</v>
      </c>
      <c r="D81" t="s">
        <v>20</v>
      </c>
      <c r="I81">
        <v>1</v>
      </c>
      <c r="J81">
        <v>4</v>
      </c>
      <c r="K81">
        <f>I81</f>
        <v>1</v>
      </c>
      <c r="L81">
        <f t="shared" ref="L81:L107" si="62">J81*I81</f>
        <v>4</v>
      </c>
      <c r="M81" s="6">
        <f t="shared" ref="M81:M107" si="63">$U$9/L81</f>
        <v>7</v>
      </c>
      <c r="N81" s="6">
        <f t="shared" ref="N81:N107" si="64">$U$9/K81</f>
        <v>28</v>
      </c>
      <c r="O81" s="6">
        <f>AVERAGE(M81:N81)</f>
        <v>17.5</v>
      </c>
      <c r="U81" t="s">
        <v>46</v>
      </c>
      <c r="V81" t="str">
        <f>Optimiser!Q5</f>
        <v>White Shadow</v>
      </c>
      <c r="W81">
        <f>Optimiser!R5</f>
        <v>13</v>
      </c>
      <c r="X81">
        <f>Optimiser!S5</f>
        <v>1</v>
      </c>
      <c r="Y81" s="46">
        <f>Optimiser!T5</f>
        <v>9.4444444444444442E-2</v>
      </c>
    </row>
    <row r="82" spans="2:25">
      <c r="B82">
        <v>1</v>
      </c>
      <c r="C82">
        <v>5</v>
      </c>
      <c r="I82">
        <v>1</v>
      </c>
      <c r="J82">
        <v>5</v>
      </c>
      <c r="K82">
        <f t="shared" ref="K82:K107" si="65">I82</f>
        <v>1</v>
      </c>
      <c r="L82">
        <f t="shared" si="62"/>
        <v>5</v>
      </c>
      <c r="M82" s="6">
        <f t="shared" si="63"/>
        <v>5.6</v>
      </c>
      <c r="N82" s="6">
        <f t="shared" si="64"/>
        <v>28</v>
      </c>
      <c r="O82" s="6">
        <f t="shared" ref="O82:O107" si="66">AVERAGE(M82:N82)</f>
        <v>16.8</v>
      </c>
      <c r="U82" t="s">
        <v>47</v>
      </c>
      <c r="V82" t="str">
        <f>Optimiser!Q6</f>
        <v>Golden Blaze</v>
      </c>
      <c r="W82">
        <f>Optimiser!R6</f>
        <v>7</v>
      </c>
      <c r="X82">
        <f>Optimiser!S6</f>
        <v>1</v>
      </c>
      <c r="Y82" s="46">
        <f>Optimiser!T6</f>
        <v>0</v>
      </c>
    </row>
    <row r="83" spans="2:25">
      <c r="B83">
        <v>2</v>
      </c>
      <c r="C83">
        <v>6</v>
      </c>
      <c r="D83">
        <v>3000</v>
      </c>
      <c r="I83">
        <v>1</v>
      </c>
      <c r="J83">
        <v>6</v>
      </c>
      <c r="K83">
        <f t="shared" si="65"/>
        <v>1</v>
      </c>
      <c r="L83">
        <f t="shared" si="62"/>
        <v>6</v>
      </c>
      <c r="M83" s="6">
        <f t="shared" si="63"/>
        <v>4.666666666666667</v>
      </c>
      <c r="N83" s="6">
        <f t="shared" si="64"/>
        <v>28</v>
      </c>
      <c r="O83" s="6">
        <f t="shared" si="66"/>
        <v>16.333333333333332</v>
      </c>
      <c r="U83" t="s">
        <v>48</v>
      </c>
      <c r="V83" t="str">
        <f>Optimiser!Q7</f>
        <v>Lucky face</v>
      </c>
      <c r="W83">
        <f>Optimiser!R7</f>
        <v>8</v>
      </c>
      <c r="X83">
        <f>Optimiser!S7</f>
        <v>1</v>
      </c>
      <c r="Y83" s="46">
        <f>Optimiser!T7</f>
        <v>0</v>
      </c>
    </row>
    <row r="84" spans="2:25">
      <c r="B84">
        <v>3</v>
      </c>
      <c r="C84">
        <v>7</v>
      </c>
      <c r="D84">
        <v>6000</v>
      </c>
      <c r="I84">
        <v>1</v>
      </c>
      <c r="J84">
        <v>7</v>
      </c>
      <c r="K84">
        <f t="shared" si="65"/>
        <v>1</v>
      </c>
      <c r="L84">
        <f t="shared" si="62"/>
        <v>7</v>
      </c>
      <c r="M84" s="6">
        <f t="shared" si="63"/>
        <v>4</v>
      </c>
      <c r="N84" s="6">
        <f t="shared" si="64"/>
        <v>28</v>
      </c>
      <c r="O84" s="6">
        <f t="shared" si="66"/>
        <v>16</v>
      </c>
      <c r="U84" t="s">
        <v>49</v>
      </c>
      <c r="V84" t="str">
        <f>Optimiser!Q8</f>
        <v>Lucky face</v>
      </c>
      <c r="W84">
        <f>Optimiser!R8</f>
        <v>31</v>
      </c>
      <c r="X84">
        <f>Optimiser!S8</f>
        <v>1</v>
      </c>
      <c r="Y84" s="46">
        <f>Optimiser!T8</f>
        <v>0</v>
      </c>
    </row>
    <row r="85" spans="2:25">
      <c r="B85">
        <v>4</v>
      </c>
      <c r="C85">
        <v>8</v>
      </c>
      <c r="D85">
        <v>9000</v>
      </c>
      <c r="I85">
        <v>1</v>
      </c>
      <c r="J85">
        <v>8</v>
      </c>
      <c r="K85">
        <f t="shared" si="65"/>
        <v>1</v>
      </c>
      <c r="L85">
        <f t="shared" si="62"/>
        <v>8</v>
      </c>
      <c r="M85" s="6">
        <f t="shared" si="63"/>
        <v>3.5</v>
      </c>
      <c r="N85" s="6">
        <f t="shared" si="64"/>
        <v>28</v>
      </c>
      <c r="O85" s="6">
        <f t="shared" si="66"/>
        <v>15.75</v>
      </c>
      <c r="U85" t="s">
        <v>50</v>
      </c>
      <c r="V85" t="str">
        <f>Optimiser!Q9</f>
        <v>Lucky face</v>
      </c>
      <c r="W85">
        <f>Optimiser!R9</f>
        <v>10</v>
      </c>
      <c r="X85">
        <f>Optimiser!S9</f>
        <v>1</v>
      </c>
      <c r="Y85" s="46">
        <f>Optimiser!T9</f>
        <v>0</v>
      </c>
    </row>
    <row r="86" spans="2:25">
      <c r="B86">
        <v>5</v>
      </c>
      <c r="C86">
        <v>9</v>
      </c>
      <c r="D86">
        <v>12000</v>
      </c>
      <c r="I86">
        <v>1</v>
      </c>
      <c r="J86">
        <v>9</v>
      </c>
      <c r="K86">
        <f t="shared" si="65"/>
        <v>1</v>
      </c>
      <c r="L86">
        <f t="shared" si="62"/>
        <v>9</v>
      </c>
      <c r="M86" s="6">
        <f t="shared" si="63"/>
        <v>3.1111111111111112</v>
      </c>
      <c r="N86" s="6">
        <f t="shared" si="64"/>
        <v>28</v>
      </c>
      <c r="O86" s="6">
        <f t="shared" si="66"/>
        <v>15.555555555555555</v>
      </c>
      <c r="U86" t="s">
        <v>51</v>
      </c>
      <c r="V86" t="str">
        <f>Optimiser!Q10</f>
        <v>Golden Blaze</v>
      </c>
      <c r="W86">
        <f>Optimiser!R10</f>
        <v>8</v>
      </c>
      <c r="X86">
        <f>Optimiser!S10</f>
        <v>1</v>
      </c>
      <c r="Y86" s="46">
        <f>Optimiser!T10</f>
        <v>0</v>
      </c>
    </row>
    <row r="87" spans="2:25">
      <c r="B87">
        <v>6</v>
      </c>
      <c r="C87">
        <v>10</v>
      </c>
      <c r="D87">
        <v>15000</v>
      </c>
      <c r="I87">
        <v>1</v>
      </c>
      <c r="J87">
        <v>10</v>
      </c>
      <c r="K87">
        <f t="shared" si="65"/>
        <v>1</v>
      </c>
      <c r="L87">
        <f t="shared" si="62"/>
        <v>10</v>
      </c>
      <c r="M87" s="6">
        <f t="shared" si="63"/>
        <v>2.8</v>
      </c>
      <c r="N87" s="6">
        <f t="shared" si="64"/>
        <v>28</v>
      </c>
      <c r="O87" s="6">
        <f t="shared" si="66"/>
        <v>15.4</v>
      </c>
      <c r="U87" t="s">
        <v>52</v>
      </c>
      <c r="V87" t="str">
        <f>Optimiser!Q11</f>
        <v>Golden Blaze</v>
      </c>
      <c r="W87">
        <f>Optimiser!R11</f>
        <v>9</v>
      </c>
      <c r="X87">
        <f>Optimiser!S11</f>
        <v>1</v>
      </c>
      <c r="Y87" s="46">
        <f>Optimiser!T11</f>
        <v>0</v>
      </c>
    </row>
    <row r="88" spans="2:25">
      <c r="B88">
        <v>7</v>
      </c>
      <c r="C88">
        <v>11</v>
      </c>
      <c r="D88">
        <v>20000</v>
      </c>
      <c r="I88">
        <v>1</v>
      </c>
      <c r="J88">
        <v>11</v>
      </c>
      <c r="K88">
        <f t="shared" si="65"/>
        <v>1</v>
      </c>
      <c r="L88">
        <f t="shared" si="62"/>
        <v>11</v>
      </c>
      <c r="M88" s="6">
        <f t="shared" si="63"/>
        <v>2.5454545454545454</v>
      </c>
      <c r="N88" s="6">
        <f t="shared" si="64"/>
        <v>28</v>
      </c>
      <c r="O88" s="6">
        <f t="shared" si="66"/>
        <v>15.272727272727273</v>
      </c>
      <c r="U88" t="s">
        <v>53</v>
      </c>
      <c r="V88" t="str">
        <f>Optimiser!Q12</f>
        <v>Lucky face</v>
      </c>
      <c r="W88">
        <f>Optimiser!R12</f>
        <v>9</v>
      </c>
      <c r="X88">
        <f>Optimiser!S12</f>
        <v>1</v>
      </c>
      <c r="Y88" s="46">
        <f>Optimiser!T12</f>
        <v>0</v>
      </c>
    </row>
    <row r="89" spans="2:25">
      <c r="B89">
        <v>8</v>
      </c>
      <c r="C89">
        <v>12</v>
      </c>
      <c r="D89">
        <v>30000</v>
      </c>
      <c r="I89">
        <v>1</v>
      </c>
      <c r="J89">
        <v>12</v>
      </c>
      <c r="K89">
        <f t="shared" si="65"/>
        <v>1</v>
      </c>
      <c r="L89">
        <f t="shared" si="62"/>
        <v>12</v>
      </c>
      <c r="M89" s="6">
        <f t="shared" si="63"/>
        <v>2.3333333333333335</v>
      </c>
      <c r="N89" s="6">
        <f t="shared" si="64"/>
        <v>28</v>
      </c>
      <c r="O89" s="6">
        <f t="shared" si="66"/>
        <v>15.166666666666666</v>
      </c>
      <c r="U89" t="s">
        <v>54</v>
      </c>
      <c r="V89" t="str">
        <f>Optimiser!Q13</f>
        <v>Lucky face</v>
      </c>
      <c r="W89">
        <f>Optimiser!R13</f>
        <v>14</v>
      </c>
      <c r="X89">
        <f>Optimiser!S13</f>
        <v>1</v>
      </c>
      <c r="Y89" s="46">
        <f>Optimiser!T13</f>
        <v>0</v>
      </c>
    </row>
    <row r="90" spans="2:25">
      <c r="B90">
        <v>9</v>
      </c>
      <c r="C90">
        <v>13</v>
      </c>
      <c r="D90">
        <v>40000</v>
      </c>
      <c r="I90">
        <v>3</v>
      </c>
      <c r="J90">
        <v>4</v>
      </c>
      <c r="K90">
        <f t="shared" si="65"/>
        <v>3</v>
      </c>
      <c r="L90">
        <f t="shared" si="62"/>
        <v>12</v>
      </c>
      <c r="M90" s="6">
        <f t="shared" si="63"/>
        <v>2.3333333333333335</v>
      </c>
      <c r="N90" s="6">
        <f t="shared" si="64"/>
        <v>9.3333333333333339</v>
      </c>
      <c r="O90" s="6">
        <f t="shared" si="66"/>
        <v>5.8333333333333339</v>
      </c>
      <c r="U90" t="s">
        <v>55</v>
      </c>
      <c r="V90" t="str">
        <f>Optimiser!Q14</f>
        <v>Lucky face</v>
      </c>
      <c r="W90">
        <f>Optimiser!R14</f>
        <v>21</v>
      </c>
      <c r="X90">
        <f>Optimiser!S14</f>
        <v>0</v>
      </c>
      <c r="Y90" s="46">
        <f>Optimiser!T14</f>
        <v>0</v>
      </c>
    </row>
    <row r="91" spans="2:25">
      <c r="B91">
        <v>10</v>
      </c>
      <c r="C91">
        <v>14</v>
      </c>
      <c r="D91">
        <v>50000</v>
      </c>
      <c r="I91">
        <v>3</v>
      </c>
      <c r="J91">
        <v>5</v>
      </c>
      <c r="K91">
        <f t="shared" si="65"/>
        <v>3</v>
      </c>
      <c r="L91">
        <f t="shared" si="62"/>
        <v>15</v>
      </c>
      <c r="M91" s="6">
        <f t="shared" si="63"/>
        <v>1.8666666666666667</v>
      </c>
      <c r="N91" s="6">
        <f t="shared" si="64"/>
        <v>9.3333333333333339</v>
      </c>
      <c r="O91" s="6">
        <f t="shared" si="66"/>
        <v>5.6000000000000005</v>
      </c>
      <c r="U91" t="s">
        <v>56</v>
      </c>
      <c r="V91" t="str">
        <f>Optimiser!Q15</f>
        <v>Purple Splash</v>
      </c>
      <c r="W91">
        <f>Optimiser!R15</f>
        <v>19</v>
      </c>
      <c r="X91">
        <f>Optimiser!S15</f>
        <v>0</v>
      </c>
      <c r="Y91" s="46">
        <f>Optimiser!T15</f>
        <v>0</v>
      </c>
    </row>
    <row r="92" spans="2:25">
      <c r="B92">
        <v>11</v>
      </c>
      <c r="C92">
        <v>15</v>
      </c>
      <c r="D92">
        <v>60000</v>
      </c>
      <c r="I92">
        <v>3</v>
      </c>
      <c r="J92">
        <v>6</v>
      </c>
      <c r="K92">
        <f t="shared" si="65"/>
        <v>3</v>
      </c>
      <c r="L92">
        <f t="shared" si="62"/>
        <v>18</v>
      </c>
      <c r="M92" s="6">
        <f t="shared" si="63"/>
        <v>1.5555555555555556</v>
      </c>
      <c r="N92" s="6">
        <f t="shared" si="64"/>
        <v>9.3333333333333339</v>
      </c>
      <c r="O92" s="6">
        <f t="shared" si="66"/>
        <v>5.4444444444444446</v>
      </c>
      <c r="U92" t="s">
        <v>57</v>
      </c>
      <c r="V92" t="str">
        <f>Optimiser!Q16</f>
        <v>Lucky face</v>
      </c>
      <c r="W92">
        <f>Optimiser!R16</f>
        <v>11</v>
      </c>
      <c r="X92">
        <f>Optimiser!S16</f>
        <v>1</v>
      </c>
      <c r="Y92" s="46">
        <f>Optimiser!T16</f>
        <v>0</v>
      </c>
    </row>
    <row r="93" spans="2:25">
      <c r="B93">
        <v>12</v>
      </c>
      <c r="C93">
        <v>16</v>
      </c>
      <c r="D93">
        <v>70000</v>
      </c>
      <c r="I93">
        <v>3</v>
      </c>
      <c r="J93">
        <v>7</v>
      </c>
      <c r="K93">
        <f t="shared" si="65"/>
        <v>3</v>
      </c>
      <c r="L93">
        <f t="shared" si="62"/>
        <v>21</v>
      </c>
      <c r="M93" s="6">
        <f t="shared" si="63"/>
        <v>1.3333333333333333</v>
      </c>
      <c r="N93" s="6">
        <f t="shared" si="64"/>
        <v>9.3333333333333339</v>
      </c>
      <c r="O93" s="6">
        <f t="shared" si="66"/>
        <v>5.3333333333333339</v>
      </c>
      <c r="U93" t="s">
        <v>58</v>
      </c>
      <c r="V93" t="str">
        <f>Optimiser!Q17</f>
        <v>Lucky face</v>
      </c>
      <c r="W93">
        <f>Optimiser!R17</f>
        <v>21</v>
      </c>
      <c r="X93">
        <f>Optimiser!S17</f>
        <v>1</v>
      </c>
      <c r="Y93" s="46">
        <f>Optimiser!T17</f>
        <v>0</v>
      </c>
    </row>
    <row r="94" spans="2:25">
      <c r="B94">
        <v>13</v>
      </c>
      <c r="C94">
        <v>17</v>
      </c>
      <c r="D94">
        <v>80000</v>
      </c>
      <c r="I94">
        <v>3</v>
      </c>
      <c r="J94">
        <v>8</v>
      </c>
      <c r="K94">
        <f t="shared" si="65"/>
        <v>3</v>
      </c>
      <c r="L94">
        <f t="shared" si="62"/>
        <v>24</v>
      </c>
      <c r="M94" s="6">
        <f t="shared" si="63"/>
        <v>1.1666666666666667</v>
      </c>
      <c r="N94" s="6">
        <f t="shared" si="64"/>
        <v>9.3333333333333339</v>
      </c>
      <c r="O94" s="6">
        <f t="shared" si="66"/>
        <v>5.25</v>
      </c>
      <c r="U94" t="s">
        <v>59</v>
      </c>
      <c r="V94" t="str">
        <f>Optimiser!Q18</f>
        <v>Golden Blaze</v>
      </c>
      <c r="W94">
        <f>Optimiser!R18</f>
        <v>24</v>
      </c>
      <c r="X94">
        <f>Optimiser!S18</f>
        <v>1</v>
      </c>
      <c r="Y94" s="46">
        <f>Optimiser!T18</f>
        <v>0</v>
      </c>
    </row>
    <row r="95" spans="2:25">
      <c r="B95">
        <v>14</v>
      </c>
      <c r="C95">
        <v>18</v>
      </c>
      <c r="D95">
        <v>90000</v>
      </c>
      <c r="I95">
        <v>3</v>
      </c>
      <c r="J95">
        <v>9</v>
      </c>
      <c r="K95">
        <f t="shared" si="65"/>
        <v>3</v>
      </c>
      <c r="L95">
        <f t="shared" si="62"/>
        <v>27</v>
      </c>
      <c r="M95" s="6">
        <f t="shared" si="63"/>
        <v>1.037037037037037</v>
      </c>
      <c r="N95" s="6">
        <f t="shared" si="64"/>
        <v>9.3333333333333339</v>
      </c>
      <c r="O95" s="6">
        <f t="shared" si="66"/>
        <v>5.1851851851851851</v>
      </c>
      <c r="U95" t="s">
        <v>69</v>
      </c>
      <c r="V95" t="str">
        <f>Optimiser!Q19</f>
        <v>Purple Splash</v>
      </c>
      <c r="W95">
        <f>Optimiser!R19</f>
        <v>18</v>
      </c>
      <c r="X95">
        <f>Optimiser!S19</f>
        <v>1</v>
      </c>
      <c r="Y95" s="46">
        <f>Optimiser!T19</f>
        <v>0</v>
      </c>
    </row>
    <row r="96" spans="2:25">
      <c r="B96">
        <v>15</v>
      </c>
      <c r="C96">
        <v>19</v>
      </c>
      <c r="D96">
        <v>100000</v>
      </c>
      <c r="I96">
        <v>3</v>
      </c>
      <c r="J96">
        <v>10</v>
      </c>
      <c r="K96">
        <f t="shared" si="65"/>
        <v>3</v>
      </c>
      <c r="L96">
        <f t="shared" si="62"/>
        <v>30</v>
      </c>
      <c r="M96" s="6">
        <f t="shared" si="63"/>
        <v>0.93333333333333335</v>
      </c>
      <c r="N96" s="6">
        <f t="shared" si="64"/>
        <v>9.3333333333333339</v>
      </c>
      <c r="O96" s="6">
        <f t="shared" si="66"/>
        <v>5.1333333333333337</v>
      </c>
      <c r="U96" t="s">
        <v>70</v>
      </c>
      <c r="V96" t="str">
        <f>Optimiser!Q20</f>
        <v>Golden Blaze</v>
      </c>
      <c r="W96">
        <f>Optimiser!R20</f>
        <v>29</v>
      </c>
      <c r="X96">
        <f>Optimiser!S20</f>
        <v>1</v>
      </c>
      <c r="Y96" s="46">
        <f>Optimiser!T20</f>
        <v>0</v>
      </c>
    </row>
    <row r="97" spans="2:25">
      <c r="B97">
        <v>16</v>
      </c>
      <c r="C97">
        <v>20</v>
      </c>
      <c r="D97">
        <v>110000</v>
      </c>
      <c r="I97">
        <v>3</v>
      </c>
      <c r="J97">
        <v>11</v>
      </c>
      <c r="K97">
        <f t="shared" si="65"/>
        <v>3</v>
      </c>
      <c r="L97">
        <f t="shared" si="62"/>
        <v>33</v>
      </c>
      <c r="M97" s="6">
        <f t="shared" si="63"/>
        <v>0.84848484848484851</v>
      </c>
      <c r="N97" s="6">
        <f t="shared" si="64"/>
        <v>9.3333333333333339</v>
      </c>
      <c r="O97" s="6">
        <f t="shared" si="66"/>
        <v>5.0909090909090908</v>
      </c>
      <c r="U97" t="s">
        <v>71</v>
      </c>
      <c r="V97" t="str">
        <f>Optimiser!Q21</f>
        <v>Golden Blaze</v>
      </c>
      <c r="W97">
        <f>Optimiser!R21</f>
        <v>22</v>
      </c>
      <c r="X97">
        <f>Optimiser!S21</f>
        <v>1</v>
      </c>
      <c r="Y97" s="46">
        <f>Optimiser!T21</f>
        <v>0</v>
      </c>
    </row>
    <row r="98" spans="2:25">
      <c r="B98">
        <v>17</v>
      </c>
      <c r="C98">
        <v>21</v>
      </c>
      <c r="D98">
        <v>120000</v>
      </c>
      <c r="I98">
        <v>3</v>
      </c>
      <c r="J98">
        <v>12</v>
      </c>
      <c r="K98">
        <f t="shared" si="65"/>
        <v>3</v>
      </c>
      <c r="L98">
        <f t="shared" si="62"/>
        <v>36</v>
      </c>
      <c r="M98" s="6">
        <f t="shared" si="63"/>
        <v>0.77777777777777779</v>
      </c>
      <c r="N98" s="6">
        <f t="shared" si="64"/>
        <v>9.3333333333333339</v>
      </c>
      <c r="O98" s="6">
        <f t="shared" si="66"/>
        <v>5.0555555555555562</v>
      </c>
      <c r="U98" t="s">
        <v>72</v>
      </c>
      <c r="V98" t="str">
        <f>Optimiser!Q22</f>
        <v>Purple Splash</v>
      </c>
      <c r="W98">
        <f>Optimiser!R22</f>
        <v>9</v>
      </c>
      <c r="X98">
        <f>Optimiser!S22</f>
        <v>1</v>
      </c>
      <c r="Y98" s="46">
        <f>Optimiser!T22</f>
        <v>0</v>
      </c>
    </row>
    <row r="99" spans="2:25">
      <c r="B99">
        <v>18</v>
      </c>
      <c r="C99">
        <v>22</v>
      </c>
      <c r="D99">
        <v>130000</v>
      </c>
      <c r="I99">
        <v>6</v>
      </c>
      <c r="J99">
        <v>4</v>
      </c>
      <c r="K99">
        <f t="shared" si="65"/>
        <v>6</v>
      </c>
      <c r="L99">
        <f t="shared" si="62"/>
        <v>24</v>
      </c>
      <c r="M99" s="6">
        <f t="shared" si="63"/>
        <v>1.1666666666666667</v>
      </c>
      <c r="N99" s="6">
        <f t="shared" si="64"/>
        <v>4.666666666666667</v>
      </c>
      <c r="O99" s="6">
        <f t="shared" si="66"/>
        <v>2.916666666666667</v>
      </c>
      <c r="U99" t="s">
        <v>73</v>
      </c>
      <c r="V99" t="str">
        <f>Optimiser!Q23</f>
        <v>Lucky face</v>
      </c>
      <c r="W99">
        <f>Optimiser!R23</f>
        <v>14</v>
      </c>
      <c r="X99">
        <f>Optimiser!S23</f>
        <v>1</v>
      </c>
      <c r="Y99" s="46">
        <f>Optimiser!T23</f>
        <v>0</v>
      </c>
    </row>
    <row r="100" spans="2:25">
      <c r="B100">
        <v>19</v>
      </c>
      <c r="C100">
        <v>23</v>
      </c>
      <c r="D100">
        <v>140000</v>
      </c>
      <c r="I100">
        <v>6</v>
      </c>
      <c r="J100">
        <v>5</v>
      </c>
      <c r="K100">
        <f t="shared" si="65"/>
        <v>6</v>
      </c>
      <c r="L100">
        <f t="shared" si="62"/>
        <v>30</v>
      </c>
      <c r="M100" s="6">
        <f t="shared" si="63"/>
        <v>0.93333333333333335</v>
      </c>
      <c r="N100" s="6">
        <f t="shared" si="64"/>
        <v>4.666666666666667</v>
      </c>
      <c r="O100" s="6">
        <f t="shared" si="66"/>
        <v>2.8000000000000003</v>
      </c>
      <c r="U100" t="s">
        <v>74</v>
      </c>
      <c r="V100" t="str">
        <f>Optimiser!Q24</f>
        <v>Golden Blaze</v>
      </c>
      <c r="W100">
        <f>Optimiser!R24</f>
        <v>21</v>
      </c>
      <c r="X100">
        <f>Optimiser!S24</f>
        <v>1</v>
      </c>
      <c r="Y100" s="46">
        <f>Optimiser!T24</f>
        <v>0</v>
      </c>
    </row>
    <row r="101" spans="2:25">
      <c r="B101">
        <v>20</v>
      </c>
      <c r="C101">
        <v>24</v>
      </c>
      <c r="D101">
        <v>160000</v>
      </c>
      <c r="I101">
        <v>6</v>
      </c>
      <c r="J101">
        <v>6</v>
      </c>
      <c r="K101">
        <f t="shared" si="65"/>
        <v>6</v>
      </c>
      <c r="L101">
        <f t="shared" si="62"/>
        <v>36</v>
      </c>
      <c r="M101" s="6">
        <f t="shared" si="63"/>
        <v>0.77777777777777779</v>
      </c>
      <c r="N101" s="6">
        <f t="shared" si="64"/>
        <v>4.666666666666667</v>
      </c>
      <c r="O101" s="6">
        <f t="shared" si="66"/>
        <v>2.7222222222222223</v>
      </c>
      <c r="U101" t="s">
        <v>75</v>
      </c>
      <c r="V101" t="str">
        <f>Optimiser!Q25</f>
        <v>Lucky face</v>
      </c>
      <c r="W101">
        <f>Optimiser!R25</f>
        <v>13</v>
      </c>
      <c r="X101">
        <f>Optimiser!S25</f>
        <v>0</v>
      </c>
      <c r="Y101" s="46">
        <f>Optimiser!T25</f>
        <v>0</v>
      </c>
    </row>
    <row r="102" spans="2:25">
      <c r="B102">
        <v>21</v>
      </c>
      <c r="C102">
        <v>25</v>
      </c>
      <c r="D102">
        <v>180000</v>
      </c>
      <c r="I102">
        <v>6</v>
      </c>
      <c r="J102">
        <v>7</v>
      </c>
      <c r="K102">
        <f t="shared" si="65"/>
        <v>6</v>
      </c>
      <c r="L102">
        <f t="shared" si="62"/>
        <v>42</v>
      </c>
      <c r="M102" s="6">
        <f t="shared" si="63"/>
        <v>0.66666666666666663</v>
      </c>
      <c r="N102" s="6">
        <f t="shared" si="64"/>
        <v>4.666666666666667</v>
      </c>
      <c r="O102" s="6">
        <f t="shared" si="66"/>
        <v>2.666666666666667</v>
      </c>
      <c r="U102" t="s">
        <v>76</v>
      </c>
      <c r="V102" t="str">
        <f>Optimiser!Q26</f>
        <v>Lucky face</v>
      </c>
      <c r="W102">
        <f>Optimiser!R26</f>
        <v>9</v>
      </c>
      <c r="X102">
        <f>Optimiser!S26</f>
        <v>1</v>
      </c>
      <c r="Y102" s="46">
        <f>Optimiser!T26</f>
        <v>0</v>
      </c>
    </row>
    <row r="103" spans="2:25">
      <c r="B103">
        <v>22</v>
      </c>
      <c r="C103">
        <v>26</v>
      </c>
      <c r="D103">
        <v>200000</v>
      </c>
      <c r="I103">
        <v>6</v>
      </c>
      <c r="J103">
        <v>8</v>
      </c>
      <c r="K103">
        <f t="shared" si="65"/>
        <v>6</v>
      </c>
      <c r="L103">
        <f t="shared" si="62"/>
        <v>48</v>
      </c>
      <c r="M103" s="6">
        <f t="shared" si="63"/>
        <v>0.58333333333333337</v>
      </c>
      <c r="N103" s="6">
        <f t="shared" si="64"/>
        <v>4.666666666666667</v>
      </c>
      <c r="O103" s="6">
        <f t="shared" si="66"/>
        <v>2.625</v>
      </c>
      <c r="U103" t="s">
        <v>77</v>
      </c>
      <c r="V103" t="str">
        <f>Optimiser!Q27</f>
        <v>Purple Splash</v>
      </c>
      <c r="W103">
        <f>Optimiser!R27</f>
        <v>12</v>
      </c>
      <c r="X103">
        <f>Optimiser!S27</f>
        <v>1</v>
      </c>
      <c r="Y103" s="46">
        <f>Optimiser!T27</f>
        <v>0</v>
      </c>
    </row>
    <row r="104" spans="2:25">
      <c r="B104">
        <v>23</v>
      </c>
      <c r="C104">
        <v>27</v>
      </c>
      <c r="D104">
        <v>220000</v>
      </c>
      <c r="I104">
        <v>6</v>
      </c>
      <c r="J104">
        <v>9</v>
      </c>
      <c r="K104">
        <f t="shared" si="65"/>
        <v>6</v>
      </c>
      <c r="L104">
        <f t="shared" si="62"/>
        <v>54</v>
      </c>
      <c r="M104" s="6">
        <f t="shared" si="63"/>
        <v>0.51851851851851849</v>
      </c>
      <c r="N104" s="6">
        <f t="shared" si="64"/>
        <v>4.666666666666667</v>
      </c>
      <c r="O104" s="6">
        <f t="shared" si="66"/>
        <v>2.5925925925925926</v>
      </c>
      <c r="U104" t="s">
        <v>78</v>
      </c>
      <c r="V104" t="str">
        <f>Optimiser!Q28</f>
        <v>Lucky face</v>
      </c>
      <c r="W104">
        <f>Optimiser!R28</f>
        <v>7</v>
      </c>
      <c r="X104">
        <f>Optimiser!S28</f>
        <v>1</v>
      </c>
      <c r="Y104" s="46">
        <f>Optimiser!T28</f>
        <v>0</v>
      </c>
    </row>
    <row r="105" spans="2:25">
      <c r="B105">
        <v>24</v>
      </c>
      <c r="C105">
        <v>28</v>
      </c>
      <c r="D105">
        <v>240000</v>
      </c>
      <c r="I105">
        <v>6</v>
      </c>
      <c r="J105">
        <v>10</v>
      </c>
      <c r="K105">
        <f t="shared" si="65"/>
        <v>6</v>
      </c>
      <c r="L105">
        <f t="shared" si="62"/>
        <v>60</v>
      </c>
      <c r="M105" s="6">
        <f t="shared" si="63"/>
        <v>0.46666666666666667</v>
      </c>
      <c r="N105" s="6">
        <f t="shared" si="64"/>
        <v>4.666666666666667</v>
      </c>
      <c r="O105" s="6">
        <f t="shared" si="66"/>
        <v>2.5666666666666669</v>
      </c>
      <c r="U105" t="s">
        <v>79</v>
      </c>
      <c r="V105" t="str">
        <f>Optimiser!Q29</f>
        <v>Lucky face</v>
      </c>
      <c r="W105">
        <f>Optimiser!R29</f>
        <v>7</v>
      </c>
      <c r="X105">
        <f>Optimiser!S29</f>
        <v>1</v>
      </c>
      <c r="Y105" s="46">
        <f>Optimiser!T29</f>
        <v>5.4729166666666664</v>
      </c>
    </row>
    <row r="106" spans="2:25">
      <c r="B106">
        <v>25</v>
      </c>
      <c r="C106">
        <v>29</v>
      </c>
      <c r="D106">
        <v>260000</v>
      </c>
      <c r="I106">
        <v>6</v>
      </c>
      <c r="J106">
        <v>11</v>
      </c>
      <c r="K106">
        <f t="shared" si="65"/>
        <v>6</v>
      </c>
      <c r="L106">
        <f t="shared" si="62"/>
        <v>66</v>
      </c>
      <c r="M106" s="6">
        <f t="shared" si="63"/>
        <v>0.42424242424242425</v>
      </c>
      <c r="N106" s="6">
        <f t="shared" si="64"/>
        <v>4.666666666666667</v>
      </c>
      <c r="O106" s="6">
        <f t="shared" si="66"/>
        <v>2.5454545454545454</v>
      </c>
      <c r="U106" t="s">
        <v>80</v>
      </c>
      <c r="V106">
        <f>Optimiser!Q30</f>
        <v>0</v>
      </c>
      <c r="W106">
        <f>Optimiser!R30</f>
        <v>0</v>
      </c>
      <c r="X106">
        <f>Optimiser!S30</f>
        <v>0</v>
      </c>
      <c r="Y106" s="46">
        <f>Optimiser!T30</f>
        <v>0</v>
      </c>
    </row>
    <row r="107" spans="2:25">
      <c r="B107">
        <v>26</v>
      </c>
      <c r="C107">
        <v>30</v>
      </c>
      <c r="D107">
        <v>280000</v>
      </c>
      <c r="I107">
        <v>6</v>
      </c>
      <c r="J107">
        <v>12</v>
      </c>
      <c r="K107">
        <f t="shared" si="65"/>
        <v>6</v>
      </c>
      <c r="L107">
        <f t="shared" si="62"/>
        <v>72</v>
      </c>
      <c r="M107" s="6">
        <f t="shared" si="63"/>
        <v>0.3888888888888889</v>
      </c>
      <c r="N107" s="6">
        <f t="shared" si="64"/>
        <v>4.666666666666667</v>
      </c>
      <c r="O107" s="6">
        <f t="shared" si="66"/>
        <v>2.5277777777777781</v>
      </c>
      <c r="U107" t="s">
        <v>81</v>
      </c>
      <c r="V107">
        <f>Optimiser!Q31</f>
        <v>0</v>
      </c>
      <c r="W107">
        <f>Optimiser!R31</f>
        <v>0</v>
      </c>
      <c r="X107">
        <f>Optimiser!S31</f>
        <v>0</v>
      </c>
      <c r="Y107" s="46">
        <f>Optimiser!T31</f>
        <v>0</v>
      </c>
    </row>
    <row r="108" spans="2:25">
      <c r="B108">
        <v>27</v>
      </c>
      <c r="C108">
        <v>31</v>
      </c>
      <c r="D108">
        <v>300000</v>
      </c>
      <c r="U108" t="s">
        <v>82</v>
      </c>
      <c r="V108">
        <f>Optimiser!Q32</f>
        <v>0</v>
      </c>
      <c r="W108">
        <f>Optimiser!R32</f>
        <v>0</v>
      </c>
      <c r="X108">
        <f>Optimiser!S32</f>
        <v>0</v>
      </c>
      <c r="Y108" s="46">
        <f>Optimiser!T32</f>
        <v>0</v>
      </c>
    </row>
    <row r="109" spans="2:25">
      <c r="B109">
        <v>28</v>
      </c>
      <c r="C109">
        <v>32</v>
      </c>
      <c r="D109">
        <v>320000</v>
      </c>
      <c r="N109" t="s">
        <v>98</v>
      </c>
      <c r="O109" s="6">
        <f>AVERAGE(O81:O107)</f>
        <v>7.987682379349045</v>
      </c>
      <c r="U109" t="s">
        <v>83</v>
      </c>
      <c r="V109">
        <f>Optimiser!Q33</f>
        <v>0</v>
      </c>
      <c r="W109">
        <f>Optimiser!R33</f>
        <v>0</v>
      </c>
      <c r="X109">
        <f>Optimiser!S33</f>
        <v>0</v>
      </c>
      <c r="Y109" s="46">
        <f>Optimiser!T33</f>
        <v>0</v>
      </c>
    </row>
    <row r="110" spans="2:25">
      <c r="B110">
        <v>29</v>
      </c>
      <c r="C110">
        <v>33</v>
      </c>
      <c r="D110">
        <v>340000</v>
      </c>
      <c r="U110" t="s">
        <v>84</v>
      </c>
      <c r="V110">
        <f>Optimiser!Q34</f>
        <v>0</v>
      </c>
      <c r="W110">
        <f>Optimiser!R34</f>
        <v>0</v>
      </c>
      <c r="X110">
        <f>Optimiser!S34</f>
        <v>0</v>
      </c>
      <c r="Y110" s="46">
        <f>Optimiser!T34</f>
        <v>0</v>
      </c>
    </row>
    <row r="111" spans="2:25">
      <c r="B111">
        <v>30</v>
      </c>
      <c r="C111">
        <v>34</v>
      </c>
      <c r="D111">
        <v>360000</v>
      </c>
      <c r="U111" t="s">
        <v>85</v>
      </c>
      <c r="V111">
        <f>Optimiser!Q35</f>
        <v>0</v>
      </c>
      <c r="W111">
        <f>Optimiser!R35</f>
        <v>0</v>
      </c>
      <c r="X111">
        <f>Optimiser!S35</f>
        <v>0</v>
      </c>
      <c r="Y111" s="46">
        <f>Optimiser!T35</f>
        <v>0</v>
      </c>
    </row>
    <row r="112" spans="2:25">
      <c r="U112" t="s">
        <v>152</v>
      </c>
      <c r="V112">
        <f>Optimiser!Q36</f>
        <v>0</v>
      </c>
      <c r="W112">
        <f>Optimiser!R36</f>
        <v>0</v>
      </c>
      <c r="X112">
        <f>Optimiser!S36</f>
        <v>0</v>
      </c>
      <c r="Y112" s="46">
        <f>Optimiser!T36</f>
        <v>0</v>
      </c>
    </row>
    <row r="113" spans="21:25">
      <c r="U113" t="s">
        <v>153</v>
      </c>
      <c r="V113">
        <f>Optimiser!Q37</f>
        <v>0</v>
      </c>
      <c r="W113">
        <f>Optimiser!R37</f>
        <v>0</v>
      </c>
      <c r="X113">
        <f>Optimiser!S37</f>
        <v>0</v>
      </c>
      <c r="Y113" s="46">
        <f>Optimiser!T37</f>
        <v>0</v>
      </c>
    </row>
    <row r="114" spans="21:25">
      <c r="U114" t="s">
        <v>154</v>
      </c>
      <c r="V114">
        <f>Optimiser!Q38</f>
        <v>0</v>
      </c>
      <c r="W114">
        <f>Optimiser!R38</f>
        <v>0</v>
      </c>
      <c r="X114">
        <f>Optimiser!S38</f>
        <v>0</v>
      </c>
      <c r="Y114" s="46">
        <f>Optimiser!T38</f>
        <v>0</v>
      </c>
    </row>
    <row r="115" spans="21:25">
      <c r="U115" t="s">
        <v>155</v>
      </c>
      <c r="V115">
        <f>Optimiser!Q39</f>
        <v>0</v>
      </c>
      <c r="W115">
        <f>Optimiser!R39</f>
        <v>0</v>
      </c>
      <c r="X115">
        <f>Optimiser!S39</f>
        <v>0</v>
      </c>
      <c r="Y115" s="46">
        <f>Optimiser!T39</f>
        <v>0</v>
      </c>
    </row>
    <row r="116" spans="21:25">
      <c r="U116" t="s">
        <v>156</v>
      </c>
      <c r="V116">
        <f>Optimiser!Q40</f>
        <v>0</v>
      </c>
      <c r="W116">
        <f>Optimiser!R40</f>
        <v>0</v>
      </c>
      <c r="X116">
        <f>Optimiser!S40</f>
        <v>0</v>
      </c>
      <c r="Y116" s="46">
        <f>Optimiser!T40</f>
        <v>0</v>
      </c>
    </row>
    <row r="117" spans="21:25">
      <c r="U117" t="s">
        <v>157</v>
      </c>
      <c r="V117">
        <f>Optimiser!Q41</f>
        <v>0</v>
      </c>
      <c r="W117">
        <f>Optimiser!R41</f>
        <v>0</v>
      </c>
      <c r="X117">
        <f>Optimiser!S41</f>
        <v>0</v>
      </c>
      <c r="Y117" s="46">
        <f>Optimiser!T41</f>
        <v>0</v>
      </c>
    </row>
    <row r="118" spans="21:25">
      <c r="U118" t="s">
        <v>158</v>
      </c>
      <c r="V118">
        <f>Optimiser!Q42</f>
        <v>0</v>
      </c>
      <c r="W118">
        <f>Optimiser!R42</f>
        <v>0</v>
      </c>
      <c r="X118">
        <f>Optimiser!S42</f>
        <v>0</v>
      </c>
      <c r="Y118" s="46">
        <f>Optimiser!T42</f>
        <v>0</v>
      </c>
    </row>
    <row r="119" spans="21:25">
      <c r="U119" t="s">
        <v>159</v>
      </c>
      <c r="V119">
        <f>Optimiser!Q43</f>
        <v>0</v>
      </c>
      <c r="W119">
        <f>Optimiser!R43</f>
        <v>0</v>
      </c>
      <c r="X119">
        <f>Optimiser!S43</f>
        <v>0</v>
      </c>
      <c r="Y119" s="46">
        <f>Optimiser!T43</f>
        <v>0</v>
      </c>
    </row>
    <row r="120" spans="21:25">
      <c r="U120" t="s">
        <v>160</v>
      </c>
      <c r="V120">
        <f>Optimiser!Q44</f>
        <v>0</v>
      </c>
      <c r="W120">
        <f>Optimiser!R44</f>
        <v>0</v>
      </c>
      <c r="X120">
        <f>Optimiser!S44</f>
        <v>0</v>
      </c>
      <c r="Y120" s="46">
        <f>Optimiser!T44</f>
        <v>0</v>
      </c>
    </row>
    <row r="122" spans="21:25">
      <c r="V122" t="s">
        <v>33</v>
      </c>
      <c r="W122" s="6">
        <f>AVERAGE(W81:INDEX(W81:W120,U79,1))</f>
        <v>14.64</v>
      </c>
      <c r="X122" s="6">
        <f>AVERAGE(X81:INDEX(X81:X120,U79,1))</f>
        <v>0.88</v>
      </c>
      <c r="Y122" s="8">
        <f>(INDEX(Y81:Y120,U79,1)-Y81)/9*24</f>
        <v>14.342592592592592</v>
      </c>
    </row>
  </sheetData>
  <conditionalFormatting sqref="J22:DE54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3:L14">
    <cfRule type="colorScale" priority="15">
      <colorScale>
        <cfvo type="min" val="0"/>
        <cfvo type="max" val="0"/>
        <color theme="0"/>
        <color rgb="FFFFEF9C"/>
      </colorScale>
    </cfRule>
  </conditionalFormatting>
  <conditionalFormatting sqref="L3:L14">
    <cfRule type="colorScale" priority="10">
      <colorScale>
        <cfvo type="min" val="0"/>
        <cfvo type="max" val="0"/>
        <color theme="0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E122"/>
  <sheetViews>
    <sheetView zoomScale="85" zoomScaleNormal="85" workbookViewId="0">
      <selection activeCell="J8" sqref="J8"/>
    </sheetView>
  </sheetViews>
  <sheetFormatPr defaultRowHeight="14.25"/>
  <cols>
    <col min="2" max="2" width="15.75" bestFit="1" customWidth="1"/>
    <col min="5" max="5" width="9" customWidth="1"/>
    <col min="7" max="7" width="10" bestFit="1" customWidth="1"/>
    <col min="9" max="9" width="10" bestFit="1" customWidth="1"/>
    <col min="10" max="19" width="8.875" customWidth="1"/>
    <col min="22" max="22" width="10.375" bestFit="1" customWidth="1"/>
    <col min="24" max="24" width="10.625" bestFit="1" customWidth="1"/>
    <col min="28" max="28" width="9.625" bestFit="1" customWidth="1"/>
  </cols>
  <sheetData>
    <row r="1" spans="2:30">
      <c r="F1" t="s">
        <v>100</v>
      </c>
      <c r="G1" t="s">
        <v>65</v>
      </c>
      <c r="H1" s="6">
        <f>U7/U6</f>
        <v>4.25</v>
      </c>
      <c r="I1" t="s">
        <v>64</v>
      </c>
    </row>
    <row r="2" spans="2:30" ht="15">
      <c r="B2" t="s">
        <v>86</v>
      </c>
      <c r="C2" s="9">
        <f>Optimiser!D6</f>
        <v>13</v>
      </c>
      <c r="G2" t="s">
        <v>99</v>
      </c>
      <c r="H2" t="s">
        <v>25</v>
      </c>
      <c r="I2" t="s">
        <v>26</v>
      </c>
      <c r="J2" t="s">
        <v>27</v>
      </c>
      <c r="K2" t="s">
        <v>62</v>
      </c>
      <c r="L2" t="s">
        <v>63</v>
      </c>
    </row>
    <row r="3" spans="2:30">
      <c r="B3" t="s">
        <v>7</v>
      </c>
      <c r="C3">
        <f>INDEX($D$22:$D$52,$C$2,0)</f>
        <v>100</v>
      </c>
      <c r="G3">
        <v>1</v>
      </c>
      <c r="H3" s="6">
        <f t="shared" ref="H3:H14" ca="1" si="0">$G3*($U$10/$U$9*$C$10*($C$9*(1+$C$4)+($C$8/6+$C$8/3*$C$6)*0.5*(1+$C$5)))+$K3</f>
        <v>19483.415658808884</v>
      </c>
      <c r="I3" s="6">
        <f t="shared" ref="I3:I14" ca="1" si="1">$G3*(0.5*$U$10/$U$9*$C$10*($C$9*(1+$C$4)+($C$8/6+$C$8/3*$C$6)*0.25*(1+$C$5)))+$K3</f>
        <v>11069.954120347349</v>
      </c>
      <c r="J3" s="6">
        <f t="shared" ref="J3:J14" ca="1" si="2">$G3*(0.1*$U$10/$U$9*$C$10*($C$9*(1+$C$4)+($C$8/6+$C$8/3*$C$6)*0.05*(1+$C$5)))+$K3</f>
        <v>4685.3387357319643</v>
      </c>
      <c r="K3" s="6">
        <f t="shared" ref="K3:K14" ca="1" si="3">$U$6*G3+$AC$3*G3/$AA$13+(G3/$C$14*$D$14+G3/$C$15*$D$15+G3/$C$16*$D$16+G3/$C$17*$D$17+G3/$C$18*$D$18+G3/$C$13*$D$13)*2-$P$12*$G3</f>
        <v>3137.2618126550419</v>
      </c>
      <c r="L3" s="6">
        <f t="shared" ref="L3:L14" si="4">IF($U$6*G3&gt;$U$7,$U$7,$U$6*G3)+$AC$3*G3/$AA$13</f>
        <v>2653.2710135571338</v>
      </c>
      <c r="U3" t="s">
        <v>24</v>
      </c>
      <c r="AB3" t="s">
        <v>29</v>
      </c>
      <c r="AC3">
        <f>Y13*U5</f>
        <v>3513.6000000000004</v>
      </c>
      <c r="AD3" t="s">
        <v>60</v>
      </c>
    </row>
    <row r="4" spans="2:30" ht="15">
      <c r="B4" t="s">
        <v>8</v>
      </c>
      <c r="C4" s="4">
        <f>INDEX($E$22:$E$52,$C$2,0)</f>
        <v>0</v>
      </c>
      <c r="G4">
        <v>2</v>
      </c>
      <c r="H4" s="6">
        <f t="shared" ca="1" si="0"/>
        <v>38966.831317617769</v>
      </c>
      <c r="I4" s="6">
        <f t="shared" ca="1" si="1"/>
        <v>22139.908240694698</v>
      </c>
      <c r="J4" s="6">
        <f t="shared" ca="1" si="2"/>
        <v>9370.6774714639287</v>
      </c>
      <c r="K4" s="6">
        <f t="shared" ca="1" si="3"/>
        <v>6274.5236253100838</v>
      </c>
      <c r="L4" s="6">
        <f t="shared" si="4"/>
        <v>5306.5420271142675</v>
      </c>
      <c r="T4" t="s">
        <v>23</v>
      </c>
      <c r="U4" s="10">
        <f>Optimiser!E7</f>
        <v>0.18</v>
      </c>
      <c r="AB4" t="s">
        <v>23</v>
      </c>
      <c r="AC4" s="1">
        <f ca="1">(E66*H66+E67*H67+E68*H68+E69*H69+E71*H71+E70*H70+E65*H65)/Core!U79</f>
        <v>5.5432000000000009E-2</v>
      </c>
    </row>
    <row r="5" spans="2:30" ht="15">
      <c r="B5" t="s">
        <v>9</v>
      </c>
      <c r="C5" s="4">
        <f>INDEX($F$22:$F$52,$C$2,0)</f>
        <v>0.2</v>
      </c>
      <c r="G5">
        <v>3</v>
      </c>
      <c r="H5" s="6">
        <f t="shared" ca="1" si="0"/>
        <v>58450.246976426657</v>
      </c>
      <c r="I5" s="6">
        <f t="shared" ca="1" si="1"/>
        <v>33209.862361042047</v>
      </c>
      <c r="J5" s="6">
        <f t="shared" ca="1" si="2"/>
        <v>14056.016207195895</v>
      </c>
      <c r="K5" s="6">
        <f t="shared" ca="1" si="3"/>
        <v>9411.7854379651253</v>
      </c>
      <c r="L5" s="6">
        <f t="shared" si="4"/>
        <v>7959.8130406714008</v>
      </c>
      <c r="P5" t="s">
        <v>18</v>
      </c>
      <c r="Q5" t="s">
        <v>19</v>
      </c>
      <c r="R5" t="s">
        <v>191</v>
      </c>
      <c r="T5" t="s">
        <v>29</v>
      </c>
      <c r="U5" s="11">
        <f>Optimiser!E8</f>
        <v>240</v>
      </c>
      <c r="AB5" t="s">
        <v>61</v>
      </c>
      <c r="AC5" s="4">
        <f ca="1">(E57*H66+E58*H67+E59*H68+E60*H69+E62*H71+E56*H65+E61*H70)/Core!U79</f>
        <v>8.8000000000000009E-2</v>
      </c>
    </row>
    <row r="6" spans="2:30" ht="15">
      <c r="B6" t="s">
        <v>68</v>
      </c>
      <c r="C6" s="4">
        <f>INDEX($G$22:$G$52,$C$2,0)</f>
        <v>0</v>
      </c>
      <c r="F6" s="1"/>
      <c r="G6">
        <v>4</v>
      </c>
      <c r="H6" s="6">
        <f t="shared" ca="1" si="0"/>
        <v>77933.662635235538</v>
      </c>
      <c r="I6" s="6">
        <f t="shared" ca="1" si="1"/>
        <v>44279.816481389396</v>
      </c>
      <c r="J6" s="6">
        <f t="shared" ca="1" si="2"/>
        <v>18741.354942927857</v>
      </c>
      <c r="K6" s="6">
        <f t="shared" ca="1" si="3"/>
        <v>12549.047250620168</v>
      </c>
      <c r="L6" s="6">
        <f t="shared" si="4"/>
        <v>10613.084054228535</v>
      </c>
      <c r="O6" t="s">
        <v>15</v>
      </c>
      <c r="P6" s="11">
        <f>Optimiser!D15</f>
        <v>13</v>
      </c>
      <c r="Q6">
        <f>P6+4</f>
        <v>17</v>
      </c>
      <c r="R6">
        <f>IF(Optimiser!C15="none skulls",0,IF(Optimiser!C15="slightly lethal",1,IF(Optimiser!C15="on average lethal",2,IF(Optimiser!C15="enormously lethal",3,4))))</f>
        <v>2</v>
      </c>
      <c r="T6" t="s">
        <v>30</v>
      </c>
      <c r="U6" s="11">
        <f>Optimiser!E9</f>
        <v>2000</v>
      </c>
    </row>
    <row r="7" spans="2:30" ht="15">
      <c r="C7" s="4"/>
      <c r="F7" s="1"/>
      <c r="G7">
        <v>5</v>
      </c>
      <c r="H7" s="6">
        <f t="shared" ca="1" si="0"/>
        <v>97417.078294044433</v>
      </c>
      <c r="I7" s="6">
        <f t="shared" ca="1" si="1"/>
        <v>55349.770601736745</v>
      </c>
      <c r="J7" s="6">
        <f t="shared" ca="1" si="2"/>
        <v>23426.693678659823</v>
      </c>
      <c r="K7" s="6">
        <f t="shared" ca="1" si="3"/>
        <v>15686.30906327521</v>
      </c>
      <c r="L7" s="6">
        <f t="shared" si="4"/>
        <v>11766.355067785669</v>
      </c>
      <c r="O7" t="s">
        <v>16</v>
      </c>
      <c r="P7" s="11">
        <f>Optimiser!D16</f>
        <v>10</v>
      </c>
      <c r="Q7">
        <f t="shared" ref="Q7:Q8" si="5">P7+4</f>
        <v>14</v>
      </c>
      <c r="R7">
        <f>IF(Optimiser!C16="none skulls",0,IF(Optimiser!C16="slightly lethal",1,IF(Optimiser!C16="on average lethal",2,IF(Optimiser!C16="enormously lethal",3,4))))</f>
        <v>2</v>
      </c>
      <c r="T7" t="s">
        <v>31</v>
      </c>
      <c r="U7" s="11">
        <f>Optimiser!E10</f>
        <v>8500</v>
      </c>
      <c r="AC7" s="6"/>
    </row>
    <row r="8" spans="2:30" ht="15">
      <c r="B8" t="s">
        <v>87</v>
      </c>
      <c r="C8" s="9">
        <f>Optimiser!C18</f>
        <v>5000</v>
      </c>
      <c r="F8" s="1"/>
      <c r="G8">
        <v>6</v>
      </c>
      <c r="H8" s="6">
        <f t="shared" ca="1" si="0"/>
        <v>116900.49395285331</v>
      </c>
      <c r="I8" s="6">
        <f t="shared" ca="1" si="1"/>
        <v>66419.724722084095</v>
      </c>
      <c r="J8" s="6">
        <f t="shared" ca="1" si="2"/>
        <v>28112.03241439179</v>
      </c>
      <c r="K8" s="6">
        <f t="shared" ca="1" si="3"/>
        <v>18823.570875930251</v>
      </c>
      <c r="L8" s="6">
        <f t="shared" si="4"/>
        <v>12419.626081342802</v>
      </c>
      <c r="O8" t="s">
        <v>17</v>
      </c>
      <c r="P8" s="11">
        <f>Optimiser!D17</f>
        <v>7</v>
      </c>
      <c r="Q8">
        <f t="shared" si="5"/>
        <v>11</v>
      </c>
      <c r="R8">
        <f>IF(Optimiser!C17="none skulls",0,IF(Optimiser!C17="slightly lethal",1,IF(Optimiser!C17="on average lethal",2,IF(Optimiser!C17="enormously lethal",3,4))))</f>
        <v>2</v>
      </c>
      <c r="T8" t="s">
        <v>32</v>
      </c>
      <c r="U8" s="11">
        <f>Optimiser!E11</f>
        <v>21</v>
      </c>
    </row>
    <row r="9" spans="2:30" ht="15">
      <c r="B9" t="s">
        <v>88</v>
      </c>
      <c r="C9" s="9">
        <f>Optimiser!C19</f>
        <v>8000</v>
      </c>
      <c r="G9">
        <v>7</v>
      </c>
      <c r="H9" s="6">
        <f t="shared" ca="1" si="0"/>
        <v>136383.90961166221</v>
      </c>
      <c r="I9" s="6">
        <f t="shared" ca="1" si="1"/>
        <v>77489.678842431444</v>
      </c>
      <c r="J9" s="6">
        <f t="shared" ca="1" si="2"/>
        <v>32797.371150123756</v>
      </c>
      <c r="K9" s="6">
        <f t="shared" ca="1" si="3"/>
        <v>21960.832688585291</v>
      </c>
      <c r="L9" s="6">
        <f t="shared" si="4"/>
        <v>13072.897094899936</v>
      </c>
      <c r="O9" t="s">
        <v>22</v>
      </c>
      <c r="Q9" s="25">
        <f>(Q6*R6+Q7*R7+Q8*R8)/R9</f>
        <v>14</v>
      </c>
      <c r="R9">
        <f>SUM(R6:R8)</f>
        <v>6</v>
      </c>
      <c r="T9" t="s">
        <v>66</v>
      </c>
      <c r="U9" s="11">
        <f>Optimiser!F12</f>
        <v>30</v>
      </c>
    </row>
    <row r="10" spans="2:30" ht="15">
      <c r="B10" t="s">
        <v>89</v>
      </c>
      <c r="C10" s="6">
        <f>U9/(Optimiser!D5+4)*2</f>
        <v>2.3076923076923075</v>
      </c>
      <c r="G10">
        <v>8</v>
      </c>
      <c r="H10" s="6">
        <f t="shared" ca="1" si="0"/>
        <v>155867.32527047108</v>
      </c>
      <c r="I10" s="6">
        <f t="shared" ca="1" si="1"/>
        <v>88559.632962778793</v>
      </c>
      <c r="J10" s="6">
        <f t="shared" ca="1" si="2"/>
        <v>37482.709885855715</v>
      </c>
      <c r="K10" s="6">
        <f t="shared" ca="1" si="3"/>
        <v>25098.094501240335</v>
      </c>
      <c r="L10" s="6">
        <f t="shared" si="4"/>
        <v>13726.16810845707</v>
      </c>
      <c r="P10" s="3"/>
      <c r="T10" t="s">
        <v>67</v>
      </c>
      <c r="U10" s="11">
        <f>Optimiser!E13</f>
        <v>25</v>
      </c>
    </row>
    <row r="11" spans="2:30" ht="15">
      <c r="G11">
        <v>9</v>
      </c>
      <c r="H11" s="6">
        <f t="shared" ca="1" si="0"/>
        <v>175350.74092927997</v>
      </c>
      <c r="I11" s="6">
        <f t="shared" ca="1" si="1"/>
        <v>99629.587083126142</v>
      </c>
      <c r="J11" s="6">
        <f t="shared" ca="1" si="2"/>
        <v>42168.048621587681</v>
      </c>
      <c r="K11" s="6">
        <f t="shared" ca="1" si="3"/>
        <v>28235.356313895376</v>
      </c>
      <c r="L11" s="6">
        <f t="shared" si="4"/>
        <v>14379.439122014202</v>
      </c>
      <c r="P11" s="3"/>
    </row>
    <row r="12" spans="2:30" ht="15">
      <c r="B12" t="s">
        <v>90</v>
      </c>
      <c r="C12" t="s">
        <v>91</v>
      </c>
      <c r="D12" t="s">
        <v>92</v>
      </c>
      <c r="G12">
        <v>10</v>
      </c>
      <c r="H12" s="6">
        <f t="shared" ca="1" si="0"/>
        <v>194834.15658808887</v>
      </c>
      <c r="I12" s="6">
        <f t="shared" ca="1" si="1"/>
        <v>110699.54120347349</v>
      </c>
      <c r="J12" s="6">
        <f t="shared" ca="1" si="2"/>
        <v>46853.387357319647</v>
      </c>
      <c r="K12" s="6">
        <f t="shared" ca="1" si="3"/>
        <v>31372.61812655042</v>
      </c>
      <c r="L12" s="6">
        <f t="shared" si="4"/>
        <v>15032.710135571337</v>
      </c>
      <c r="O12" t="s">
        <v>124</v>
      </c>
      <c r="P12" s="18">
        <f ca="1">Optimiser!C20/(Optimiser!C21+3)*500/Core!Y122*AC4</f>
        <v>72.143907036797941</v>
      </c>
    </row>
    <row r="13" spans="2:30" ht="15">
      <c r="B13" t="s">
        <v>101</v>
      </c>
      <c r="C13">
        <f>Core!C13</f>
        <v>1.5</v>
      </c>
      <c r="D13">
        <f>Core!D13</f>
        <v>125</v>
      </c>
      <c r="G13">
        <v>11</v>
      </c>
      <c r="H13" s="6">
        <f t="shared" ca="1" si="0"/>
        <v>214317.57224689773</v>
      </c>
      <c r="I13" s="6">
        <f t="shared" ca="1" si="1"/>
        <v>121769.49532382084</v>
      </c>
      <c r="J13" s="6">
        <f t="shared" ca="1" si="2"/>
        <v>51538.72609305162</v>
      </c>
      <c r="K13" s="6">
        <f t="shared" ca="1" si="3"/>
        <v>34509.879939205464</v>
      </c>
      <c r="L13" s="6">
        <f t="shared" si="4"/>
        <v>15685.981149128471</v>
      </c>
      <c r="P13" s="3"/>
      <c r="X13" t="s">
        <v>33</v>
      </c>
      <c r="Y13" s="8">
        <f>Core!W122</f>
        <v>14.64</v>
      </c>
      <c r="Z13" s="8">
        <f>Core!X122</f>
        <v>0.88</v>
      </c>
      <c r="AA13" s="8">
        <f>Core!Y122</f>
        <v>5.3784722222222223</v>
      </c>
    </row>
    <row r="14" spans="2:30">
      <c r="B14" t="s">
        <v>102</v>
      </c>
      <c r="C14">
        <f>Core!C14</f>
        <v>3.5</v>
      </c>
      <c r="D14">
        <f>Core!D14</f>
        <v>350</v>
      </c>
      <c r="G14">
        <v>12</v>
      </c>
      <c r="H14" s="6">
        <f t="shared" ca="1" si="0"/>
        <v>233800.98790570663</v>
      </c>
      <c r="I14" s="6">
        <f t="shared" ca="1" si="1"/>
        <v>132839.44944416819</v>
      </c>
      <c r="J14" s="6">
        <f t="shared" ca="1" si="2"/>
        <v>56224.064828783579</v>
      </c>
      <c r="K14" s="6">
        <f t="shared" ca="1" si="3"/>
        <v>37647.141751860501</v>
      </c>
      <c r="L14" s="6">
        <f t="shared" si="4"/>
        <v>16339.252162685603</v>
      </c>
    </row>
    <row r="15" spans="2:30">
      <c r="B15" t="s">
        <v>103</v>
      </c>
      <c r="C15">
        <f>Core!C15</f>
        <v>7</v>
      </c>
      <c r="D15">
        <f>Core!D15</f>
        <v>650</v>
      </c>
    </row>
    <row r="16" spans="2:30">
      <c r="B16" t="s">
        <v>104</v>
      </c>
      <c r="C16">
        <f>Core!C16</f>
        <v>666</v>
      </c>
      <c r="D16">
        <f>Core!D16</f>
        <v>1250</v>
      </c>
    </row>
    <row r="17" spans="1:109">
      <c r="B17" t="s">
        <v>105</v>
      </c>
      <c r="C17">
        <f>Core!C17</f>
        <v>666</v>
      </c>
      <c r="D17">
        <f>Core!D17</f>
        <v>0</v>
      </c>
    </row>
    <row r="18" spans="1:109">
      <c r="B18" t="s">
        <v>106</v>
      </c>
      <c r="C18">
        <f>Core!C18</f>
        <v>666</v>
      </c>
      <c r="D18">
        <f>Core!D18</f>
        <v>0</v>
      </c>
    </row>
    <row r="20" spans="1:109">
      <c r="J20" t="s">
        <v>28</v>
      </c>
    </row>
    <row r="21" spans="1:109">
      <c r="B21" t="s">
        <v>13</v>
      </c>
      <c r="C21" t="s">
        <v>12</v>
      </c>
      <c r="D21" t="s">
        <v>7</v>
      </c>
      <c r="E21" t="s">
        <v>8</v>
      </c>
      <c r="F21" t="s">
        <v>9</v>
      </c>
      <c r="G21" t="s">
        <v>10</v>
      </c>
      <c r="H21" t="s">
        <v>11</v>
      </c>
      <c r="I21" t="s">
        <v>14</v>
      </c>
      <c r="J21">
        <v>1</v>
      </c>
      <c r="K21">
        <v>2</v>
      </c>
      <c r="L21">
        <v>3</v>
      </c>
      <c r="M21">
        <v>4</v>
      </c>
      <c r="N21">
        <v>5</v>
      </c>
      <c r="O21">
        <v>6</v>
      </c>
      <c r="P21">
        <v>7</v>
      </c>
      <c r="Q21">
        <v>8</v>
      </c>
      <c r="R21">
        <v>9</v>
      </c>
      <c r="S21">
        <v>10</v>
      </c>
      <c r="T21">
        <v>11</v>
      </c>
      <c r="U21">
        <v>12</v>
      </c>
      <c r="V21">
        <v>13</v>
      </c>
      <c r="W21">
        <v>14</v>
      </c>
      <c r="X21">
        <v>15</v>
      </c>
      <c r="Y21">
        <v>16</v>
      </c>
      <c r="Z21">
        <v>17</v>
      </c>
      <c r="AA21">
        <v>18</v>
      </c>
      <c r="AB21">
        <v>19</v>
      </c>
      <c r="AC21">
        <v>20</v>
      </c>
      <c r="AD21">
        <v>21</v>
      </c>
      <c r="AE21">
        <v>22</v>
      </c>
      <c r="AF21">
        <v>23</v>
      </c>
      <c r="AG21">
        <v>24</v>
      </c>
      <c r="AH21">
        <v>25</v>
      </c>
      <c r="AI21">
        <v>26</v>
      </c>
      <c r="AJ21">
        <v>27</v>
      </c>
      <c r="AK21">
        <v>28</v>
      </c>
      <c r="AL21">
        <v>29</v>
      </c>
      <c r="AM21">
        <v>30</v>
      </c>
      <c r="AN21">
        <v>31</v>
      </c>
      <c r="AO21">
        <v>32</v>
      </c>
      <c r="AP21">
        <v>33</v>
      </c>
      <c r="AQ21">
        <v>34</v>
      </c>
      <c r="AR21">
        <v>35</v>
      </c>
      <c r="AS21">
        <v>36</v>
      </c>
      <c r="AT21">
        <v>37</v>
      </c>
      <c r="AU21">
        <v>38</v>
      </c>
      <c r="AV21">
        <v>39</v>
      </c>
      <c r="AW21">
        <v>40</v>
      </c>
      <c r="AX21">
        <v>41</v>
      </c>
      <c r="AY21">
        <v>42</v>
      </c>
      <c r="AZ21">
        <v>43</v>
      </c>
      <c r="BA21">
        <v>44</v>
      </c>
      <c r="BB21">
        <v>45</v>
      </c>
      <c r="BC21">
        <v>46</v>
      </c>
      <c r="BD21">
        <v>47</v>
      </c>
      <c r="BE21">
        <v>48</v>
      </c>
      <c r="BF21">
        <v>49</v>
      </c>
      <c r="BG21">
        <v>50</v>
      </c>
      <c r="BH21">
        <v>51</v>
      </c>
      <c r="BI21">
        <v>52</v>
      </c>
      <c r="BJ21">
        <v>53</v>
      </c>
      <c r="BK21">
        <v>54</v>
      </c>
      <c r="BL21">
        <v>55</v>
      </c>
      <c r="BM21">
        <v>56</v>
      </c>
      <c r="BN21">
        <v>57</v>
      </c>
      <c r="BO21">
        <v>58</v>
      </c>
      <c r="BP21">
        <v>59</v>
      </c>
      <c r="BQ21">
        <v>60</v>
      </c>
      <c r="BR21">
        <v>61</v>
      </c>
      <c r="BS21">
        <v>62</v>
      </c>
      <c r="BT21">
        <v>63</v>
      </c>
      <c r="BU21">
        <v>64</v>
      </c>
      <c r="BV21">
        <v>65</v>
      </c>
      <c r="BW21">
        <v>66</v>
      </c>
      <c r="BX21">
        <v>67</v>
      </c>
      <c r="BY21">
        <v>68</v>
      </c>
      <c r="BZ21">
        <v>69</v>
      </c>
      <c r="CA21">
        <v>70</v>
      </c>
      <c r="CB21">
        <v>71</v>
      </c>
      <c r="CC21">
        <v>72</v>
      </c>
      <c r="CD21">
        <v>73</v>
      </c>
      <c r="CE21">
        <v>74</v>
      </c>
      <c r="CF21">
        <v>75</v>
      </c>
      <c r="CG21">
        <v>76</v>
      </c>
      <c r="CH21">
        <v>77</v>
      </c>
      <c r="CI21">
        <v>78</v>
      </c>
      <c r="CJ21">
        <v>79</v>
      </c>
      <c r="CK21">
        <v>80</v>
      </c>
      <c r="CL21">
        <v>81</v>
      </c>
      <c r="CM21">
        <v>82</v>
      </c>
      <c r="CN21">
        <v>83</v>
      </c>
      <c r="CO21">
        <v>84</v>
      </c>
      <c r="CP21">
        <v>85</v>
      </c>
      <c r="CQ21">
        <v>86</v>
      </c>
      <c r="CR21">
        <v>87</v>
      </c>
      <c r="CS21">
        <v>88</v>
      </c>
      <c r="CT21">
        <v>89</v>
      </c>
      <c r="CU21">
        <v>90</v>
      </c>
      <c r="CV21">
        <v>91</v>
      </c>
      <c r="CW21">
        <v>92</v>
      </c>
      <c r="CX21">
        <v>93</v>
      </c>
      <c r="CY21">
        <v>94</v>
      </c>
      <c r="CZ21">
        <v>95</v>
      </c>
      <c r="DA21">
        <v>96</v>
      </c>
      <c r="DB21">
        <v>97</v>
      </c>
      <c r="DC21">
        <v>98</v>
      </c>
      <c r="DD21">
        <v>99</v>
      </c>
      <c r="DE21">
        <v>100</v>
      </c>
    </row>
    <row r="22" spans="1:109">
      <c r="A22" t="s">
        <v>46</v>
      </c>
      <c r="B22" t="s">
        <v>0</v>
      </c>
      <c r="C22">
        <v>1</v>
      </c>
      <c r="D22">
        <v>40</v>
      </c>
      <c r="J22" s="4">
        <f t="shared" ref="J22:S31" si="6">IF($D22-$Q$9*(J$21-1)&gt;$D22*0.7,0.5*(1+$F22-$U$4),IF($D22-$Q$9*(J$21-1)&gt;$D22*0.3,0.25*(1+$F22-$U$4),0.05*(1+$F22-$U$4)))</f>
        <v>0.41000000000000003</v>
      </c>
      <c r="K22" s="4">
        <f t="shared" si="6"/>
        <v>0.20500000000000002</v>
      </c>
      <c r="L22" s="4">
        <f t="shared" si="6"/>
        <v>4.1000000000000009E-2</v>
      </c>
      <c r="M22" s="4">
        <f t="shared" si="6"/>
        <v>4.1000000000000009E-2</v>
      </c>
      <c r="N22" s="4">
        <f t="shared" si="6"/>
        <v>4.1000000000000009E-2</v>
      </c>
      <c r="O22" s="4">
        <f t="shared" si="6"/>
        <v>4.1000000000000009E-2</v>
      </c>
      <c r="P22" s="4">
        <f t="shared" si="6"/>
        <v>4.1000000000000009E-2</v>
      </c>
      <c r="Q22" s="4">
        <f t="shared" si="6"/>
        <v>4.1000000000000009E-2</v>
      </c>
      <c r="R22" s="4">
        <f t="shared" si="6"/>
        <v>4.1000000000000009E-2</v>
      </c>
      <c r="S22" s="4">
        <f t="shared" si="6"/>
        <v>4.1000000000000009E-2</v>
      </c>
      <c r="T22" s="4">
        <f t="shared" ref="T22:AC31" si="7">IF($D22-$Q$9*(T$21-1)&gt;$D22*0.7,0.5*(1+$F22-$U$4),IF($D22-$Q$9*(T$21-1)&gt;$D22*0.3,0.25*(1+$F22-$U$4),0.05*(1+$F22-$U$4)))</f>
        <v>4.1000000000000009E-2</v>
      </c>
      <c r="U22" s="4">
        <f t="shared" si="7"/>
        <v>4.1000000000000009E-2</v>
      </c>
      <c r="V22" s="4">
        <f t="shared" si="7"/>
        <v>4.1000000000000009E-2</v>
      </c>
      <c r="W22" s="4">
        <f t="shared" si="7"/>
        <v>4.1000000000000009E-2</v>
      </c>
      <c r="X22" s="4">
        <f t="shared" si="7"/>
        <v>4.1000000000000009E-2</v>
      </c>
      <c r="Y22" s="4">
        <f t="shared" si="7"/>
        <v>4.1000000000000009E-2</v>
      </c>
      <c r="Z22" s="4">
        <f t="shared" si="7"/>
        <v>4.1000000000000009E-2</v>
      </c>
      <c r="AA22" s="4">
        <f t="shared" si="7"/>
        <v>4.1000000000000009E-2</v>
      </c>
      <c r="AB22" s="4">
        <f t="shared" si="7"/>
        <v>4.1000000000000009E-2</v>
      </c>
      <c r="AC22" s="4">
        <f t="shared" si="7"/>
        <v>4.1000000000000009E-2</v>
      </c>
      <c r="AD22" s="4">
        <f t="shared" ref="AD22:AM31" si="8">IF($D22-$Q$9*(AD$21-1)&gt;$D22*0.7,0.5*(1+$F22-$U$4),IF($D22-$Q$9*(AD$21-1)&gt;$D22*0.3,0.25*(1+$F22-$U$4),0.05*(1+$F22-$U$4)))</f>
        <v>4.1000000000000009E-2</v>
      </c>
      <c r="AE22" s="4">
        <f t="shared" si="8"/>
        <v>4.1000000000000009E-2</v>
      </c>
      <c r="AF22" s="4">
        <f t="shared" si="8"/>
        <v>4.1000000000000009E-2</v>
      </c>
      <c r="AG22" s="4">
        <f t="shared" si="8"/>
        <v>4.1000000000000009E-2</v>
      </c>
      <c r="AH22" s="4">
        <f t="shared" si="8"/>
        <v>4.1000000000000009E-2</v>
      </c>
      <c r="AI22" s="4">
        <f t="shared" si="8"/>
        <v>4.1000000000000009E-2</v>
      </c>
      <c r="AJ22" s="4">
        <f t="shared" si="8"/>
        <v>4.1000000000000009E-2</v>
      </c>
      <c r="AK22" s="4">
        <f t="shared" si="8"/>
        <v>4.1000000000000009E-2</v>
      </c>
      <c r="AL22" s="4">
        <f t="shared" si="8"/>
        <v>4.1000000000000009E-2</v>
      </c>
      <c r="AM22" s="4">
        <f t="shared" si="8"/>
        <v>4.1000000000000009E-2</v>
      </c>
      <c r="AN22" s="4">
        <f t="shared" ref="AN22:AW31" si="9">IF($D22-$Q$9*(AN$21-1)&gt;$D22*0.7,0.5*(1+$F22-$U$4),IF($D22-$Q$9*(AN$21-1)&gt;$D22*0.3,0.25*(1+$F22-$U$4),0.05*(1+$F22-$U$4)))</f>
        <v>4.1000000000000009E-2</v>
      </c>
      <c r="AO22" s="4">
        <f t="shared" si="9"/>
        <v>4.1000000000000009E-2</v>
      </c>
      <c r="AP22" s="4">
        <f t="shared" si="9"/>
        <v>4.1000000000000009E-2</v>
      </c>
      <c r="AQ22" s="4">
        <f t="shared" si="9"/>
        <v>4.1000000000000009E-2</v>
      </c>
      <c r="AR22" s="4">
        <f t="shared" si="9"/>
        <v>4.1000000000000009E-2</v>
      </c>
      <c r="AS22" s="4">
        <f t="shared" si="9"/>
        <v>4.1000000000000009E-2</v>
      </c>
      <c r="AT22" s="4">
        <f t="shared" si="9"/>
        <v>4.1000000000000009E-2</v>
      </c>
      <c r="AU22" s="4">
        <f t="shared" si="9"/>
        <v>4.1000000000000009E-2</v>
      </c>
      <c r="AV22" s="4">
        <f t="shared" si="9"/>
        <v>4.1000000000000009E-2</v>
      </c>
      <c r="AW22" s="4">
        <f t="shared" si="9"/>
        <v>4.1000000000000009E-2</v>
      </c>
      <c r="AX22" s="4">
        <f t="shared" ref="AX22:BG31" si="10">IF($D22-$Q$9*(AX$21-1)&gt;$D22*0.7,0.5*(1+$F22-$U$4),IF($D22-$Q$9*(AX$21-1)&gt;$D22*0.3,0.25*(1+$F22-$U$4),0.05*(1+$F22-$U$4)))</f>
        <v>4.1000000000000009E-2</v>
      </c>
      <c r="AY22" s="4">
        <f t="shared" si="10"/>
        <v>4.1000000000000009E-2</v>
      </c>
      <c r="AZ22" s="4">
        <f t="shared" si="10"/>
        <v>4.1000000000000009E-2</v>
      </c>
      <c r="BA22" s="4">
        <f t="shared" si="10"/>
        <v>4.1000000000000009E-2</v>
      </c>
      <c r="BB22" s="4">
        <f t="shared" si="10"/>
        <v>4.1000000000000009E-2</v>
      </c>
      <c r="BC22" s="4">
        <f t="shared" si="10"/>
        <v>4.1000000000000009E-2</v>
      </c>
      <c r="BD22" s="4">
        <f t="shared" si="10"/>
        <v>4.1000000000000009E-2</v>
      </c>
      <c r="BE22" s="4">
        <f t="shared" si="10"/>
        <v>4.1000000000000009E-2</v>
      </c>
      <c r="BF22" s="4">
        <f t="shared" si="10"/>
        <v>4.1000000000000009E-2</v>
      </c>
      <c r="BG22" s="4">
        <f t="shared" si="10"/>
        <v>4.1000000000000009E-2</v>
      </c>
      <c r="BH22" s="4">
        <f t="shared" ref="BH22:BQ31" si="11">IF($D22-$Q$9*(BH$21-1)&gt;$D22*0.7,0.5*(1+$F22-$U$4),IF($D22-$Q$9*(BH$21-1)&gt;$D22*0.3,0.25*(1+$F22-$U$4),0.05*(1+$F22-$U$4)))</f>
        <v>4.1000000000000009E-2</v>
      </c>
      <c r="BI22" s="4">
        <f t="shared" si="11"/>
        <v>4.1000000000000009E-2</v>
      </c>
      <c r="BJ22" s="4">
        <f t="shared" si="11"/>
        <v>4.1000000000000009E-2</v>
      </c>
      <c r="BK22" s="4">
        <f t="shared" si="11"/>
        <v>4.1000000000000009E-2</v>
      </c>
      <c r="BL22" s="4">
        <f t="shared" si="11"/>
        <v>4.1000000000000009E-2</v>
      </c>
      <c r="BM22" s="4">
        <f t="shared" si="11"/>
        <v>4.1000000000000009E-2</v>
      </c>
      <c r="BN22" s="4">
        <f t="shared" si="11"/>
        <v>4.1000000000000009E-2</v>
      </c>
      <c r="BO22" s="4">
        <f t="shared" si="11"/>
        <v>4.1000000000000009E-2</v>
      </c>
      <c r="BP22" s="4">
        <f t="shared" si="11"/>
        <v>4.1000000000000009E-2</v>
      </c>
      <c r="BQ22" s="4">
        <f t="shared" si="11"/>
        <v>4.1000000000000009E-2</v>
      </c>
      <c r="BR22" s="4">
        <f t="shared" ref="BR22:CA31" si="12">IF($D22-$Q$9*(BR$21-1)&gt;$D22*0.7,0.5*(1+$F22-$U$4),IF($D22-$Q$9*(BR$21-1)&gt;$D22*0.3,0.25*(1+$F22-$U$4),0.05*(1+$F22-$U$4)))</f>
        <v>4.1000000000000009E-2</v>
      </c>
      <c r="BS22" s="4">
        <f t="shared" si="12"/>
        <v>4.1000000000000009E-2</v>
      </c>
      <c r="BT22" s="4">
        <f t="shared" si="12"/>
        <v>4.1000000000000009E-2</v>
      </c>
      <c r="BU22" s="4">
        <f t="shared" si="12"/>
        <v>4.1000000000000009E-2</v>
      </c>
      <c r="BV22" s="4">
        <f t="shared" si="12"/>
        <v>4.1000000000000009E-2</v>
      </c>
      <c r="BW22" s="4">
        <f t="shared" si="12"/>
        <v>4.1000000000000009E-2</v>
      </c>
      <c r="BX22" s="4">
        <f t="shared" si="12"/>
        <v>4.1000000000000009E-2</v>
      </c>
      <c r="BY22" s="4">
        <f t="shared" si="12"/>
        <v>4.1000000000000009E-2</v>
      </c>
      <c r="BZ22" s="4">
        <f t="shared" si="12"/>
        <v>4.1000000000000009E-2</v>
      </c>
      <c r="CA22" s="4">
        <f t="shared" si="12"/>
        <v>4.1000000000000009E-2</v>
      </c>
      <c r="CB22" s="4">
        <f t="shared" ref="CB22:CK31" si="13">IF($D22-$Q$9*(CB$21-1)&gt;$D22*0.7,0.5*(1+$F22-$U$4),IF($D22-$Q$9*(CB$21-1)&gt;$D22*0.3,0.25*(1+$F22-$U$4),0.05*(1+$F22-$U$4)))</f>
        <v>4.1000000000000009E-2</v>
      </c>
      <c r="CC22" s="4">
        <f t="shared" si="13"/>
        <v>4.1000000000000009E-2</v>
      </c>
      <c r="CD22" s="4">
        <f t="shared" si="13"/>
        <v>4.1000000000000009E-2</v>
      </c>
      <c r="CE22" s="4">
        <f t="shared" si="13"/>
        <v>4.1000000000000009E-2</v>
      </c>
      <c r="CF22" s="4">
        <f t="shared" si="13"/>
        <v>4.1000000000000009E-2</v>
      </c>
      <c r="CG22" s="4">
        <f t="shared" si="13"/>
        <v>4.1000000000000009E-2</v>
      </c>
      <c r="CH22" s="4">
        <f t="shared" si="13"/>
        <v>4.1000000000000009E-2</v>
      </c>
      <c r="CI22" s="4">
        <f t="shared" si="13"/>
        <v>4.1000000000000009E-2</v>
      </c>
      <c r="CJ22" s="4">
        <f t="shared" si="13"/>
        <v>4.1000000000000009E-2</v>
      </c>
      <c r="CK22" s="4">
        <f t="shared" si="13"/>
        <v>4.1000000000000009E-2</v>
      </c>
      <c r="CL22" s="4">
        <f t="shared" ref="CL22:CU31" si="14">IF($D22-$Q$9*(CL$21-1)&gt;$D22*0.7,0.5*(1+$F22-$U$4),IF($D22-$Q$9*(CL$21-1)&gt;$D22*0.3,0.25*(1+$F22-$U$4),0.05*(1+$F22-$U$4)))</f>
        <v>4.1000000000000009E-2</v>
      </c>
      <c r="CM22" s="4">
        <f t="shared" si="14"/>
        <v>4.1000000000000009E-2</v>
      </c>
      <c r="CN22" s="4">
        <f t="shared" si="14"/>
        <v>4.1000000000000009E-2</v>
      </c>
      <c r="CO22" s="4">
        <f t="shared" si="14"/>
        <v>4.1000000000000009E-2</v>
      </c>
      <c r="CP22" s="4">
        <f t="shared" si="14"/>
        <v>4.1000000000000009E-2</v>
      </c>
      <c r="CQ22" s="4">
        <f t="shared" si="14"/>
        <v>4.1000000000000009E-2</v>
      </c>
      <c r="CR22" s="4">
        <f t="shared" si="14"/>
        <v>4.1000000000000009E-2</v>
      </c>
      <c r="CS22" s="4">
        <f t="shared" si="14"/>
        <v>4.1000000000000009E-2</v>
      </c>
      <c r="CT22" s="4">
        <f t="shared" si="14"/>
        <v>4.1000000000000009E-2</v>
      </c>
      <c r="CU22" s="4">
        <f t="shared" si="14"/>
        <v>4.1000000000000009E-2</v>
      </c>
      <c r="CV22" s="4">
        <f t="shared" ref="CV22:DE31" si="15">IF($D22-$Q$9*(CV$21-1)&gt;$D22*0.7,0.5*(1+$F22-$U$4),IF($D22-$Q$9*(CV$21-1)&gt;$D22*0.3,0.25*(1+$F22-$U$4),0.05*(1+$F22-$U$4)))</f>
        <v>4.1000000000000009E-2</v>
      </c>
      <c r="CW22" s="4">
        <f t="shared" si="15"/>
        <v>4.1000000000000009E-2</v>
      </c>
      <c r="CX22" s="4">
        <f t="shared" si="15"/>
        <v>4.1000000000000009E-2</v>
      </c>
      <c r="CY22" s="4">
        <f t="shared" si="15"/>
        <v>4.1000000000000009E-2</v>
      </c>
      <c r="CZ22" s="4">
        <f t="shared" si="15"/>
        <v>4.1000000000000009E-2</v>
      </c>
      <c r="DA22" s="4">
        <f t="shared" si="15"/>
        <v>4.1000000000000009E-2</v>
      </c>
      <c r="DB22" s="4">
        <f t="shared" si="15"/>
        <v>4.1000000000000009E-2</v>
      </c>
      <c r="DC22" s="4">
        <f t="shared" si="15"/>
        <v>4.1000000000000009E-2</v>
      </c>
      <c r="DD22" s="4">
        <f t="shared" si="15"/>
        <v>4.1000000000000009E-2</v>
      </c>
      <c r="DE22" s="4">
        <f t="shared" si="15"/>
        <v>4.1000000000000009E-2</v>
      </c>
    </row>
    <row r="23" spans="1:109">
      <c r="A23" t="s">
        <v>47</v>
      </c>
      <c r="B23" t="s">
        <v>1</v>
      </c>
      <c r="C23">
        <v>1</v>
      </c>
      <c r="D23">
        <v>50</v>
      </c>
      <c r="H23">
        <v>5</v>
      </c>
      <c r="I23">
        <f>H23</f>
        <v>5</v>
      </c>
      <c r="J23" s="4">
        <f t="shared" si="6"/>
        <v>0.41000000000000003</v>
      </c>
      <c r="K23" s="4">
        <f t="shared" si="6"/>
        <v>0.41000000000000003</v>
      </c>
      <c r="L23" s="4">
        <f t="shared" si="6"/>
        <v>0.20500000000000002</v>
      </c>
      <c r="M23" s="4">
        <f t="shared" si="6"/>
        <v>4.1000000000000009E-2</v>
      </c>
      <c r="N23" s="4">
        <f t="shared" si="6"/>
        <v>4.1000000000000009E-2</v>
      </c>
      <c r="O23" s="4">
        <f t="shared" si="6"/>
        <v>4.1000000000000009E-2</v>
      </c>
      <c r="P23" s="4">
        <f t="shared" si="6"/>
        <v>4.1000000000000009E-2</v>
      </c>
      <c r="Q23" s="4">
        <f t="shared" si="6"/>
        <v>4.1000000000000009E-2</v>
      </c>
      <c r="R23" s="4">
        <f t="shared" si="6"/>
        <v>4.1000000000000009E-2</v>
      </c>
      <c r="S23" s="4">
        <f t="shared" si="6"/>
        <v>4.1000000000000009E-2</v>
      </c>
      <c r="T23" s="4">
        <f t="shared" si="7"/>
        <v>4.1000000000000009E-2</v>
      </c>
      <c r="U23" s="4">
        <f t="shared" si="7"/>
        <v>4.1000000000000009E-2</v>
      </c>
      <c r="V23" s="4">
        <f t="shared" si="7"/>
        <v>4.1000000000000009E-2</v>
      </c>
      <c r="W23" s="4">
        <f t="shared" si="7"/>
        <v>4.1000000000000009E-2</v>
      </c>
      <c r="X23" s="4">
        <f t="shared" si="7"/>
        <v>4.1000000000000009E-2</v>
      </c>
      <c r="Y23" s="4">
        <f t="shared" si="7"/>
        <v>4.1000000000000009E-2</v>
      </c>
      <c r="Z23" s="4">
        <f t="shared" si="7"/>
        <v>4.1000000000000009E-2</v>
      </c>
      <c r="AA23" s="4">
        <f t="shared" si="7"/>
        <v>4.1000000000000009E-2</v>
      </c>
      <c r="AB23" s="4">
        <f t="shared" si="7"/>
        <v>4.1000000000000009E-2</v>
      </c>
      <c r="AC23" s="4">
        <f t="shared" si="7"/>
        <v>4.1000000000000009E-2</v>
      </c>
      <c r="AD23" s="4">
        <f t="shared" si="8"/>
        <v>4.1000000000000009E-2</v>
      </c>
      <c r="AE23" s="4">
        <f t="shared" si="8"/>
        <v>4.1000000000000009E-2</v>
      </c>
      <c r="AF23" s="4">
        <f t="shared" si="8"/>
        <v>4.1000000000000009E-2</v>
      </c>
      <c r="AG23" s="4">
        <f t="shared" si="8"/>
        <v>4.1000000000000009E-2</v>
      </c>
      <c r="AH23" s="4">
        <f t="shared" si="8"/>
        <v>4.1000000000000009E-2</v>
      </c>
      <c r="AI23" s="4">
        <f t="shared" si="8"/>
        <v>4.1000000000000009E-2</v>
      </c>
      <c r="AJ23" s="4">
        <f t="shared" si="8"/>
        <v>4.1000000000000009E-2</v>
      </c>
      <c r="AK23" s="4">
        <f t="shared" si="8"/>
        <v>4.1000000000000009E-2</v>
      </c>
      <c r="AL23" s="4">
        <f t="shared" si="8"/>
        <v>4.1000000000000009E-2</v>
      </c>
      <c r="AM23" s="4">
        <f t="shared" si="8"/>
        <v>4.1000000000000009E-2</v>
      </c>
      <c r="AN23" s="4">
        <f t="shared" si="9"/>
        <v>4.1000000000000009E-2</v>
      </c>
      <c r="AO23" s="4">
        <f t="shared" si="9"/>
        <v>4.1000000000000009E-2</v>
      </c>
      <c r="AP23" s="4">
        <f t="shared" si="9"/>
        <v>4.1000000000000009E-2</v>
      </c>
      <c r="AQ23" s="4">
        <f t="shared" si="9"/>
        <v>4.1000000000000009E-2</v>
      </c>
      <c r="AR23" s="4">
        <f t="shared" si="9"/>
        <v>4.1000000000000009E-2</v>
      </c>
      <c r="AS23" s="4">
        <f t="shared" si="9"/>
        <v>4.1000000000000009E-2</v>
      </c>
      <c r="AT23" s="4">
        <f t="shared" si="9"/>
        <v>4.1000000000000009E-2</v>
      </c>
      <c r="AU23" s="4">
        <f t="shared" si="9"/>
        <v>4.1000000000000009E-2</v>
      </c>
      <c r="AV23" s="4">
        <f t="shared" si="9"/>
        <v>4.1000000000000009E-2</v>
      </c>
      <c r="AW23" s="4">
        <f t="shared" si="9"/>
        <v>4.1000000000000009E-2</v>
      </c>
      <c r="AX23" s="4">
        <f t="shared" si="10"/>
        <v>4.1000000000000009E-2</v>
      </c>
      <c r="AY23" s="4">
        <f t="shared" si="10"/>
        <v>4.1000000000000009E-2</v>
      </c>
      <c r="AZ23" s="4">
        <f t="shared" si="10"/>
        <v>4.1000000000000009E-2</v>
      </c>
      <c r="BA23" s="4">
        <f t="shared" si="10"/>
        <v>4.1000000000000009E-2</v>
      </c>
      <c r="BB23" s="4">
        <f t="shared" si="10"/>
        <v>4.1000000000000009E-2</v>
      </c>
      <c r="BC23" s="4">
        <f t="shared" si="10"/>
        <v>4.1000000000000009E-2</v>
      </c>
      <c r="BD23" s="4">
        <f t="shared" si="10"/>
        <v>4.1000000000000009E-2</v>
      </c>
      <c r="BE23" s="4">
        <f t="shared" si="10"/>
        <v>4.1000000000000009E-2</v>
      </c>
      <c r="BF23" s="4">
        <f t="shared" si="10"/>
        <v>4.1000000000000009E-2</v>
      </c>
      <c r="BG23" s="4">
        <f t="shared" si="10"/>
        <v>4.1000000000000009E-2</v>
      </c>
      <c r="BH23" s="4">
        <f t="shared" si="11"/>
        <v>4.1000000000000009E-2</v>
      </c>
      <c r="BI23" s="4">
        <f t="shared" si="11"/>
        <v>4.1000000000000009E-2</v>
      </c>
      <c r="BJ23" s="4">
        <f t="shared" si="11"/>
        <v>4.1000000000000009E-2</v>
      </c>
      <c r="BK23" s="4">
        <f t="shared" si="11"/>
        <v>4.1000000000000009E-2</v>
      </c>
      <c r="BL23" s="4">
        <f t="shared" si="11"/>
        <v>4.1000000000000009E-2</v>
      </c>
      <c r="BM23" s="4">
        <f t="shared" si="11"/>
        <v>4.1000000000000009E-2</v>
      </c>
      <c r="BN23" s="4">
        <f t="shared" si="11"/>
        <v>4.1000000000000009E-2</v>
      </c>
      <c r="BO23" s="4">
        <f t="shared" si="11"/>
        <v>4.1000000000000009E-2</v>
      </c>
      <c r="BP23" s="4">
        <f t="shared" si="11"/>
        <v>4.1000000000000009E-2</v>
      </c>
      <c r="BQ23" s="4">
        <f t="shared" si="11"/>
        <v>4.1000000000000009E-2</v>
      </c>
      <c r="BR23" s="4">
        <f t="shared" si="12"/>
        <v>4.1000000000000009E-2</v>
      </c>
      <c r="BS23" s="4">
        <f t="shared" si="12"/>
        <v>4.1000000000000009E-2</v>
      </c>
      <c r="BT23" s="4">
        <f t="shared" si="12"/>
        <v>4.1000000000000009E-2</v>
      </c>
      <c r="BU23" s="4">
        <f t="shared" si="12"/>
        <v>4.1000000000000009E-2</v>
      </c>
      <c r="BV23" s="4">
        <f t="shared" si="12"/>
        <v>4.1000000000000009E-2</v>
      </c>
      <c r="BW23" s="4">
        <f t="shared" si="12"/>
        <v>4.1000000000000009E-2</v>
      </c>
      <c r="BX23" s="4">
        <f t="shared" si="12"/>
        <v>4.1000000000000009E-2</v>
      </c>
      <c r="BY23" s="4">
        <f t="shared" si="12"/>
        <v>4.1000000000000009E-2</v>
      </c>
      <c r="BZ23" s="4">
        <f t="shared" si="12"/>
        <v>4.1000000000000009E-2</v>
      </c>
      <c r="CA23" s="4">
        <f t="shared" si="12"/>
        <v>4.1000000000000009E-2</v>
      </c>
      <c r="CB23" s="4">
        <f t="shared" si="13"/>
        <v>4.1000000000000009E-2</v>
      </c>
      <c r="CC23" s="4">
        <f t="shared" si="13"/>
        <v>4.1000000000000009E-2</v>
      </c>
      <c r="CD23" s="4">
        <f t="shared" si="13"/>
        <v>4.1000000000000009E-2</v>
      </c>
      <c r="CE23" s="4">
        <f t="shared" si="13"/>
        <v>4.1000000000000009E-2</v>
      </c>
      <c r="CF23" s="4">
        <f t="shared" si="13"/>
        <v>4.1000000000000009E-2</v>
      </c>
      <c r="CG23" s="4">
        <f t="shared" si="13"/>
        <v>4.1000000000000009E-2</v>
      </c>
      <c r="CH23" s="4">
        <f t="shared" si="13"/>
        <v>4.1000000000000009E-2</v>
      </c>
      <c r="CI23" s="4">
        <f t="shared" si="13"/>
        <v>4.1000000000000009E-2</v>
      </c>
      <c r="CJ23" s="4">
        <f t="shared" si="13"/>
        <v>4.1000000000000009E-2</v>
      </c>
      <c r="CK23" s="4">
        <f t="shared" si="13"/>
        <v>4.1000000000000009E-2</v>
      </c>
      <c r="CL23" s="4">
        <f t="shared" si="14"/>
        <v>4.1000000000000009E-2</v>
      </c>
      <c r="CM23" s="4">
        <f t="shared" si="14"/>
        <v>4.1000000000000009E-2</v>
      </c>
      <c r="CN23" s="4">
        <f t="shared" si="14"/>
        <v>4.1000000000000009E-2</v>
      </c>
      <c r="CO23" s="4">
        <f t="shared" si="14"/>
        <v>4.1000000000000009E-2</v>
      </c>
      <c r="CP23" s="4">
        <f t="shared" si="14"/>
        <v>4.1000000000000009E-2</v>
      </c>
      <c r="CQ23" s="4">
        <f t="shared" si="14"/>
        <v>4.1000000000000009E-2</v>
      </c>
      <c r="CR23" s="4">
        <f t="shared" si="14"/>
        <v>4.1000000000000009E-2</v>
      </c>
      <c r="CS23" s="4">
        <f t="shared" si="14"/>
        <v>4.1000000000000009E-2</v>
      </c>
      <c r="CT23" s="4">
        <f t="shared" si="14"/>
        <v>4.1000000000000009E-2</v>
      </c>
      <c r="CU23" s="4">
        <f t="shared" si="14"/>
        <v>4.1000000000000009E-2</v>
      </c>
      <c r="CV23" s="4">
        <f t="shared" si="15"/>
        <v>4.1000000000000009E-2</v>
      </c>
      <c r="CW23" s="4">
        <f t="shared" si="15"/>
        <v>4.1000000000000009E-2</v>
      </c>
      <c r="CX23" s="4">
        <f t="shared" si="15"/>
        <v>4.1000000000000009E-2</v>
      </c>
      <c r="CY23" s="4">
        <f t="shared" si="15"/>
        <v>4.1000000000000009E-2</v>
      </c>
      <c r="CZ23" s="4">
        <f t="shared" si="15"/>
        <v>4.1000000000000009E-2</v>
      </c>
      <c r="DA23" s="4">
        <f t="shared" si="15"/>
        <v>4.1000000000000009E-2</v>
      </c>
      <c r="DB23" s="4">
        <f t="shared" si="15"/>
        <v>4.1000000000000009E-2</v>
      </c>
      <c r="DC23" s="4">
        <f t="shared" si="15"/>
        <v>4.1000000000000009E-2</v>
      </c>
      <c r="DD23" s="4">
        <f t="shared" si="15"/>
        <v>4.1000000000000009E-2</v>
      </c>
      <c r="DE23" s="4">
        <f t="shared" si="15"/>
        <v>4.1000000000000009E-2</v>
      </c>
    </row>
    <row r="24" spans="1:109">
      <c r="A24" t="s">
        <v>48</v>
      </c>
      <c r="B24" t="s">
        <v>1</v>
      </c>
      <c r="C24">
        <v>2</v>
      </c>
      <c r="D24">
        <v>70</v>
      </c>
      <c r="H24">
        <v>7.5</v>
      </c>
      <c r="I24">
        <f>H24+H23</f>
        <v>12.5</v>
      </c>
      <c r="J24" s="4">
        <f t="shared" si="6"/>
        <v>0.41000000000000003</v>
      </c>
      <c r="K24" s="4">
        <f t="shared" si="6"/>
        <v>0.41000000000000003</v>
      </c>
      <c r="L24" s="4">
        <f t="shared" si="6"/>
        <v>0.20500000000000002</v>
      </c>
      <c r="M24" s="4">
        <f t="shared" si="6"/>
        <v>0.20500000000000002</v>
      </c>
      <c r="N24" s="4">
        <f t="shared" si="6"/>
        <v>4.1000000000000009E-2</v>
      </c>
      <c r="O24" s="4">
        <f t="shared" si="6"/>
        <v>4.1000000000000009E-2</v>
      </c>
      <c r="P24" s="4">
        <f t="shared" si="6"/>
        <v>4.1000000000000009E-2</v>
      </c>
      <c r="Q24" s="4">
        <f t="shared" si="6"/>
        <v>4.1000000000000009E-2</v>
      </c>
      <c r="R24" s="4">
        <f t="shared" si="6"/>
        <v>4.1000000000000009E-2</v>
      </c>
      <c r="S24" s="4">
        <f t="shared" si="6"/>
        <v>4.1000000000000009E-2</v>
      </c>
      <c r="T24" s="4">
        <f t="shared" si="7"/>
        <v>4.1000000000000009E-2</v>
      </c>
      <c r="U24" s="4">
        <f t="shared" si="7"/>
        <v>4.1000000000000009E-2</v>
      </c>
      <c r="V24" s="4">
        <f t="shared" si="7"/>
        <v>4.1000000000000009E-2</v>
      </c>
      <c r="W24" s="4">
        <f t="shared" si="7"/>
        <v>4.1000000000000009E-2</v>
      </c>
      <c r="X24" s="4">
        <f t="shared" si="7"/>
        <v>4.1000000000000009E-2</v>
      </c>
      <c r="Y24" s="4">
        <f t="shared" si="7"/>
        <v>4.1000000000000009E-2</v>
      </c>
      <c r="Z24" s="4">
        <f t="shared" si="7"/>
        <v>4.1000000000000009E-2</v>
      </c>
      <c r="AA24" s="4">
        <f t="shared" si="7"/>
        <v>4.1000000000000009E-2</v>
      </c>
      <c r="AB24" s="4">
        <f t="shared" si="7"/>
        <v>4.1000000000000009E-2</v>
      </c>
      <c r="AC24" s="4">
        <f t="shared" si="7"/>
        <v>4.1000000000000009E-2</v>
      </c>
      <c r="AD24" s="4">
        <f t="shared" si="8"/>
        <v>4.1000000000000009E-2</v>
      </c>
      <c r="AE24" s="4">
        <f t="shared" si="8"/>
        <v>4.1000000000000009E-2</v>
      </c>
      <c r="AF24" s="4">
        <f t="shared" si="8"/>
        <v>4.1000000000000009E-2</v>
      </c>
      <c r="AG24" s="4">
        <f t="shared" si="8"/>
        <v>4.1000000000000009E-2</v>
      </c>
      <c r="AH24" s="4">
        <f t="shared" si="8"/>
        <v>4.1000000000000009E-2</v>
      </c>
      <c r="AI24" s="4">
        <f t="shared" si="8"/>
        <v>4.1000000000000009E-2</v>
      </c>
      <c r="AJ24" s="4">
        <f t="shared" si="8"/>
        <v>4.1000000000000009E-2</v>
      </c>
      <c r="AK24" s="4">
        <f t="shared" si="8"/>
        <v>4.1000000000000009E-2</v>
      </c>
      <c r="AL24" s="4">
        <f t="shared" si="8"/>
        <v>4.1000000000000009E-2</v>
      </c>
      <c r="AM24" s="4">
        <f t="shared" si="8"/>
        <v>4.1000000000000009E-2</v>
      </c>
      <c r="AN24" s="4">
        <f t="shared" si="9"/>
        <v>4.1000000000000009E-2</v>
      </c>
      <c r="AO24" s="4">
        <f t="shared" si="9"/>
        <v>4.1000000000000009E-2</v>
      </c>
      <c r="AP24" s="4">
        <f t="shared" si="9"/>
        <v>4.1000000000000009E-2</v>
      </c>
      <c r="AQ24" s="4">
        <f t="shared" si="9"/>
        <v>4.1000000000000009E-2</v>
      </c>
      <c r="AR24" s="4">
        <f t="shared" si="9"/>
        <v>4.1000000000000009E-2</v>
      </c>
      <c r="AS24" s="4">
        <f t="shared" si="9"/>
        <v>4.1000000000000009E-2</v>
      </c>
      <c r="AT24" s="4">
        <f t="shared" si="9"/>
        <v>4.1000000000000009E-2</v>
      </c>
      <c r="AU24" s="4">
        <f t="shared" si="9"/>
        <v>4.1000000000000009E-2</v>
      </c>
      <c r="AV24" s="4">
        <f t="shared" si="9"/>
        <v>4.1000000000000009E-2</v>
      </c>
      <c r="AW24" s="4">
        <f t="shared" si="9"/>
        <v>4.1000000000000009E-2</v>
      </c>
      <c r="AX24" s="4">
        <f t="shared" si="10"/>
        <v>4.1000000000000009E-2</v>
      </c>
      <c r="AY24" s="4">
        <f t="shared" si="10"/>
        <v>4.1000000000000009E-2</v>
      </c>
      <c r="AZ24" s="4">
        <f t="shared" si="10"/>
        <v>4.1000000000000009E-2</v>
      </c>
      <c r="BA24" s="4">
        <f t="shared" si="10"/>
        <v>4.1000000000000009E-2</v>
      </c>
      <c r="BB24" s="4">
        <f t="shared" si="10"/>
        <v>4.1000000000000009E-2</v>
      </c>
      <c r="BC24" s="4">
        <f t="shared" si="10"/>
        <v>4.1000000000000009E-2</v>
      </c>
      <c r="BD24" s="4">
        <f t="shared" si="10"/>
        <v>4.1000000000000009E-2</v>
      </c>
      <c r="BE24" s="4">
        <f t="shared" si="10"/>
        <v>4.1000000000000009E-2</v>
      </c>
      <c r="BF24" s="4">
        <f t="shared" si="10"/>
        <v>4.1000000000000009E-2</v>
      </c>
      <c r="BG24" s="4">
        <f t="shared" si="10"/>
        <v>4.1000000000000009E-2</v>
      </c>
      <c r="BH24" s="4">
        <f t="shared" si="11"/>
        <v>4.1000000000000009E-2</v>
      </c>
      <c r="BI24" s="4">
        <f t="shared" si="11"/>
        <v>4.1000000000000009E-2</v>
      </c>
      <c r="BJ24" s="4">
        <f t="shared" si="11"/>
        <v>4.1000000000000009E-2</v>
      </c>
      <c r="BK24" s="4">
        <f t="shared" si="11"/>
        <v>4.1000000000000009E-2</v>
      </c>
      <c r="BL24" s="4">
        <f t="shared" si="11"/>
        <v>4.1000000000000009E-2</v>
      </c>
      <c r="BM24" s="4">
        <f t="shared" si="11"/>
        <v>4.1000000000000009E-2</v>
      </c>
      <c r="BN24" s="4">
        <f t="shared" si="11"/>
        <v>4.1000000000000009E-2</v>
      </c>
      <c r="BO24" s="4">
        <f t="shared" si="11"/>
        <v>4.1000000000000009E-2</v>
      </c>
      <c r="BP24" s="4">
        <f t="shared" si="11"/>
        <v>4.1000000000000009E-2</v>
      </c>
      <c r="BQ24" s="4">
        <f t="shared" si="11"/>
        <v>4.1000000000000009E-2</v>
      </c>
      <c r="BR24" s="4">
        <f t="shared" si="12"/>
        <v>4.1000000000000009E-2</v>
      </c>
      <c r="BS24" s="4">
        <f t="shared" si="12"/>
        <v>4.1000000000000009E-2</v>
      </c>
      <c r="BT24" s="4">
        <f t="shared" si="12"/>
        <v>4.1000000000000009E-2</v>
      </c>
      <c r="BU24" s="4">
        <f t="shared" si="12"/>
        <v>4.1000000000000009E-2</v>
      </c>
      <c r="BV24" s="4">
        <f t="shared" si="12"/>
        <v>4.1000000000000009E-2</v>
      </c>
      <c r="BW24" s="4">
        <f t="shared" si="12"/>
        <v>4.1000000000000009E-2</v>
      </c>
      <c r="BX24" s="4">
        <f t="shared" si="12"/>
        <v>4.1000000000000009E-2</v>
      </c>
      <c r="BY24" s="4">
        <f t="shared" si="12"/>
        <v>4.1000000000000009E-2</v>
      </c>
      <c r="BZ24" s="4">
        <f t="shared" si="12"/>
        <v>4.1000000000000009E-2</v>
      </c>
      <c r="CA24" s="4">
        <f t="shared" si="12"/>
        <v>4.1000000000000009E-2</v>
      </c>
      <c r="CB24" s="4">
        <f t="shared" si="13"/>
        <v>4.1000000000000009E-2</v>
      </c>
      <c r="CC24" s="4">
        <f t="shared" si="13"/>
        <v>4.1000000000000009E-2</v>
      </c>
      <c r="CD24" s="4">
        <f t="shared" si="13"/>
        <v>4.1000000000000009E-2</v>
      </c>
      <c r="CE24" s="4">
        <f t="shared" si="13"/>
        <v>4.1000000000000009E-2</v>
      </c>
      <c r="CF24" s="4">
        <f t="shared" si="13"/>
        <v>4.1000000000000009E-2</v>
      </c>
      <c r="CG24" s="4">
        <f t="shared" si="13"/>
        <v>4.1000000000000009E-2</v>
      </c>
      <c r="CH24" s="4">
        <f t="shared" si="13"/>
        <v>4.1000000000000009E-2</v>
      </c>
      <c r="CI24" s="4">
        <f t="shared" si="13"/>
        <v>4.1000000000000009E-2</v>
      </c>
      <c r="CJ24" s="4">
        <f t="shared" si="13"/>
        <v>4.1000000000000009E-2</v>
      </c>
      <c r="CK24" s="4">
        <f t="shared" si="13"/>
        <v>4.1000000000000009E-2</v>
      </c>
      <c r="CL24" s="4">
        <f t="shared" si="14"/>
        <v>4.1000000000000009E-2</v>
      </c>
      <c r="CM24" s="4">
        <f t="shared" si="14"/>
        <v>4.1000000000000009E-2</v>
      </c>
      <c r="CN24" s="4">
        <f t="shared" si="14"/>
        <v>4.1000000000000009E-2</v>
      </c>
      <c r="CO24" s="4">
        <f t="shared" si="14"/>
        <v>4.1000000000000009E-2</v>
      </c>
      <c r="CP24" s="4">
        <f t="shared" si="14"/>
        <v>4.1000000000000009E-2</v>
      </c>
      <c r="CQ24" s="4">
        <f t="shared" si="14"/>
        <v>4.1000000000000009E-2</v>
      </c>
      <c r="CR24" s="4">
        <f t="shared" si="14"/>
        <v>4.1000000000000009E-2</v>
      </c>
      <c r="CS24" s="4">
        <f t="shared" si="14"/>
        <v>4.1000000000000009E-2</v>
      </c>
      <c r="CT24" s="4">
        <f t="shared" si="14"/>
        <v>4.1000000000000009E-2</v>
      </c>
      <c r="CU24" s="4">
        <f t="shared" si="14"/>
        <v>4.1000000000000009E-2</v>
      </c>
      <c r="CV24" s="4">
        <f t="shared" si="15"/>
        <v>4.1000000000000009E-2</v>
      </c>
      <c r="CW24" s="4">
        <f t="shared" si="15"/>
        <v>4.1000000000000009E-2</v>
      </c>
      <c r="CX24" s="4">
        <f t="shared" si="15"/>
        <v>4.1000000000000009E-2</v>
      </c>
      <c r="CY24" s="4">
        <f t="shared" si="15"/>
        <v>4.1000000000000009E-2</v>
      </c>
      <c r="CZ24" s="4">
        <f t="shared" si="15"/>
        <v>4.1000000000000009E-2</v>
      </c>
      <c r="DA24" s="4">
        <f t="shared" si="15"/>
        <v>4.1000000000000009E-2</v>
      </c>
      <c r="DB24" s="4">
        <f t="shared" si="15"/>
        <v>4.1000000000000009E-2</v>
      </c>
      <c r="DC24" s="4">
        <f t="shared" si="15"/>
        <v>4.1000000000000009E-2</v>
      </c>
      <c r="DD24" s="4">
        <f t="shared" si="15"/>
        <v>4.1000000000000009E-2</v>
      </c>
      <c r="DE24" s="4">
        <f t="shared" si="15"/>
        <v>4.1000000000000009E-2</v>
      </c>
    </row>
    <row r="25" spans="1:109">
      <c r="A25" t="s">
        <v>49</v>
      </c>
      <c r="B25" t="s">
        <v>1</v>
      </c>
      <c r="C25">
        <v>3</v>
      </c>
      <c r="D25">
        <v>90</v>
      </c>
      <c r="H25">
        <v>12.5</v>
      </c>
      <c r="I25">
        <f>H25+H24+H23</f>
        <v>25</v>
      </c>
      <c r="J25" s="4">
        <f t="shared" si="6"/>
        <v>0.41000000000000003</v>
      </c>
      <c r="K25" s="4">
        <f t="shared" si="6"/>
        <v>0.41000000000000003</v>
      </c>
      <c r="L25" s="4">
        <f t="shared" si="6"/>
        <v>0.20500000000000002</v>
      </c>
      <c r="M25" s="4">
        <f t="shared" si="6"/>
        <v>0.20500000000000002</v>
      </c>
      <c r="N25" s="4">
        <f t="shared" si="6"/>
        <v>0.20500000000000002</v>
      </c>
      <c r="O25" s="4">
        <f t="shared" si="6"/>
        <v>4.1000000000000009E-2</v>
      </c>
      <c r="P25" s="4">
        <f t="shared" si="6"/>
        <v>4.1000000000000009E-2</v>
      </c>
      <c r="Q25" s="4">
        <f t="shared" si="6"/>
        <v>4.1000000000000009E-2</v>
      </c>
      <c r="R25" s="4">
        <f t="shared" si="6"/>
        <v>4.1000000000000009E-2</v>
      </c>
      <c r="S25" s="4">
        <f t="shared" si="6"/>
        <v>4.1000000000000009E-2</v>
      </c>
      <c r="T25" s="4">
        <f t="shared" si="7"/>
        <v>4.1000000000000009E-2</v>
      </c>
      <c r="U25" s="4">
        <f t="shared" si="7"/>
        <v>4.1000000000000009E-2</v>
      </c>
      <c r="V25" s="4">
        <f t="shared" si="7"/>
        <v>4.1000000000000009E-2</v>
      </c>
      <c r="W25" s="4">
        <f t="shared" si="7"/>
        <v>4.1000000000000009E-2</v>
      </c>
      <c r="X25" s="4">
        <f t="shared" si="7"/>
        <v>4.1000000000000009E-2</v>
      </c>
      <c r="Y25" s="4">
        <f t="shared" si="7"/>
        <v>4.1000000000000009E-2</v>
      </c>
      <c r="Z25" s="4">
        <f t="shared" si="7"/>
        <v>4.1000000000000009E-2</v>
      </c>
      <c r="AA25" s="4">
        <f t="shared" si="7"/>
        <v>4.1000000000000009E-2</v>
      </c>
      <c r="AB25" s="4">
        <f t="shared" si="7"/>
        <v>4.1000000000000009E-2</v>
      </c>
      <c r="AC25" s="4">
        <f t="shared" si="7"/>
        <v>4.1000000000000009E-2</v>
      </c>
      <c r="AD25" s="4">
        <f t="shared" si="8"/>
        <v>4.1000000000000009E-2</v>
      </c>
      <c r="AE25" s="4">
        <f t="shared" si="8"/>
        <v>4.1000000000000009E-2</v>
      </c>
      <c r="AF25" s="4">
        <f t="shared" si="8"/>
        <v>4.1000000000000009E-2</v>
      </c>
      <c r="AG25" s="4">
        <f t="shared" si="8"/>
        <v>4.1000000000000009E-2</v>
      </c>
      <c r="AH25" s="4">
        <f t="shared" si="8"/>
        <v>4.1000000000000009E-2</v>
      </c>
      <c r="AI25" s="4">
        <f t="shared" si="8"/>
        <v>4.1000000000000009E-2</v>
      </c>
      <c r="AJ25" s="4">
        <f t="shared" si="8"/>
        <v>4.1000000000000009E-2</v>
      </c>
      <c r="AK25" s="4">
        <f t="shared" si="8"/>
        <v>4.1000000000000009E-2</v>
      </c>
      <c r="AL25" s="4">
        <f t="shared" si="8"/>
        <v>4.1000000000000009E-2</v>
      </c>
      <c r="AM25" s="4">
        <f t="shared" si="8"/>
        <v>4.1000000000000009E-2</v>
      </c>
      <c r="AN25" s="4">
        <f t="shared" si="9"/>
        <v>4.1000000000000009E-2</v>
      </c>
      <c r="AO25" s="4">
        <f t="shared" si="9"/>
        <v>4.1000000000000009E-2</v>
      </c>
      <c r="AP25" s="4">
        <f t="shared" si="9"/>
        <v>4.1000000000000009E-2</v>
      </c>
      <c r="AQ25" s="4">
        <f t="shared" si="9"/>
        <v>4.1000000000000009E-2</v>
      </c>
      <c r="AR25" s="4">
        <f t="shared" si="9"/>
        <v>4.1000000000000009E-2</v>
      </c>
      <c r="AS25" s="4">
        <f t="shared" si="9"/>
        <v>4.1000000000000009E-2</v>
      </c>
      <c r="AT25" s="4">
        <f t="shared" si="9"/>
        <v>4.1000000000000009E-2</v>
      </c>
      <c r="AU25" s="4">
        <f t="shared" si="9"/>
        <v>4.1000000000000009E-2</v>
      </c>
      <c r="AV25" s="4">
        <f t="shared" si="9"/>
        <v>4.1000000000000009E-2</v>
      </c>
      <c r="AW25" s="4">
        <f t="shared" si="9"/>
        <v>4.1000000000000009E-2</v>
      </c>
      <c r="AX25" s="4">
        <f t="shared" si="10"/>
        <v>4.1000000000000009E-2</v>
      </c>
      <c r="AY25" s="4">
        <f t="shared" si="10"/>
        <v>4.1000000000000009E-2</v>
      </c>
      <c r="AZ25" s="4">
        <f t="shared" si="10"/>
        <v>4.1000000000000009E-2</v>
      </c>
      <c r="BA25" s="4">
        <f t="shared" si="10"/>
        <v>4.1000000000000009E-2</v>
      </c>
      <c r="BB25" s="4">
        <f t="shared" si="10"/>
        <v>4.1000000000000009E-2</v>
      </c>
      <c r="BC25" s="4">
        <f t="shared" si="10"/>
        <v>4.1000000000000009E-2</v>
      </c>
      <c r="BD25" s="4">
        <f t="shared" si="10"/>
        <v>4.1000000000000009E-2</v>
      </c>
      <c r="BE25" s="4">
        <f t="shared" si="10"/>
        <v>4.1000000000000009E-2</v>
      </c>
      <c r="BF25" s="4">
        <f t="shared" si="10"/>
        <v>4.1000000000000009E-2</v>
      </c>
      <c r="BG25" s="4">
        <f t="shared" si="10"/>
        <v>4.1000000000000009E-2</v>
      </c>
      <c r="BH25" s="4">
        <f t="shared" si="11"/>
        <v>4.1000000000000009E-2</v>
      </c>
      <c r="BI25" s="4">
        <f t="shared" si="11"/>
        <v>4.1000000000000009E-2</v>
      </c>
      <c r="BJ25" s="4">
        <f t="shared" si="11"/>
        <v>4.1000000000000009E-2</v>
      </c>
      <c r="BK25" s="4">
        <f t="shared" si="11"/>
        <v>4.1000000000000009E-2</v>
      </c>
      <c r="BL25" s="4">
        <f t="shared" si="11"/>
        <v>4.1000000000000009E-2</v>
      </c>
      <c r="BM25" s="4">
        <f t="shared" si="11"/>
        <v>4.1000000000000009E-2</v>
      </c>
      <c r="BN25" s="4">
        <f t="shared" si="11"/>
        <v>4.1000000000000009E-2</v>
      </c>
      <c r="BO25" s="4">
        <f t="shared" si="11"/>
        <v>4.1000000000000009E-2</v>
      </c>
      <c r="BP25" s="4">
        <f t="shared" si="11"/>
        <v>4.1000000000000009E-2</v>
      </c>
      <c r="BQ25" s="4">
        <f t="shared" si="11"/>
        <v>4.1000000000000009E-2</v>
      </c>
      <c r="BR25" s="4">
        <f t="shared" si="12"/>
        <v>4.1000000000000009E-2</v>
      </c>
      <c r="BS25" s="4">
        <f t="shared" si="12"/>
        <v>4.1000000000000009E-2</v>
      </c>
      <c r="BT25" s="4">
        <f t="shared" si="12"/>
        <v>4.1000000000000009E-2</v>
      </c>
      <c r="BU25" s="4">
        <f t="shared" si="12"/>
        <v>4.1000000000000009E-2</v>
      </c>
      <c r="BV25" s="4">
        <f t="shared" si="12"/>
        <v>4.1000000000000009E-2</v>
      </c>
      <c r="BW25" s="4">
        <f t="shared" si="12"/>
        <v>4.1000000000000009E-2</v>
      </c>
      <c r="BX25" s="4">
        <f t="shared" si="12"/>
        <v>4.1000000000000009E-2</v>
      </c>
      <c r="BY25" s="4">
        <f t="shared" si="12"/>
        <v>4.1000000000000009E-2</v>
      </c>
      <c r="BZ25" s="4">
        <f t="shared" si="12"/>
        <v>4.1000000000000009E-2</v>
      </c>
      <c r="CA25" s="4">
        <f t="shared" si="12"/>
        <v>4.1000000000000009E-2</v>
      </c>
      <c r="CB25" s="4">
        <f t="shared" si="13"/>
        <v>4.1000000000000009E-2</v>
      </c>
      <c r="CC25" s="4">
        <f t="shared" si="13"/>
        <v>4.1000000000000009E-2</v>
      </c>
      <c r="CD25" s="4">
        <f t="shared" si="13"/>
        <v>4.1000000000000009E-2</v>
      </c>
      <c r="CE25" s="4">
        <f t="shared" si="13"/>
        <v>4.1000000000000009E-2</v>
      </c>
      <c r="CF25" s="4">
        <f t="shared" si="13"/>
        <v>4.1000000000000009E-2</v>
      </c>
      <c r="CG25" s="4">
        <f t="shared" si="13"/>
        <v>4.1000000000000009E-2</v>
      </c>
      <c r="CH25" s="4">
        <f t="shared" si="13"/>
        <v>4.1000000000000009E-2</v>
      </c>
      <c r="CI25" s="4">
        <f t="shared" si="13"/>
        <v>4.1000000000000009E-2</v>
      </c>
      <c r="CJ25" s="4">
        <f t="shared" si="13"/>
        <v>4.1000000000000009E-2</v>
      </c>
      <c r="CK25" s="4">
        <f t="shared" si="13"/>
        <v>4.1000000000000009E-2</v>
      </c>
      <c r="CL25" s="4">
        <f t="shared" si="14"/>
        <v>4.1000000000000009E-2</v>
      </c>
      <c r="CM25" s="4">
        <f t="shared" si="14"/>
        <v>4.1000000000000009E-2</v>
      </c>
      <c r="CN25" s="4">
        <f t="shared" si="14"/>
        <v>4.1000000000000009E-2</v>
      </c>
      <c r="CO25" s="4">
        <f t="shared" si="14"/>
        <v>4.1000000000000009E-2</v>
      </c>
      <c r="CP25" s="4">
        <f t="shared" si="14"/>
        <v>4.1000000000000009E-2</v>
      </c>
      <c r="CQ25" s="4">
        <f t="shared" si="14"/>
        <v>4.1000000000000009E-2</v>
      </c>
      <c r="CR25" s="4">
        <f t="shared" si="14"/>
        <v>4.1000000000000009E-2</v>
      </c>
      <c r="CS25" s="4">
        <f t="shared" si="14"/>
        <v>4.1000000000000009E-2</v>
      </c>
      <c r="CT25" s="4">
        <f t="shared" si="14"/>
        <v>4.1000000000000009E-2</v>
      </c>
      <c r="CU25" s="4">
        <f t="shared" si="14"/>
        <v>4.1000000000000009E-2</v>
      </c>
      <c r="CV25" s="4">
        <f t="shared" si="15"/>
        <v>4.1000000000000009E-2</v>
      </c>
      <c r="CW25" s="4">
        <f t="shared" si="15"/>
        <v>4.1000000000000009E-2</v>
      </c>
      <c r="CX25" s="4">
        <f t="shared" si="15"/>
        <v>4.1000000000000009E-2</v>
      </c>
      <c r="CY25" s="4">
        <f t="shared" si="15"/>
        <v>4.1000000000000009E-2</v>
      </c>
      <c r="CZ25" s="4">
        <f t="shared" si="15"/>
        <v>4.1000000000000009E-2</v>
      </c>
      <c r="DA25" s="4">
        <f t="shared" si="15"/>
        <v>4.1000000000000009E-2</v>
      </c>
      <c r="DB25" s="4">
        <f t="shared" si="15"/>
        <v>4.1000000000000009E-2</v>
      </c>
      <c r="DC25" s="4">
        <f t="shared" si="15"/>
        <v>4.1000000000000009E-2</v>
      </c>
      <c r="DD25" s="4">
        <f t="shared" si="15"/>
        <v>4.1000000000000009E-2</v>
      </c>
      <c r="DE25" s="4">
        <f t="shared" si="15"/>
        <v>4.1000000000000009E-2</v>
      </c>
    </row>
    <row r="26" spans="1:109">
      <c r="A26" t="s">
        <v>50</v>
      </c>
      <c r="B26" t="s">
        <v>1</v>
      </c>
      <c r="C26">
        <v>4</v>
      </c>
      <c r="D26">
        <v>110</v>
      </c>
      <c r="H26">
        <v>17.5</v>
      </c>
      <c r="I26">
        <f>H26+H25+H24+H23</f>
        <v>42.5</v>
      </c>
      <c r="J26" s="4">
        <f t="shared" si="6"/>
        <v>0.41000000000000003</v>
      </c>
      <c r="K26" s="4">
        <f t="shared" si="6"/>
        <v>0.41000000000000003</v>
      </c>
      <c r="L26" s="4">
        <f t="shared" si="6"/>
        <v>0.41000000000000003</v>
      </c>
      <c r="M26" s="4">
        <f t="shared" si="6"/>
        <v>0.20500000000000002</v>
      </c>
      <c r="N26" s="4">
        <f t="shared" si="6"/>
        <v>0.20500000000000002</v>
      </c>
      <c r="O26" s="4">
        <f t="shared" si="6"/>
        <v>0.20500000000000002</v>
      </c>
      <c r="P26" s="4">
        <f t="shared" si="6"/>
        <v>4.1000000000000009E-2</v>
      </c>
      <c r="Q26" s="4">
        <f t="shared" si="6"/>
        <v>4.1000000000000009E-2</v>
      </c>
      <c r="R26" s="4">
        <f t="shared" si="6"/>
        <v>4.1000000000000009E-2</v>
      </c>
      <c r="S26" s="4">
        <f t="shared" si="6"/>
        <v>4.1000000000000009E-2</v>
      </c>
      <c r="T26" s="4">
        <f t="shared" si="7"/>
        <v>4.1000000000000009E-2</v>
      </c>
      <c r="U26" s="4">
        <f t="shared" si="7"/>
        <v>4.1000000000000009E-2</v>
      </c>
      <c r="V26" s="4">
        <f t="shared" si="7"/>
        <v>4.1000000000000009E-2</v>
      </c>
      <c r="W26" s="4">
        <f t="shared" si="7"/>
        <v>4.1000000000000009E-2</v>
      </c>
      <c r="X26" s="4">
        <f t="shared" si="7"/>
        <v>4.1000000000000009E-2</v>
      </c>
      <c r="Y26" s="4">
        <f t="shared" si="7"/>
        <v>4.1000000000000009E-2</v>
      </c>
      <c r="Z26" s="4">
        <f t="shared" si="7"/>
        <v>4.1000000000000009E-2</v>
      </c>
      <c r="AA26" s="4">
        <f t="shared" si="7"/>
        <v>4.1000000000000009E-2</v>
      </c>
      <c r="AB26" s="4">
        <f t="shared" si="7"/>
        <v>4.1000000000000009E-2</v>
      </c>
      <c r="AC26" s="4">
        <f t="shared" si="7"/>
        <v>4.1000000000000009E-2</v>
      </c>
      <c r="AD26" s="4">
        <f t="shared" si="8"/>
        <v>4.1000000000000009E-2</v>
      </c>
      <c r="AE26" s="4">
        <f t="shared" si="8"/>
        <v>4.1000000000000009E-2</v>
      </c>
      <c r="AF26" s="4">
        <f t="shared" si="8"/>
        <v>4.1000000000000009E-2</v>
      </c>
      <c r="AG26" s="4">
        <f t="shared" si="8"/>
        <v>4.1000000000000009E-2</v>
      </c>
      <c r="AH26" s="4">
        <f t="shared" si="8"/>
        <v>4.1000000000000009E-2</v>
      </c>
      <c r="AI26" s="4">
        <f t="shared" si="8"/>
        <v>4.1000000000000009E-2</v>
      </c>
      <c r="AJ26" s="4">
        <f t="shared" si="8"/>
        <v>4.1000000000000009E-2</v>
      </c>
      <c r="AK26" s="4">
        <f t="shared" si="8"/>
        <v>4.1000000000000009E-2</v>
      </c>
      <c r="AL26" s="4">
        <f t="shared" si="8"/>
        <v>4.1000000000000009E-2</v>
      </c>
      <c r="AM26" s="4">
        <f t="shared" si="8"/>
        <v>4.1000000000000009E-2</v>
      </c>
      <c r="AN26" s="4">
        <f t="shared" si="9"/>
        <v>4.1000000000000009E-2</v>
      </c>
      <c r="AO26" s="4">
        <f t="shared" si="9"/>
        <v>4.1000000000000009E-2</v>
      </c>
      <c r="AP26" s="4">
        <f t="shared" si="9"/>
        <v>4.1000000000000009E-2</v>
      </c>
      <c r="AQ26" s="4">
        <f t="shared" si="9"/>
        <v>4.1000000000000009E-2</v>
      </c>
      <c r="AR26" s="4">
        <f t="shared" si="9"/>
        <v>4.1000000000000009E-2</v>
      </c>
      <c r="AS26" s="4">
        <f t="shared" si="9"/>
        <v>4.1000000000000009E-2</v>
      </c>
      <c r="AT26" s="4">
        <f t="shared" si="9"/>
        <v>4.1000000000000009E-2</v>
      </c>
      <c r="AU26" s="4">
        <f t="shared" si="9"/>
        <v>4.1000000000000009E-2</v>
      </c>
      <c r="AV26" s="4">
        <f t="shared" si="9"/>
        <v>4.1000000000000009E-2</v>
      </c>
      <c r="AW26" s="4">
        <f t="shared" si="9"/>
        <v>4.1000000000000009E-2</v>
      </c>
      <c r="AX26" s="4">
        <f t="shared" si="10"/>
        <v>4.1000000000000009E-2</v>
      </c>
      <c r="AY26" s="4">
        <f t="shared" si="10"/>
        <v>4.1000000000000009E-2</v>
      </c>
      <c r="AZ26" s="4">
        <f t="shared" si="10"/>
        <v>4.1000000000000009E-2</v>
      </c>
      <c r="BA26" s="4">
        <f t="shared" si="10"/>
        <v>4.1000000000000009E-2</v>
      </c>
      <c r="BB26" s="4">
        <f t="shared" si="10"/>
        <v>4.1000000000000009E-2</v>
      </c>
      <c r="BC26" s="4">
        <f t="shared" si="10"/>
        <v>4.1000000000000009E-2</v>
      </c>
      <c r="BD26" s="4">
        <f t="shared" si="10"/>
        <v>4.1000000000000009E-2</v>
      </c>
      <c r="BE26" s="4">
        <f t="shared" si="10"/>
        <v>4.1000000000000009E-2</v>
      </c>
      <c r="BF26" s="4">
        <f t="shared" si="10"/>
        <v>4.1000000000000009E-2</v>
      </c>
      <c r="BG26" s="4">
        <f t="shared" si="10"/>
        <v>4.1000000000000009E-2</v>
      </c>
      <c r="BH26" s="4">
        <f t="shared" si="11"/>
        <v>4.1000000000000009E-2</v>
      </c>
      <c r="BI26" s="4">
        <f t="shared" si="11"/>
        <v>4.1000000000000009E-2</v>
      </c>
      <c r="BJ26" s="4">
        <f t="shared" si="11"/>
        <v>4.1000000000000009E-2</v>
      </c>
      <c r="BK26" s="4">
        <f t="shared" si="11"/>
        <v>4.1000000000000009E-2</v>
      </c>
      <c r="BL26" s="4">
        <f t="shared" si="11"/>
        <v>4.1000000000000009E-2</v>
      </c>
      <c r="BM26" s="4">
        <f t="shared" si="11"/>
        <v>4.1000000000000009E-2</v>
      </c>
      <c r="BN26" s="4">
        <f t="shared" si="11"/>
        <v>4.1000000000000009E-2</v>
      </c>
      <c r="BO26" s="4">
        <f t="shared" si="11"/>
        <v>4.1000000000000009E-2</v>
      </c>
      <c r="BP26" s="4">
        <f t="shared" si="11"/>
        <v>4.1000000000000009E-2</v>
      </c>
      <c r="BQ26" s="4">
        <f t="shared" si="11"/>
        <v>4.1000000000000009E-2</v>
      </c>
      <c r="BR26" s="4">
        <f t="shared" si="12"/>
        <v>4.1000000000000009E-2</v>
      </c>
      <c r="BS26" s="4">
        <f t="shared" si="12"/>
        <v>4.1000000000000009E-2</v>
      </c>
      <c r="BT26" s="4">
        <f t="shared" si="12"/>
        <v>4.1000000000000009E-2</v>
      </c>
      <c r="BU26" s="4">
        <f t="shared" si="12"/>
        <v>4.1000000000000009E-2</v>
      </c>
      <c r="BV26" s="4">
        <f t="shared" si="12"/>
        <v>4.1000000000000009E-2</v>
      </c>
      <c r="BW26" s="4">
        <f t="shared" si="12"/>
        <v>4.1000000000000009E-2</v>
      </c>
      <c r="BX26" s="4">
        <f t="shared" si="12"/>
        <v>4.1000000000000009E-2</v>
      </c>
      <c r="BY26" s="4">
        <f t="shared" si="12"/>
        <v>4.1000000000000009E-2</v>
      </c>
      <c r="BZ26" s="4">
        <f t="shared" si="12"/>
        <v>4.1000000000000009E-2</v>
      </c>
      <c r="CA26" s="4">
        <f t="shared" si="12"/>
        <v>4.1000000000000009E-2</v>
      </c>
      <c r="CB26" s="4">
        <f t="shared" si="13"/>
        <v>4.1000000000000009E-2</v>
      </c>
      <c r="CC26" s="4">
        <f t="shared" si="13"/>
        <v>4.1000000000000009E-2</v>
      </c>
      <c r="CD26" s="4">
        <f t="shared" si="13"/>
        <v>4.1000000000000009E-2</v>
      </c>
      <c r="CE26" s="4">
        <f t="shared" si="13"/>
        <v>4.1000000000000009E-2</v>
      </c>
      <c r="CF26" s="4">
        <f t="shared" si="13"/>
        <v>4.1000000000000009E-2</v>
      </c>
      <c r="CG26" s="4">
        <f t="shared" si="13"/>
        <v>4.1000000000000009E-2</v>
      </c>
      <c r="CH26" s="4">
        <f t="shared" si="13"/>
        <v>4.1000000000000009E-2</v>
      </c>
      <c r="CI26" s="4">
        <f t="shared" si="13"/>
        <v>4.1000000000000009E-2</v>
      </c>
      <c r="CJ26" s="4">
        <f t="shared" si="13"/>
        <v>4.1000000000000009E-2</v>
      </c>
      <c r="CK26" s="4">
        <f t="shared" si="13"/>
        <v>4.1000000000000009E-2</v>
      </c>
      <c r="CL26" s="4">
        <f t="shared" si="14"/>
        <v>4.1000000000000009E-2</v>
      </c>
      <c r="CM26" s="4">
        <f t="shared" si="14"/>
        <v>4.1000000000000009E-2</v>
      </c>
      <c r="CN26" s="4">
        <f t="shared" si="14"/>
        <v>4.1000000000000009E-2</v>
      </c>
      <c r="CO26" s="4">
        <f t="shared" si="14"/>
        <v>4.1000000000000009E-2</v>
      </c>
      <c r="CP26" s="4">
        <f t="shared" si="14"/>
        <v>4.1000000000000009E-2</v>
      </c>
      <c r="CQ26" s="4">
        <f t="shared" si="14"/>
        <v>4.1000000000000009E-2</v>
      </c>
      <c r="CR26" s="4">
        <f t="shared" si="14"/>
        <v>4.1000000000000009E-2</v>
      </c>
      <c r="CS26" s="4">
        <f t="shared" si="14"/>
        <v>4.1000000000000009E-2</v>
      </c>
      <c r="CT26" s="4">
        <f t="shared" si="14"/>
        <v>4.1000000000000009E-2</v>
      </c>
      <c r="CU26" s="4">
        <f t="shared" si="14"/>
        <v>4.1000000000000009E-2</v>
      </c>
      <c r="CV26" s="4">
        <f t="shared" si="15"/>
        <v>4.1000000000000009E-2</v>
      </c>
      <c r="CW26" s="4">
        <f t="shared" si="15"/>
        <v>4.1000000000000009E-2</v>
      </c>
      <c r="CX26" s="4">
        <f t="shared" si="15"/>
        <v>4.1000000000000009E-2</v>
      </c>
      <c r="CY26" s="4">
        <f t="shared" si="15"/>
        <v>4.1000000000000009E-2</v>
      </c>
      <c r="CZ26" s="4">
        <f t="shared" si="15"/>
        <v>4.1000000000000009E-2</v>
      </c>
      <c r="DA26" s="4">
        <f t="shared" si="15"/>
        <v>4.1000000000000009E-2</v>
      </c>
      <c r="DB26" s="4">
        <f t="shared" si="15"/>
        <v>4.1000000000000009E-2</v>
      </c>
      <c r="DC26" s="4">
        <f t="shared" si="15"/>
        <v>4.1000000000000009E-2</v>
      </c>
      <c r="DD26" s="4">
        <f t="shared" si="15"/>
        <v>4.1000000000000009E-2</v>
      </c>
      <c r="DE26" s="4">
        <f t="shared" si="15"/>
        <v>4.1000000000000009E-2</v>
      </c>
    </row>
    <row r="27" spans="1:109">
      <c r="A27" t="s">
        <v>51</v>
      </c>
      <c r="B27" t="s">
        <v>1</v>
      </c>
      <c r="C27">
        <v>5</v>
      </c>
      <c r="D27">
        <v>130</v>
      </c>
      <c r="H27">
        <v>25</v>
      </c>
      <c r="I27">
        <f>H27+H26+H25+H24+H23</f>
        <v>67.5</v>
      </c>
      <c r="J27" s="4">
        <f t="shared" si="6"/>
        <v>0.41000000000000003</v>
      </c>
      <c r="K27" s="4">
        <f t="shared" si="6"/>
        <v>0.41000000000000003</v>
      </c>
      <c r="L27" s="4">
        <f t="shared" si="6"/>
        <v>0.41000000000000003</v>
      </c>
      <c r="M27" s="4">
        <f t="shared" si="6"/>
        <v>0.20500000000000002</v>
      </c>
      <c r="N27" s="4">
        <f t="shared" si="6"/>
        <v>0.20500000000000002</v>
      </c>
      <c r="O27" s="4">
        <f t="shared" si="6"/>
        <v>0.20500000000000002</v>
      </c>
      <c r="P27" s="4">
        <f t="shared" si="6"/>
        <v>0.20500000000000002</v>
      </c>
      <c r="Q27" s="4">
        <f t="shared" si="6"/>
        <v>4.1000000000000009E-2</v>
      </c>
      <c r="R27" s="4">
        <f t="shared" si="6"/>
        <v>4.1000000000000009E-2</v>
      </c>
      <c r="S27" s="4">
        <f t="shared" si="6"/>
        <v>4.1000000000000009E-2</v>
      </c>
      <c r="T27" s="4">
        <f t="shared" si="7"/>
        <v>4.1000000000000009E-2</v>
      </c>
      <c r="U27" s="4">
        <f t="shared" si="7"/>
        <v>4.1000000000000009E-2</v>
      </c>
      <c r="V27" s="4">
        <f t="shared" si="7"/>
        <v>4.1000000000000009E-2</v>
      </c>
      <c r="W27" s="4">
        <f t="shared" si="7"/>
        <v>4.1000000000000009E-2</v>
      </c>
      <c r="X27" s="4">
        <f t="shared" si="7"/>
        <v>4.1000000000000009E-2</v>
      </c>
      <c r="Y27" s="4">
        <f t="shared" si="7"/>
        <v>4.1000000000000009E-2</v>
      </c>
      <c r="Z27" s="4">
        <f t="shared" si="7"/>
        <v>4.1000000000000009E-2</v>
      </c>
      <c r="AA27" s="4">
        <f t="shared" si="7"/>
        <v>4.1000000000000009E-2</v>
      </c>
      <c r="AB27" s="4">
        <f t="shared" si="7"/>
        <v>4.1000000000000009E-2</v>
      </c>
      <c r="AC27" s="4">
        <f t="shared" si="7"/>
        <v>4.1000000000000009E-2</v>
      </c>
      <c r="AD27" s="4">
        <f t="shared" si="8"/>
        <v>4.1000000000000009E-2</v>
      </c>
      <c r="AE27" s="4">
        <f t="shared" si="8"/>
        <v>4.1000000000000009E-2</v>
      </c>
      <c r="AF27" s="4">
        <f t="shared" si="8"/>
        <v>4.1000000000000009E-2</v>
      </c>
      <c r="AG27" s="4">
        <f t="shared" si="8"/>
        <v>4.1000000000000009E-2</v>
      </c>
      <c r="AH27" s="4">
        <f t="shared" si="8"/>
        <v>4.1000000000000009E-2</v>
      </c>
      <c r="AI27" s="4">
        <f t="shared" si="8"/>
        <v>4.1000000000000009E-2</v>
      </c>
      <c r="AJ27" s="4">
        <f t="shared" si="8"/>
        <v>4.1000000000000009E-2</v>
      </c>
      <c r="AK27" s="4">
        <f t="shared" si="8"/>
        <v>4.1000000000000009E-2</v>
      </c>
      <c r="AL27" s="4">
        <f t="shared" si="8"/>
        <v>4.1000000000000009E-2</v>
      </c>
      <c r="AM27" s="4">
        <f t="shared" si="8"/>
        <v>4.1000000000000009E-2</v>
      </c>
      <c r="AN27" s="4">
        <f t="shared" si="9"/>
        <v>4.1000000000000009E-2</v>
      </c>
      <c r="AO27" s="4">
        <f t="shared" si="9"/>
        <v>4.1000000000000009E-2</v>
      </c>
      <c r="AP27" s="4">
        <f t="shared" si="9"/>
        <v>4.1000000000000009E-2</v>
      </c>
      <c r="AQ27" s="4">
        <f t="shared" si="9"/>
        <v>4.1000000000000009E-2</v>
      </c>
      <c r="AR27" s="4">
        <f t="shared" si="9"/>
        <v>4.1000000000000009E-2</v>
      </c>
      <c r="AS27" s="4">
        <f t="shared" si="9"/>
        <v>4.1000000000000009E-2</v>
      </c>
      <c r="AT27" s="4">
        <f t="shared" si="9"/>
        <v>4.1000000000000009E-2</v>
      </c>
      <c r="AU27" s="4">
        <f t="shared" si="9"/>
        <v>4.1000000000000009E-2</v>
      </c>
      <c r="AV27" s="4">
        <f t="shared" si="9"/>
        <v>4.1000000000000009E-2</v>
      </c>
      <c r="AW27" s="4">
        <f t="shared" si="9"/>
        <v>4.1000000000000009E-2</v>
      </c>
      <c r="AX27" s="4">
        <f t="shared" si="10"/>
        <v>4.1000000000000009E-2</v>
      </c>
      <c r="AY27" s="4">
        <f t="shared" si="10"/>
        <v>4.1000000000000009E-2</v>
      </c>
      <c r="AZ27" s="4">
        <f t="shared" si="10"/>
        <v>4.1000000000000009E-2</v>
      </c>
      <c r="BA27" s="4">
        <f t="shared" si="10"/>
        <v>4.1000000000000009E-2</v>
      </c>
      <c r="BB27" s="4">
        <f t="shared" si="10"/>
        <v>4.1000000000000009E-2</v>
      </c>
      <c r="BC27" s="4">
        <f t="shared" si="10"/>
        <v>4.1000000000000009E-2</v>
      </c>
      <c r="BD27" s="4">
        <f t="shared" si="10"/>
        <v>4.1000000000000009E-2</v>
      </c>
      <c r="BE27" s="4">
        <f t="shared" si="10"/>
        <v>4.1000000000000009E-2</v>
      </c>
      <c r="BF27" s="4">
        <f t="shared" si="10"/>
        <v>4.1000000000000009E-2</v>
      </c>
      <c r="BG27" s="4">
        <f t="shared" si="10"/>
        <v>4.1000000000000009E-2</v>
      </c>
      <c r="BH27" s="4">
        <f t="shared" si="11"/>
        <v>4.1000000000000009E-2</v>
      </c>
      <c r="BI27" s="4">
        <f t="shared" si="11"/>
        <v>4.1000000000000009E-2</v>
      </c>
      <c r="BJ27" s="4">
        <f t="shared" si="11"/>
        <v>4.1000000000000009E-2</v>
      </c>
      <c r="BK27" s="4">
        <f t="shared" si="11"/>
        <v>4.1000000000000009E-2</v>
      </c>
      <c r="BL27" s="4">
        <f t="shared" si="11"/>
        <v>4.1000000000000009E-2</v>
      </c>
      <c r="BM27" s="4">
        <f t="shared" si="11"/>
        <v>4.1000000000000009E-2</v>
      </c>
      <c r="BN27" s="4">
        <f t="shared" si="11"/>
        <v>4.1000000000000009E-2</v>
      </c>
      <c r="BO27" s="4">
        <f t="shared" si="11"/>
        <v>4.1000000000000009E-2</v>
      </c>
      <c r="BP27" s="4">
        <f t="shared" si="11"/>
        <v>4.1000000000000009E-2</v>
      </c>
      <c r="BQ27" s="4">
        <f t="shared" si="11"/>
        <v>4.1000000000000009E-2</v>
      </c>
      <c r="BR27" s="4">
        <f t="shared" si="12"/>
        <v>4.1000000000000009E-2</v>
      </c>
      <c r="BS27" s="4">
        <f t="shared" si="12"/>
        <v>4.1000000000000009E-2</v>
      </c>
      <c r="BT27" s="4">
        <f t="shared" si="12"/>
        <v>4.1000000000000009E-2</v>
      </c>
      <c r="BU27" s="4">
        <f t="shared" si="12"/>
        <v>4.1000000000000009E-2</v>
      </c>
      <c r="BV27" s="4">
        <f t="shared" si="12"/>
        <v>4.1000000000000009E-2</v>
      </c>
      <c r="BW27" s="4">
        <f t="shared" si="12"/>
        <v>4.1000000000000009E-2</v>
      </c>
      <c r="BX27" s="4">
        <f t="shared" si="12"/>
        <v>4.1000000000000009E-2</v>
      </c>
      <c r="BY27" s="4">
        <f t="shared" si="12"/>
        <v>4.1000000000000009E-2</v>
      </c>
      <c r="BZ27" s="4">
        <f t="shared" si="12"/>
        <v>4.1000000000000009E-2</v>
      </c>
      <c r="CA27" s="4">
        <f t="shared" si="12"/>
        <v>4.1000000000000009E-2</v>
      </c>
      <c r="CB27" s="4">
        <f t="shared" si="13"/>
        <v>4.1000000000000009E-2</v>
      </c>
      <c r="CC27" s="4">
        <f t="shared" si="13"/>
        <v>4.1000000000000009E-2</v>
      </c>
      <c r="CD27" s="4">
        <f t="shared" si="13"/>
        <v>4.1000000000000009E-2</v>
      </c>
      <c r="CE27" s="4">
        <f t="shared" si="13"/>
        <v>4.1000000000000009E-2</v>
      </c>
      <c r="CF27" s="4">
        <f t="shared" si="13"/>
        <v>4.1000000000000009E-2</v>
      </c>
      <c r="CG27" s="4">
        <f t="shared" si="13"/>
        <v>4.1000000000000009E-2</v>
      </c>
      <c r="CH27" s="4">
        <f t="shared" si="13"/>
        <v>4.1000000000000009E-2</v>
      </c>
      <c r="CI27" s="4">
        <f t="shared" si="13"/>
        <v>4.1000000000000009E-2</v>
      </c>
      <c r="CJ27" s="4">
        <f t="shared" si="13"/>
        <v>4.1000000000000009E-2</v>
      </c>
      <c r="CK27" s="4">
        <f t="shared" si="13"/>
        <v>4.1000000000000009E-2</v>
      </c>
      <c r="CL27" s="4">
        <f t="shared" si="14"/>
        <v>4.1000000000000009E-2</v>
      </c>
      <c r="CM27" s="4">
        <f t="shared" si="14"/>
        <v>4.1000000000000009E-2</v>
      </c>
      <c r="CN27" s="4">
        <f t="shared" si="14"/>
        <v>4.1000000000000009E-2</v>
      </c>
      <c r="CO27" s="4">
        <f t="shared" si="14"/>
        <v>4.1000000000000009E-2</v>
      </c>
      <c r="CP27" s="4">
        <f t="shared" si="14"/>
        <v>4.1000000000000009E-2</v>
      </c>
      <c r="CQ27" s="4">
        <f t="shared" si="14"/>
        <v>4.1000000000000009E-2</v>
      </c>
      <c r="CR27" s="4">
        <f t="shared" si="14"/>
        <v>4.1000000000000009E-2</v>
      </c>
      <c r="CS27" s="4">
        <f t="shared" si="14"/>
        <v>4.1000000000000009E-2</v>
      </c>
      <c r="CT27" s="4">
        <f t="shared" si="14"/>
        <v>4.1000000000000009E-2</v>
      </c>
      <c r="CU27" s="4">
        <f t="shared" si="14"/>
        <v>4.1000000000000009E-2</v>
      </c>
      <c r="CV27" s="4">
        <f t="shared" si="15"/>
        <v>4.1000000000000009E-2</v>
      </c>
      <c r="CW27" s="4">
        <f t="shared" si="15"/>
        <v>4.1000000000000009E-2</v>
      </c>
      <c r="CX27" s="4">
        <f t="shared" si="15"/>
        <v>4.1000000000000009E-2</v>
      </c>
      <c r="CY27" s="4">
        <f t="shared" si="15"/>
        <v>4.1000000000000009E-2</v>
      </c>
      <c r="CZ27" s="4">
        <f t="shared" si="15"/>
        <v>4.1000000000000009E-2</v>
      </c>
      <c r="DA27" s="4">
        <f t="shared" si="15"/>
        <v>4.1000000000000009E-2</v>
      </c>
      <c r="DB27" s="4">
        <f t="shared" si="15"/>
        <v>4.1000000000000009E-2</v>
      </c>
      <c r="DC27" s="4">
        <f t="shared" si="15"/>
        <v>4.1000000000000009E-2</v>
      </c>
      <c r="DD27" s="4">
        <f t="shared" si="15"/>
        <v>4.1000000000000009E-2</v>
      </c>
      <c r="DE27" s="4">
        <f t="shared" si="15"/>
        <v>4.1000000000000009E-2</v>
      </c>
    </row>
    <row r="28" spans="1:109">
      <c r="A28" t="s">
        <v>52</v>
      </c>
      <c r="B28" t="s">
        <v>2</v>
      </c>
      <c r="C28">
        <v>1</v>
      </c>
      <c r="D28">
        <v>80</v>
      </c>
      <c r="E28" s="1">
        <v>0.2</v>
      </c>
      <c r="H28">
        <v>12.5</v>
      </c>
      <c r="I28">
        <f>H28</f>
        <v>12.5</v>
      </c>
      <c r="J28" s="4">
        <f t="shared" si="6"/>
        <v>0.41000000000000003</v>
      </c>
      <c r="K28" s="4">
        <f t="shared" si="6"/>
        <v>0.41000000000000003</v>
      </c>
      <c r="L28" s="4">
        <f t="shared" si="6"/>
        <v>0.20500000000000002</v>
      </c>
      <c r="M28" s="4">
        <f t="shared" si="6"/>
        <v>0.20500000000000002</v>
      </c>
      <c r="N28" s="4">
        <f t="shared" si="6"/>
        <v>4.1000000000000009E-2</v>
      </c>
      <c r="O28" s="4">
        <f t="shared" si="6"/>
        <v>4.1000000000000009E-2</v>
      </c>
      <c r="P28" s="4">
        <f t="shared" si="6"/>
        <v>4.1000000000000009E-2</v>
      </c>
      <c r="Q28" s="4">
        <f t="shared" si="6"/>
        <v>4.1000000000000009E-2</v>
      </c>
      <c r="R28" s="4">
        <f t="shared" si="6"/>
        <v>4.1000000000000009E-2</v>
      </c>
      <c r="S28" s="4">
        <f t="shared" si="6"/>
        <v>4.1000000000000009E-2</v>
      </c>
      <c r="T28" s="4">
        <f t="shared" si="7"/>
        <v>4.1000000000000009E-2</v>
      </c>
      <c r="U28" s="4">
        <f t="shared" si="7"/>
        <v>4.1000000000000009E-2</v>
      </c>
      <c r="V28" s="4">
        <f t="shared" si="7"/>
        <v>4.1000000000000009E-2</v>
      </c>
      <c r="W28" s="4">
        <f t="shared" si="7"/>
        <v>4.1000000000000009E-2</v>
      </c>
      <c r="X28" s="4">
        <f t="shared" si="7"/>
        <v>4.1000000000000009E-2</v>
      </c>
      <c r="Y28" s="4">
        <f t="shared" si="7"/>
        <v>4.1000000000000009E-2</v>
      </c>
      <c r="Z28" s="4">
        <f t="shared" si="7"/>
        <v>4.1000000000000009E-2</v>
      </c>
      <c r="AA28" s="4">
        <f t="shared" si="7"/>
        <v>4.1000000000000009E-2</v>
      </c>
      <c r="AB28" s="4">
        <f t="shared" si="7"/>
        <v>4.1000000000000009E-2</v>
      </c>
      <c r="AC28" s="4">
        <f t="shared" si="7"/>
        <v>4.1000000000000009E-2</v>
      </c>
      <c r="AD28" s="4">
        <f t="shared" si="8"/>
        <v>4.1000000000000009E-2</v>
      </c>
      <c r="AE28" s="4">
        <f t="shared" si="8"/>
        <v>4.1000000000000009E-2</v>
      </c>
      <c r="AF28" s="4">
        <f t="shared" si="8"/>
        <v>4.1000000000000009E-2</v>
      </c>
      <c r="AG28" s="4">
        <f t="shared" si="8"/>
        <v>4.1000000000000009E-2</v>
      </c>
      <c r="AH28" s="4">
        <f t="shared" si="8"/>
        <v>4.1000000000000009E-2</v>
      </c>
      <c r="AI28" s="4">
        <f t="shared" si="8"/>
        <v>4.1000000000000009E-2</v>
      </c>
      <c r="AJ28" s="4">
        <f t="shared" si="8"/>
        <v>4.1000000000000009E-2</v>
      </c>
      <c r="AK28" s="4">
        <f t="shared" si="8"/>
        <v>4.1000000000000009E-2</v>
      </c>
      <c r="AL28" s="4">
        <f t="shared" si="8"/>
        <v>4.1000000000000009E-2</v>
      </c>
      <c r="AM28" s="4">
        <f t="shared" si="8"/>
        <v>4.1000000000000009E-2</v>
      </c>
      <c r="AN28" s="4">
        <f t="shared" si="9"/>
        <v>4.1000000000000009E-2</v>
      </c>
      <c r="AO28" s="4">
        <f t="shared" si="9"/>
        <v>4.1000000000000009E-2</v>
      </c>
      <c r="AP28" s="4">
        <f t="shared" si="9"/>
        <v>4.1000000000000009E-2</v>
      </c>
      <c r="AQ28" s="4">
        <f t="shared" si="9"/>
        <v>4.1000000000000009E-2</v>
      </c>
      <c r="AR28" s="4">
        <f t="shared" si="9"/>
        <v>4.1000000000000009E-2</v>
      </c>
      <c r="AS28" s="4">
        <f t="shared" si="9"/>
        <v>4.1000000000000009E-2</v>
      </c>
      <c r="AT28" s="4">
        <f t="shared" si="9"/>
        <v>4.1000000000000009E-2</v>
      </c>
      <c r="AU28" s="4">
        <f t="shared" si="9"/>
        <v>4.1000000000000009E-2</v>
      </c>
      <c r="AV28" s="4">
        <f t="shared" si="9"/>
        <v>4.1000000000000009E-2</v>
      </c>
      <c r="AW28" s="4">
        <f t="shared" si="9"/>
        <v>4.1000000000000009E-2</v>
      </c>
      <c r="AX28" s="4">
        <f t="shared" si="10"/>
        <v>4.1000000000000009E-2</v>
      </c>
      <c r="AY28" s="4">
        <f t="shared" si="10"/>
        <v>4.1000000000000009E-2</v>
      </c>
      <c r="AZ28" s="4">
        <f t="shared" si="10"/>
        <v>4.1000000000000009E-2</v>
      </c>
      <c r="BA28" s="4">
        <f t="shared" si="10"/>
        <v>4.1000000000000009E-2</v>
      </c>
      <c r="BB28" s="4">
        <f t="shared" si="10"/>
        <v>4.1000000000000009E-2</v>
      </c>
      <c r="BC28" s="4">
        <f t="shared" si="10"/>
        <v>4.1000000000000009E-2</v>
      </c>
      <c r="BD28" s="4">
        <f t="shared" si="10"/>
        <v>4.1000000000000009E-2</v>
      </c>
      <c r="BE28" s="4">
        <f t="shared" si="10"/>
        <v>4.1000000000000009E-2</v>
      </c>
      <c r="BF28" s="4">
        <f t="shared" si="10"/>
        <v>4.1000000000000009E-2</v>
      </c>
      <c r="BG28" s="4">
        <f t="shared" si="10"/>
        <v>4.1000000000000009E-2</v>
      </c>
      <c r="BH28" s="4">
        <f t="shared" si="11"/>
        <v>4.1000000000000009E-2</v>
      </c>
      <c r="BI28" s="4">
        <f t="shared" si="11"/>
        <v>4.1000000000000009E-2</v>
      </c>
      <c r="BJ28" s="4">
        <f t="shared" si="11"/>
        <v>4.1000000000000009E-2</v>
      </c>
      <c r="BK28" s="4">
        <f t="shared" si="11"/>
        <v>4.1000000000000009E-2</v>
      </c>
      <c r="BL28" s="4">
        <f t="shared" si="11"/>
        <v>4.1000000000000009E-2</v>
      </c>
      <c r="BM28" s="4">
        <f t="shared" si="11"/>
        <v>4.1000000000000009E-2</v>
      </c>
      <c r="BN28" s="4">
        <f t="shared" si="11"/>
        <v>4.1000000000000009E-2</v>
      </c>
      <c r="BO28" s="4">
        <f t="shared" si="11"/>
        <v>4.1000000000000009E-2</v>
      </c>
      <c r="BP28" s="4">
        <f t="shared" si="11"/>
        <v>4.1000000000000009E-2</v>
      </c>
      <c r="BQ28" s="4">
        <f t="shared" si="11"/>
        <v>4.1000000000000009E-2</v>
      </c>
      <c r="BR28" s="4">
        <f t="shared" si="12"/>
        <v>4.1000000000000009E-2</v>
      </c>
      <c r="BS28" s="4">
        <f t="shared" si="12"/>
        <v>4.1000000000000009E-2</v>
      </c>
      <c r="BT28" s="4">
        <f t="shared" si="12"/>
        <v>4.1000000000000009E-2</v>
      </c>
      <c r="BU28" s="4">
        <f t="shared" si="12"/>
        <v>4.1000000000000009E-2</v>
      </c>
      <c r="BV28" s="4">
        <f t="shared" si="12"/>
        <v>4.1000000000000009E-2</v>
      </c>
      <c r="BW28" s="4">
        <f t="shared" si="12"/>
        <v>4.1000000000000009E-2</v>
      </c>
      <c r="BX28" s="4">
        <f t="shared" si="12"/>
        <v>4.1000000000000009E-2</v>
      </c>
      <c r="BY28" s="4">
        <f t="shared" si="12"/>
        <v>4.1000000000000009E-2</v>
      </c>
      <c r="BZ28" s="4">
        <f t="shared" si="12"/>
        <v>4.1000000000000009E-2</v>
      </c>
      <c r="CA28" s="4">
        <f t="shared" si="12"/>
        <v>4.1000000000000009E-2</v>
      </c>
      <c r="CB28" s="4">
        <f t="shared" si="13"/>
        <v>4.1000000000000009E-2</v>
      </c>
      <c r="CC28" s="4">
        <f t="shared" si="13"/>
        <v>4.1000000000000009E-2</v>
      </c>
      <c r="CD28" s="4">
        <f t="shared" si="13"/>
        <v>4.1000000000000009E-2</v>
      </c>
      <c r="CE28" s="4">
        <f t="shared" si="13"/>
        <v>4.1000000000000009E-2</v>
      </c>
      <c r="CF28" s="4">
        <f t="shared" si="13"/>
        <v>4.1000000000000009E-2</v>
      </c>
      <c r="CG28" s="4">
        <f t="shared" si="13"/>
        <v>4.1000000000000009E-2</v>
      </c>
      <c r="CH28" s="4">
        <f t="shared" si="13"/>
        <v>4.1000000000000009E-2</v>
      </c>
      <c r="CI28" s="4">
        <f t="shared" si="13"/>
        <v>4.1000000000000009E-2</v>
      </c>
      <c r="CJ28" s="4">
        <f t="shared" si="13"/>
        <v>4.1000000000000009E-2</v>
      </c>
      <c r="CK28" s="4">
        <f t="shared" si="13"/>
        <v>4.1000000000000009E-2</v>
      </c>
      <c r="CL28" s="4">
        <f t="shared" si="14"/>
        <v>4.1000000000000009E-2</v>
      </c>
      <c r="CM28" s="4">
        <f t="shared" si="14"/>
        <v>4.1000000000000009E-2</v>
      </c>
      <c r="CN28" s="4">
        <f t="shared" si="14"/>
        <v>4.1000000000000009E-2</v>
      </c>
      <c r="CO28" s="4">
        <f t="shared" si="14"/>
        <v>4.1000000000000009E-2</v>
      </c>
      <c r="CP28" s="4">
        <f t="shared" si="14"/>
        <v>4.1000000000000009E-2</v>
      </c>
      <c r="CQ28" s="4">
        <f t="shared" si="14"/>
        <v>4.1000000000000009E-2</v>
      </c>
      <c r="CR28" s="4">
        <f t="shared" si="14"/>
        <v>4.1000000000000009E-2</v>
      </c>
      <c r="CS28" s="4">
        <f t="shared" si="14"/>
        <v>4.1000000000000009E-2</v>
      </c>
      <c r="CT28" s="4">
        <f t="shared" si="14"/>
        <v>4.1000000000000009E-2</v>
      </c>
      <c r="CU28" s="4">
        <f t="shared" si="14"/>
        <v>4.1000000000000009E-2</v>
      </c>
      <c r="CV28" s="4">
        <f t="shared" si="15"/>
        <v>4.1000000000000009E-2</v>
      </c>
      <c r="CW28" s="4">
        <f t="shared" si="15"/>
        <v>4.1000000000000009E-2</v>
      </c>
      <c r="CX28" s="4">
        <f t="shared" si="15"/>
        <v>4.1000000000000009E-2</v>
      </c>
      <c r="CY28" s="4">
        <f t="shared" si="15"/>
        <v>4.1000000000000009E-2</v>
      </c>
      <c r="CZ28" s="4">
        <f t="shared" si="15"/>
        <v>4.1000000000000009E-2</v>
      </c>
      <c r="DA28" s="4">
        <f t="shared" si="15"/>
        <v>4.1000000000000009E-2</v>
      </c>
      <c r="DB28" s="4">
        <f t="shared" si="15"/>
        <v>4.1000000000000009E-2</v>
      </c>
      <c r="DC28" s="4">
        <f t="shared" si="15"/>
        <v>4.1000000000000009E-2</v>
      </c>
      <c r="DD28" s="4">
        <f t="shared" si="15"/>
        <v>4.1000000000000009E-2</v>
      </c>
      <c r="DE28" s="4">
        <f t="shared" si="15"/>
        <v>4.1000000000000009E-2</v>
      </c>
    </row>
    <row r="29" spans="1:109">
      <c r="A29" t="s">
        <v>53</v>
      </c>
      <c r="B29" t="s">
        <v>2</v>
      </c>
      <c r="C29">
        <v>2</v>
      </c>
      <c r="D29">
        <v>100</v>
      </c>
      <c r="E29" s="1">
        <v>0.3</v>
      </c>
      <c r="H29">
        <f>6*2.5</f>
        <v>15</v>
      </c>
      <c r="I29">
        <f>H29+H28</f>
        <v>27.5</v>
      </c>
      <c r="J29" s="4">
        <f t="shared" si="6"/>
        <v>0.41000000000000003</v>
      </c>
      <c r="K29" s="4">
        <f t="shared" si="6"/>
        <v>0.41000000000000003</v>
      </c>
      <c r="L29" s="4">
        <f t="shared" si="6"/>
        <v>0.41000000000000003</v>
      </c>
      <c r="M29" s="4">
        <f t="shared" si="6"/>
        <v>0.20500000000000002</v>
      </c>
      <c r="N29" s="4">
        <f t="shared" si="6"/>
        <v>0.20500000000000002</v>
      </c>
      <c r="O29" s="4">
        <f t="shared" si="6"/>
        <v>4.1000000000000009E-2</v>
      </c>
      <c r="P29" s="4">
        <f t="shared" si="6"/>
        <v>4.1000000000000009E-2</v>
      </c>
      <c r="Q29" s="4">
        <f t="shared" si="6"/>
        <v>4.1000000000000009E-2</v>
      </c>
      <c r="R29" s="4">
        <f t="shared" si="6"/>
        <v>4.1000000000000009E-2</v>
      </c>
      <c r="S29" s="4">
        <f t="shared" si="6"/>
        <v>4.1000000000000009E-2</v>
      </c>
      <c r="T29" s="4">
        <f t="shared" si="7"/>
        <v>4.1000000000000009E-2</v>
      </c>
      <c r="U29" s="4">
        <f t="shared" si="7"/>
        <v>4.1000000000000009E-2</v>
      </c>
      <c r="V29" s="4">
        <f t="shared" si="7"/>
        <v>4.1000000000000009E-2</v>
      </c>
      <c r="W29" s="4">
        <f t="shared" si="7"/>
        <v>4.1000000000000009E-2</v>
      </c>
      <c r="X29" s="4">
        <f t="shared" si="7"/>
        <v>4.1000000000000009E-2</v>
      </c>
      <c r="Y29" s="4">
        <f t="shared" si="7"/>
        <v>4.1000000000000009E-2</v>
      </c>
      <c r="Z29" s="4">
        <f t="shared" si="7"/>
        <v>4.1000000000000009E-2</v>
      </c>
      <c r="AA29" s="4">
        <f t="shared" si="7"/>
        <v>4.1000000000000009E-2</v>
      </c>
      <c r="AB29" s="4">
        <f t="shared" si="7"/>
        <v>4.1000000000000009E-2</v>
      </c>
      <c r="AC29" s="4">
        <f t="shared" si="7"/>
        <v>4.1000000000000009E-2</v>
      </c>
      <c r="AD29" s="4">
        <f t="shared" si="8"/>
        <v>4.1000000000000009E-2</v>
      </c>
      <c r="AE29" s="4">
        <f t="shared" si="8"/>
        <v>4.1000000000000009E-2</v>
      </c>
      <c r="AF29" s="4">
        <f t="shared" si="8"/>
        <v>4.1000000000000009E-2</v>
      </c>
      <c r="AG29" s="4">
        <f t="shared" si="8"/>
        <v>4.1000000000000009E-2</v>
      </c>
      <c r="AH29" s="4">
        <f t="shared" si="8"/>
        <v>4.1000000000000009E-2</v>
      </c>
      <c r="AI29" s="4">
        <f t="shared" si="8"/>
        <v>4.1000000000000009E-2</v>
      </c>
      <c r="AJ29" s="4">
        <f t="shared" si="8"/>
        <v>4.1000000000000009E-2</v>
      </c>
      <c r="AK29" s="4">
        <f t="shared" si="8"/>
        <v>4.1000000000000009E-2</v>
      </c>
      <c r="AL29" s="4">
        <f t="shared" si="8"/>
        <v>4.1000000000000009E-2</v>
      </c>
      <c r="AM29" s="4">
        <f t="shared" si="8"/>
        <v>4.1000000000000009E-2</v>
      </c>
      <c r="AN29" s="4">
        <f t="shared" si="9"/>
        <v>4.1000000000000009E-2</v>
      </c>
      <c r="AO29" s="4">
        <f t="shared" si="9"/>
        <v>4.1000000000000009E-2</v>
      </c>
      <c r="AP29" s="4">
        <f t="shared" si="9"/>
        <v>4.1000000000000009E-2</v>
      </c>
      <c r="AQ29" s="4">
        <f t="shared" si="9"/>
        <v>4.1000000000000009E-2</v>
      </c>
      <c r="AR29" s="4">
        <f t="shared" si="9"/>
        <v>4.1000000000000009E-2</v>
      </c>
      <c r="AS29" s="4">
        <f t="shared" si="9"/>
        <v>4.1000000000000009E-2</v>
      </c>
      <c r="AT29" s="4">
        <f t="shared" si="9"/>
        <v>4.1000000000000009E-2</v>
      </c>
      <c r="AU29" s="4">
        <f t="shared" si="9"/>
        <v>4.1000000000000009E-2</v>
      </c>
      <c r="AV29" s="4">
        <f t="shared" si="9"/>
        <v>4.1000000000000009E-2</v>
      </c>
      <c r="AW29" s="4">
        <f t="shared" si="9"/>
        <v>4.1000000000000009E-2</v>
      </c>
      <c r="AX29" s="4">
        <f t="shared" si="10"/>
        <v>4.1000000000000009E-2</v>
      </c>
      <c r="AY29" s="4">
        <f t="shared" si="10"/>
        <v>4.1000000000000009E-2</v>
      </c>
      <c r="AZ29" s="4">
        <f t="shared" si="10"/>
        <v>4.1000000000000009E-2</v>
      </c>
      <c r="BA29" s="4">
        <f t="shared" si="10"/>
        <v>4.1000000000000009E-2</v>
      </c>
      <c r="BB29" s="4">
        <f t="shared" si="10"/>
        <v>4.1000000000000009E-2</v>
      </c>
      <c r="BC29" s="4">
        <f t="shared" si="10"/>
        <v>4.1000000000000009E-2</v>
      </c>
      <c r="BD29" s="4">
        <f t="shared" si="10"/>
        <v>4.1000000000000009E-2</v>
      </c>
      <c r="BE29" s="4">
        <f t="shared" si="10"/>
        <v>4.1000000000000009E-2</v>
      </c>
      <c r="BF29" s="4">
        <f t="shared" si="10"/>
        <v>4.1000000000000009E-2</v>
      </c>
      <c r="BG29" s="4">
        <f t="shared" si="10"/>
        <v>4.1000000000000009E-2</v>
      </c>
      <c r="BH29" s="4">
        <f t="shared" si="11"/>
        <v>4.1000000000000009E-2</v>
      </c>
      <c r="BI29" s="4">
        <f t="shared" si="11"/>
        <v>4.1000000000000009E-2</v>
      </c>
      <c r="BJ29" s="4">
        <f t="shared" si="11"/>
        <v>4.1000000000000009E-2</v>
      </c>
      <c r="BK29" s="4">
        <f t="shared" si="11"/>
        <v>4.1000000000000009E-2</v>
      </c>
      <c r="BL29" s="4">
        <f t="shared" si="11"/>
        <v>4.1000000000000009E-2</v>
      </c>
      <c r="BM29" s="4">
        <f t="shared" si="11"/>
        <v>4.1000000000000009E-2</v>
      </c>
      <c r="BN29" s="4">
        <f t="shared" si="11"/>
        <v>4.1000000000000009E-2</v>
      </c>
      <c r="BO29" s="4">
        <f t="shared" si="11"/>
        <v>4.1000000000000009E-2</v>
      </c>
      <c r="BP29" s="4">
        <f t="shared" si="11"/>
        <v>4.1000000000000009E-2</v>
      </c>
      <c r="BQ29" s="4">
        <f t="shared" si="11"/>
        <v>4.1000000000000009E-2</v>
      </c>
      <c r="BR29" s="4">
        <f t="shared" si="12"/>
        <v>4.1000000000000009E-2</v>
      </c>
      <c r="BS29" s="4">
        <f t="shared" si="12"/>
        <v>4.1000000000000009E-2</v>
      </c>
      <c r="BT29" s="4">
        <f t="shared" si="12"/>
        <v>4.1000000000000009E-2</v>
      </c>
      <c r="BU29" s="4">
        <f t="shared" si="12"/>
        <v>4.1000000000000009E-2</v>
      </c>
      <c r="BV29" s="4">
        <f t="shared" si="12"/>
        <v>4.1000000000000009E-2</v>
      </c>
      <c r="BW29" s="4">
        <f t="shared" si="12"/>
        <v>4.1000000000000009E-2</v>
      </c>
      <c r="BX29" s="4">
        <f t="shared" si="12"/>
        <v>4.1000000000000009E-2</v>
      </c>
      <c r="BY29" s="4">
        <f t="shared" si="12"/>
        <v>4.1000000000000009E-2</v>
      </c>
      <c r="BZ29" s="4">
        <f t="shared" si="12"/>
        <v>4.1000000000000009E-2</v>
      </c>
      <c r="CA29" s="4">
        <f t="shared" si="12"/>
        <v>4.1000000000000009E-2</v>
      </c>
      <c r="CB29" s="4">
        <f t="shared" si="13"/>
        <v>4.1000000000000009E-2</v>
      </c>
      <c r="CC29" s="4">
        <f t="shared" si="13"/>
        <v>4.1000000000000009E-2</v>
      </c>
      <c r="CD29" s="4">
        <f t="shared" si="13"/>
        <v>4.1000000000000009E-2</v>
      </c>
      <c r="CE29" s="4">
        <f t="shared" si="13"/>
        <v>4.1000000000000009E-2</v>
      </c>
      <c r="CF29" s="4">
        <f t="shared" si="13"/>
        <v>4.1000000000000009E-2</v>
      </c>
      <c r="CG29" s="4">
        <f t="shared" si="13"/>
        <v>4.1000000000000009E-2</v>
      </c>
      <c r="CH29" s="4">
        <f t="shared" si="13"/>
        <v>4.1000000000000009E-2</v>
      </c>
      <c r="CI29" s="4">
        <f t="shared" si="13"/>
        <v>4.1000000000000009E-2</v>
      </c>
      <c r="CJ29" s="4">
        <f t="shared" si="13"/>
        <v>4.1000000000000009E-2</v>
      </c>
      <c r="CK29" s="4">
        <f t="shared" si="13"/>
        <v>4.1000000000000009E-2</v>
      </c>
      <c r="CL29" s="4">
        <f t="shared" si="14"/>
        <v>4.1000000000000009E-2</v>
      </c>
      <c r="CM29" s="4">
        <f t="shared" si="14"/>
        <v>4.1000000000000009E-2</v>
      </c>
      <c r="CN29" s="4">
        <f t="shared" si="14"/>
        <v>4.1000000000000009E-2</v>
      </c>
      <c r="CO29" s="4">
        <f t="shared" si="14"/>
        <v>4.1000000000000009E-2</v>
      </c>
      <c r="CP29" s="4">
        <f t="shared" si="14"/>
        <v>4.1000000000000009E-2</v>
      </c>
      <c r="CQ29" s="4">
        <f t="shared" si="14"/>
        <v>4.1000000000000009E-2</v>
      </c>
      <c r="CR29" s="4">
        <f t="shared" si="14"/>
        <v>4.1000000000000009E-2</v>
      </c>
      <c r="CS29" s="4">
        <f t="shared" si="14"/>
        <v>4.1000000000000009E-2</v>
      </c>
      <c r="CT29" s="4">
        <f t="shared" si="14"/>
        <v>4.1000000000000009E-2</v>
      </c>
      <c r="CU29" s="4">
        <f t="shared" si="14"/>
        <v>4.1000000000000009E-2</v>
      </c>
      <c r="CV29" s="4">
        <f t="shared" si="15"/>
        <v>4.1000000000000009E-2</v>
      </c>
      <c r="CW29" s="4">
        <f t="shared" si="15"/>
        <v>4.1000000000000009E-2</v>
      </c>
      <c r="CX29" s="4">
        <f t="shared" si="15"/>
        <v>4.1000000000000009E-2</v>
      </c>
      <c r="CY29" s="4">
        <f t="shared" si="15"/>
        <v>4.1000000000000009E-2</v>
      </c>
      <c r="CZ29" s="4">
        <f t="shared" si="15"/>
        <v>4.1000000000000009E-2</v>
      </c>
      <c r="DA29" s="4">
        <f t="shared" si="15"/>
        <v>4.1000000000000009E-2</v>
      </c>
      <c r="DB29" s="4">
        <f t="shared" si="15"/>
        <v>4.1000000000000009E-2</v>
      </c>
      <c r="DC29" s="4">
        <f t="shared" si="15"/>
        <v>4.1000000000000009E-2</v>
      </c>
      <c r="DD29" s="4">
        <f t="shared" si="15"/>
        <v>4.1000000000000009E-2</v>
      </c>
      <c r="DE29" s="4">
        <f t="shared" si="15"/>
        <v>4.1000000000000009E-2</v>
      </c>
    </row>
    <row r="30" spans="1:109">
      <c r="A30" t="s">
        <v>54</v>
      </c>
      <c r="B30" t="s">
        <v>2</v>
      </c>
      <c r="C30">
        <v>3</v>
      </c>
      <c r="D30">
        <v>120</v>
      </c>
      <c r="E30" s="1">
        <v>0.4</v>
      </c>
      <c r="H30">
        <v>25</v>
      </c>
      <c r="I30">
        <f>H30+H29+H28</f>
        <v>52.5</v>
      </c>
      <c r="J30" s="4">
        <f t="shared" si="6"/>
        <v>0.41000000000000003</v>
      </c>
      <c r="K30" s="4">
        <f t="shared" si="6"/>
        <v>0.41000000000000003</v>
      </c>
      <c r="L30" s="4">
        <f t="shared" si="6"/>
        <v>0.41000000000000003</v>
      </c>
      <c r="M30" s="4">
        <f t="shared" si="6"/>
        <v>0.20500000000000002</v>
      </c>
      <c r="N30" s="4">
        <f t="shared" si="6"/>
        <v>0.20500000000000002</v>
      </c>
      <c r="O30" s="4">
        <f t="shared" si="6"/>
        <v>0.20500000000000002</v>
      </c>
      <c r="P30" s="4">
        <f t="shared" si="6"/>
        <v>4.1000000000000009E-2</v>
      </c>
      <c r="Q30" s="4">
        <f t="shared" si="6"/>
        <v>4.1000000000000009E-2</v>
      </c>
      <c r="R30" s="4">
        <f t="shared" si="6"/>
        <v>4.1000000000000009E-2</v>
      </c>
      <c r="S30" s="4">
        <f t="shared" si="6"/>
        <v>4.1000000000000009E-2</v>
      </c>
      <c r="T30" s="4">
        <f t="shared" si="7"/>
        <v>4.1000000000000009E-2</v>
      </c>
      <c r="U30" s="4">
        <f t="shared" si="7"/>
        <v>4.1000000000000009E-2</v>
      </c>
      <c r="V30" s="4">
        <f t="shared" si="7"/>
        <v>4.1000000000000009E-2</v>
      </c>
      <c r="W30" s="4">
        <f t="shared" si="7"/>
        <v>4.1000000000000009E-2</v>
      </c>
      <c r="X30" s="4">
        <f t="shared" si="7"/>
        <v>4.1000000000000009E-2</v>
      </c>
      <c r="Y30" s="4">
        <f t="shared" si="7"/>
        <v>4.1000000000000009E-2</v>
      </c>
      <c r="Z30" s="4">
        <f t="shared" si="7"/>
        <v>4.1000000000000009E-2</v>
      </c>
      <c r="AA30" s="4">
        <f t="shared" si="7"/>
        <v>4.1000000000000009E-2</v>
      </c>
      <c r="AB30" s="4">
        <f t="shared" si="7"/>
        <v>4.1000000000000009E-2</v>
      </c>
      <c r="AC30" s="4">
        <f t="shared" si="7"/>
        <v>4.1000000000000009E-2</v>
      </c>
      <c r="AD30" s="4">
        <f t="shared" si="8"/>
        <v>4.1000000000000009E-2</v>
      </c>
      <c r="AE30" s="4">
        <f t="shared" si="8"/>
        <v>4.1000000000000009E-2</v>
      </c>
      <c r="AF30" s="4">
        <f t="shared" si="8"/>
        <v>4.1000000000000009E-2</v>
      </c>
      <c r="AG30" s="4">
        <f t="shared" si="8"/>
        <v>4.1000000000000009E-2</v>
      </c>
      <c r="AH30" s="4">
        <f t="shared" si="8"/>
        <v>4.1000000000000009E-2</v>
      </c>
      <c r="AI30" s="4">
        <f t="shared" si="8"/>
        <v>4.1000000000000009E-2</v>
      </c>
      <c r="AJ30" s="4">
        <f t="shared" si="8"/>
        <v>4.1000000000000009E-2</v>
      </c>
      <c r="AK30" s="4">
        <f t="shared" si="8"/>
        <v>4.1000000000000009E-2</v>
      </c>
      <c r="AL30" s="4">
        <f t="shared" si="8"/>
        <v>4.1000000000000009E-2</v>
      </c>
      <c r="AM30" s="4">
        <f t="shared" si="8"/>
        <v>4.1000000000000009E-2</v>
      </c>
      <c r="AN30" s="4">
        <f t="shared" si="9"/>
        <v>4.1000000000000009E-2</v>
      </c>
      <c r="AO30" s="4">
        <f t="shared" si="9"/>
        <v>4.1000000000000009E-2</v>
      </c>
      <c r="AP30" s="4">
        <f t="shared" si="9"/>
        <v>4.1000000000000009E-2</v>
      </c>
      <c r="AQ30" s="4">
        <f t="shared" si="9"/>
        <v>4.1000000000000009E-2</v>
      </c>
      <c r="AR30" s="4">
        <f t="shared" si="9"/>
        <v>4.1000000000000009E-2</v>
      </c>
      <c r="AS30" s="4">
        <f t="shared" si="9"/>
        <v>4.1000000000000009E-2</v>
      </c>
      <c r="AT30" s="4">
        <f t="shared" si="9"/>
        <v>4.1000000000000009E-2</v>
      </c>
      <c r="AU30" s="4">
        <f t="shared" si="9"/>
        <v>4.1000000000000009E-2</v>
      </c>
      <c r="AV30" s="4">
        <f t="shared" si="9"/>
        <v>4.1000000000000009E-2</v>
      </c>
      <c r="AW30" s="4">
        <f t="shared" si="9"/>
        <v>4.1000000000000009E-2</v>
      </c>
      <c r="AX30" s="4">
        <f t="shared" si="10"/>
        <v>4.1000000000000009E-2</v>
      </c>
      <c r="AY30" s="4">
        <f t="shared" si="10"/>
        <v>4.1000000000000009E-2</v>
      </c>
      <c r="AZ30" s="4">
        <f t="shared" si="10"/>
        <v>4.1000000000000009E-2</v>
      </c>
      <c r="BA30" s="4">
        <f t="shared" si="10"/>
        <v>4.1000000000000009E-2</v>
      </c>
      <c r="BB30" s="4">
        <f t="shared" si="10"/>
        <v>4.1000000000000009E-2</v>
      </c>
      <c r="BC30" s="4">
        <f t="shared" si="10"/>
        <v>4.1000000000000009E-2</v>
      </c>
      <c r="BD30" s="4">
        <f t="shared" si="10"/>
        <v>4.1000000000000009E-2</v>
      </c>
      <c r="BE30" s="4">
        <f t="shared" si="10"/>
        <v>4.1000000000000009E-2</v>
      </c>
      <c r="BF30" s="4">
        <f t="shared" si="10"/>
        <v>4.1000000000000009E-2</v>
      </c>
      <c r="BG30" s="4">
        <f t="shared" si="10"/>
        <v>4.1000000000000009E-2</v>
      </c>
      <c r="BH30" s="4">
        <f t="shared" si="11"/>
        <v>4.1000000000000009E-2</v>
      </c>
      <c r="BI30" s="4">
        <f t="shared" si="11"/>
        <v>4.1000000000000009E-2</v>
      </c>
      <c r="BJ30" s="4">
        <f t="shared" si="11"/>
        <v>4.1000000000000009E-2</v>
      </c>
      <c r="BK30" s="4">
        <f t="shared" si="11"/>
        <v>4.1000000000000009E-2</v>
      </c>
      <c r="BL30" s="4">
        <f t="shared" si="11"/>
        <v>4.1000000000000009E-2</v>
      </c>
      <c r="BM30" s="4">
        <f t="shared" si="11"/>
        <v>4.1000000000000009E-2</v>
      </c>
      <c r="BN30" s="4">
        <f t="shared" si="11"/>
        <v>4.1000000000000009E-2</v>
      </c>
      <c r="BO30" s="4">
        <f t="shared" si="11"/>
        <v>4.1000000000000009E-2</v>
      </c>
      <c r="BP30" s="4">
        <f t="shared" si="11"/>
        <v>4.1000000000000009E-2</v>
      </c>
      <c r="BQ30" s="4">
        <f t="shared" si="11"/>
        <v>4.1000000000000009E-2</v>
      </c>
      <c r="BR30" s="4">
        <f t="shared" si="12"/>
        <v>4.1000000000000009E-2</v>
      </c>
      <c r="BS30" s="4">
        <f t="shared" si="12"/>
        <v>4.1000000000000009E-2</v>
      </c>
      <c r="BT30" s="4">
        <f t="shared" si="12"/>
        <v>4.1000000000000009E-2</v>
      </c>
      <c r="BU30" s="4">
        <f t="shared" si="12"/>
        <v>4.1000000000000009E-2</v>
      </c>
      <c r="BV30" s="4">
        <f t="shared" si="12"/>
        <v>4.1000000000000009E-2</v>
      </c>
      <c r="BW30" s="4">
        <f t="shared" si="12"/>
        <v>4.1000000000000009E-2</v>
      </c>
      <c r="BX30" s="4">
        <f t="shared" si="12"/>
        <v>4.1000000000000009E-2</v>
      </c>
      <c r="BY30" s="4">
        <f t="shared" si="12"/>
        <v>4.1000000000000009E-2</v>
      </c>
      <c r="BZ30" s="4">
        <f t="shared" si="12"/>
        <v>4.1000000000000009E-2</v>
      </c>
      <c r="CA30" s="4">
        <f t="shared" si="12"/>
        <v>4.1000000000000009E-2</v>
      </c>
      <c r="CB30" s="4">
        <f t="shared" si="13"/>
        <v>4.1000000000000009E-2</v>
      </c>
      <c r="CC30" s="4">
        <f t="shared" si="13"/>
        <v>4.1000000000000009E-2</v>
      </c>
      <c r="CD30" s="4">
        <f t="shared" si="13"/>
        <v>4.1000000000000009E-2</v>
      </c>
      <c r="CE30" s="4">
        <f t="shared" si="13"/>
        <v>4.1000000000000009E-2</v>
      </c>
      <c r="CF30" s="4">
        <f t="shared" si="13"/>
        <v>4.1000000000000009E-2</v>
      </c>
      <c r="CG30" s="4">
        <f t="shared" si="13"/>
        <v>4.1000000000000009E-2</v>
      </c>
      <c r="CH30" s="4">
        <f t="shared" si="13"/>
        <v>4.1000000000000009E-2</v>
      </c>
      <c r="CI30" s="4">
        <f t="shared" si="13"/>
        <v>4.1000000000000009E-2</v>
      </c>
      <c r="CJ30" s="4">
        <f t="shared" si="13"/>
        <v>4.1000000000000009E-2</v>
      </c>
      <c r="CK30" s="4">
        <f t="shared" si="13"/>
        <v>4.1000000000000009E-2</v>
      </c>
      <c r="CL30" s="4">
        <f t="shared" si="14"/>
        <v>4.1000000000000009E-2</v>
      </c>
      <c r="CM30" s="4">
        <f t="shared" si="14"/>
        <v>4.1000000000000009E-2</v>
      </c>
      <c r="CN30" s="4">
        <f t="shared" si="14"/>
        <v>4.1000000000000009E-2</v>
      </c>
      <c r="CO30" s="4">
        <f t="shared" si="14"/>
        <v>4.1000000000000009E-2</v>
      </c>
      <c r="CP30" s="4">
        <f t="shared" si="14"/>
        <v>4.1000000000000009E-2</v>
      </c>
      <c r="CQ30" s="4">
        <f t="shared" si="14"/>
        <v>4.1000000000000009E-2</v>
      </c>
      <c r="CR30" s="4">
        <f t="shared" si="14"/>
        <v>4.1000000000000009E-2</v>
      </c>
      <c r="CS30" s="4">
        <f t="shared" si="14"/>
        <v>4.1000000000000009E-2</v>
      </c>
      <c r="CT30" s="4">
        <f t="shared" si="14"/>
        <v>4.1000000000000009E-2</v>
      </c>
      <c r="CU30" s="4">
        <f t="shared" si="14"/>
        <v>4.1000000000000009E-2</v>
      </c>
      <c r="CV30" s="4">
        <f t="shared" si="15"/>
        <v>4.1000000000000009E-2</v>
      </c>
      <c r="CW30" s="4">
        <f t="shared" si="15"/>
        <v>4.1000000000000009E-2</v>
      </c>
      <c r="CX30" s="4">
        <f t="shared" si="15"/>
        <v>4.1000000000000009E-2</v>
      </c>
      <c r="CY30" s="4">
        <f t="shared" si="15"/>
        <v>4.1000000000000009E-2</v>
      </c>
      <c r="CZ30" s="4">
        <f t="shared" si="15"/>
        <v>4.1000000000000009E-2</v>
      </c>
      <c r="DA30" s="4">
        <f t="shared" si="15"/>
        <v>4.1000000000000009E-2</v>
      </c>
      <c r="DB30" s="4">
        <f t="shared" si="15"/>
        <v>4.1000000000000009E-2</v>
      </c>
      <c r="DC30" s="4">
        <f t="shared" si="15"/>
        <v>4.1000000000000009E-2</v>
      </c>
      <c r="DD30" s="4">
        <f t="shared" si="15"/>
        <v>4.1000000000000009E-2</v>
      </c>
      <c r="DE30" s="4">
        <f t="shared" si="15"/>
        <v>4.1000000000000009E-2</v>
      </c>
    </row>
    <row r="31" spans="1:109">
      <c r="A31" t="s">
        <v>55</v>
      </c>
      <c r="B31" t="s">
        <v>2</v>
      </c>
      <c r="C31">
        <v>4</v>
      </c>
      <c r="D31">
        <v>140</v>
      </c>
      <c r="E31" s="1">
        <v>0.5</v>
      </c>
      <c r="H31">
        <f>5*5+5*2.5</f>
        <v>37.5</v>
      </c>
      <c r="I31">
        <f>H31+H30+H29+H28</f>
        <v>90</v>
      </c>
      <c r="J31" s="4">
        <f t="shared" si="6"/>
        <v>0.41000000000000003</v>
      </c>
      <c r="K31" s="4">
        <f t="shared" si="6"/>
        <v>0.41000000000000003</v>
      </c>
      <c r="L31" s="4">
        <f t="shared" si="6"/>
        <v>0.41000000000000003</v>
      </c>
      <c r="M31" s="4">
        <f t="shared" si="6"/>
        <v>0.20500000000000002</v>
      </c>
      <c r="N31" s="4">
        <f t="shared" si="6"/>
        <v>0.20500000000000002</v>
      </c>
      <c r="O31" s="4">
        <f t="shared" si="6"/>
        <v>0.20500000000000002</v>
      </c>
      <c r="P31" s="4">
        <f t="shared" si="6"/>
        <v>0.20500000000000002</v>
      </c>
      <c r="Q31" s="4">
        <f t="shared" si="6"/>
        <v>4.1000000000000009E-2</v>
      </c>
      <c r="R31" s="4">
        <f t="shared" si="6"/>
        <v>4.1000000000000009E-2</v>
      </c>
      <c r="S31" s="4">
        <f t="shared" si="6"/>
        <v>4.1000000000000009E-2</v>
      </c>
      <c r="T31" s="4">
        <f t="shared" si="7"/>
        <v>4.1000000000000009E-2</v>
      </c>
      <c r="U31" s="4">
        <f t="shared" si="7"/>
        <v>4.1000000000000009E-2</v>
      </c>
      <c r="V31" s="4">
        <f t="shared" si="7"/>
        <v>4.1000000000000009E-2</v>
      </c>
      <c r="W31" s="4">
        <f t="shared" si="7"/>
        <v>4.1000000000000009E-2</v>
      </c>
      <c r="X31" s="4">
        <f t="shared" si="7"/>
        <v>4.1000000000000009E-2</v>
      </c>
      <c r="Y31" s="4">
        <f t="shared" si="7"/>
        <v>4.1000000000000009E-2</v>
      </c>
      <c r="Z31" s="4">
        <f t="shared" si="7"/>
        <v>4.1000000000000009E-2</v>
      </c>
      <c r="AA31" s="4">
        <f t="shared" si="7"/>
        <v>4.1000000000000009E-2</v>
      </c>
      <c r="AB31" s="4">
        <f t="shared" si="7"/>
        <v>4.1000000000000009E-2</v>
      </c>
      <c r="AC31" s="4">
        <f t="shared" si="7"/>
        <v>4.1000000000000009E-2</v>
      </c>
      <c r="AD31" s="4">
        <f t="shared" si="8"/>
        <v>4.1000000000000009E-2</v>
      </c>
      <c r="AE31" s="4">
        <f t="shared" si="8"/>
        <v>4.1000000000000009E-2</v>
      </c>
      <c r="AF31" s="4">
        <f t="shared" si="8"/>
        <v>4.1000000000000009E-2</v>
      </c>
      <c r="AG31" s="4">
        <f t="shared" si="8"/>
        <v>4.1000000000000009E-2</v>
      </c>
      <c r="AH31" s="4">
        <f t="shared" si="8"/>
        <v>4.1000000000000009E-2</v>
      </c>
      <c r="AI31" s="4">
        <f t="shared" si="8"/>
        <v>4.1000000000000009E-2</v>
      </c>
      <c r="AJ31" s="4">
        <f t="shared" si="8"/>
        <v>4.1000000000000009E-2</v>
      </c>
      <c r="AK31" s="4">
        <f t="shared" si="8"/>
        <v>4.1000000000000009E-2</v>
      </c>
      <c r="AL31" s="4">
        <f t="shared" si="8"/>
        <v>4.1000000000000009E-2</v>
      </c>
      <c r="AM31" s="4">
        <f t="shared" si="8"/>
        <v>4.1000000000000009E-2</v>
      </c>
      <c r="AN31" s="4">
        <f t="shared" si="9"/>
        <v>4.1000000000000009E-2</v>
      </c>
      <c r="AO31" s="4">
        <f t="shared" si="9"/>
        <v>4.1000000000000009E-2</v>
      </c>
      <c r="AP31" s="4">
        <f t="shared" si="9"/>
        <v>4.1000000000000009E-2</v>
      </c>
      <c r="AQ31" s="4">
        <f t="shared" si="9"/>
        <v>4.1000000000000009E-2</v>
      </c>
      <c r="AR31" s="4">
        <f t="shared" si="9"/>
        <v>4.1000000000000009E-2</v>
      </c>
      <c r="AS31" s="4">
        <f t="shared" si="9"/>
        <v>4.1000000000000009E-2</v>
      </c>
      <c r="AT31" s="4">
        <f t="shared" si="9"/>
        <v>4.1000000000000009E-2</v>
      </c>
      <c r="AU31" s="4">
        <f t="shared" si="9"/>
        <v>4.1000000000000009E-2</v>
      </c>
      <c r="AV31" s="4">
        <f t="shared" si="9"/>
        <v>4.1000000000000009E-2</v>
      </c>
      <c r="AW31" s="4">
        <f t="shared" si="9"/>
        <v>4.1000000000000009E-2</v>
      </c>
      <c r="AX31" s="4">
        <f t="shared" si="10"/>
        <v>4.1000000000000009E-2</v>
      </c>
      <c r="AY31" s="4">
        <f t="shared" si="10"/>
        <v>4.1000000000000009E-2</v>
      </c>
      <c r="AZ31" s="4">
        <f t="shared" si="10"/>
        <v>4.1000000000000009E-2</v>
      </c>
      <c r="BA31" s="4">
        <f t="shared" si="10"/>
        <v>4.1000000000000009E-2</v>
      </c>
      <c r="BB31" s="4">
        <f t="shared" si="10"/>
        <v>4.1000000000000009E-2</v>
      </c>
      <c r="BC31" s="4">
        <f t="shared" si="10"/>
        <v>4.1000000000000009E-2</v>
      </c>
      <c r="BD31" s="4">
        <f t="shared" si="10"/>
        <v>4.1000000000000009E-2</v>
      </c>
      <c r="BE31" s="4">
        <f t="shared" si="10"/>
        <v>4.1000000000000009E-2</v>
      </c>
      <c r="BF31" s="4">
        <f t="shared" si="10"/>
        <v>4.1000000000000009E-2</v>
      </c>
      <c r="BG31" s="4">
        <f t="shared" si="10"/>
        <v>4.1000000000000009E-2</v>
      </c>
      <c r="BH31" s="4">
        <f t="shared" si="11"/>
        <v>4.1000000000000009E-2</v>
      </c>
      <c r="BI31" s="4">
        <f t="shared" si="11"/>
        <v>4.1000000000000009E-2</v>
      </c>
      <c r="BJ31" s="4">
        <f t="shared" si="11"/>
        <v>4.1000000000000009E-2</v>
      </c>
      <c r="BK31" s="4">
        <f t="shared" si="11"/>
        <v>4.1000000000000009E-2</v>
      </c>
      <c r="BL31" s="4">
        <f t="shared" si="11"/>
        <v>4.1000000000000009E-2</v>
      </c>
      <c r="BM31" s="4">
        <f t="shared" si="11"/>
        <v>4.1000000000000009E-2</v>
      </c>
      <c r="BN31" s="4">
        <f t="shared" si="11"/>
        <v>4.1000000000000009E-2</v>
      </c>
      <c r="BO31" s="4">
        <f t="shared" si="11"/>
        <v>4.1000000000000009E-2</v>
      </c>
      <c r="BP31" s="4">
        <f t="shared" si="11"/>
        <v>4.1000000000000009E-2</v>
      </c>
      <c r="BQ31" s="4">
        <f t="shared" si="11"/>
        <v>4.1000000000000009E-2</v>
      </c>
      <c r="BR31" s="4">
        <f t="shared" si="12"/>
        <v>4.1000000000000009E-2</v>
      </c>
      <c r="BS31" s="4">
        <f t="shared" si="12"/>
        <v>4.1000000000000009E-2</v>
      </c>
      <c r="BT31" s="4">
        <f t="shared" si="12"/>
        <v>4.1000000000000009E-2</v>
      </c>
      <c r="BU31" s="4">
        <f t="shared" si="12"/>
        <v>4.1000000000000009E-2</v>
      </c>
      <c r="BV31" s="4">
        <f t="shared" si="12"/>
        <v>4.1000000000000009E-2</v>
      </c>
      <c r="BW31" s="4">
        <f t="shared" si="12"/>
        <v>4.1000000000000009E-2</v>
      </c>
      <c r="BX31" s="4">
        <f t="shared" si="12"/>
        <v>4.1000000000000009E-2</v>
      </c>
      <c r="BY31" s="4">
        <f t="shared" si="12"/>
        <v>4.1000000000000009E-2</v>
      </c>
      <c r="BZ31" s="4">
        <f t="shared" si="12"/>
        <v>4.1000000000000009E-2</v>
      </c>
      <c r="CA31" s="4">
        <f t="shared" si="12"/>
        <v>4.1000000000000009E-2</v>
      </c>
      <c r="CB31" s="4">
        <f t="shared" si="13"/>
        <v>4.1000000000000009E-2</v>
      </c>
      <c r="CC31" s="4">
        <f t="shared" si="13"/>
        <v>4.1000000000000009E-2</v>
      </c>
      <c r="CD31" s="4">
        <f t="shared" si="13"/>
        <v>4.1000000000000009E-2</v>
      </c>
      <c r="CE31" s="4">
        <f t="shared" si="13"/>
        <v>4.1000000000000009E-2</v>
      </c>
      <c r="CF31" s="4">
        <f t="shared" si="13"/>
        <v>4.1000000000000009E-2</v>
      </c>
      <c r="CG31" s="4">
        <f t="shared" si="13"/>
        <v>4.1000000000000009E-2</v>
      </c>
      <c r="CH31" s="4">
        <f t="shared" si="13"/>
        <v>4.1000000000000009E-2</v>
      </c>
      <c r="CI31" s="4">
        <f t="shared" si="13"/>
        <v>4.1000000000000009E-2</v>
      </c>
      <c r="CJ31" s="4">
        <f t="shared" si="13"/>
        <v>4.1000000000000009E-2</v>
      </c>
      <c r="CK31" s="4">
        <f t="shared" si="13"/>
        <v>4.1000000000000009E-2</v>
      </c>
      <c r="CL31" s="4">
        <f t="shared" si="14"/>
        <v>4.1000000000000009E-2</v>
      </c>
      <c r="CM31" s="4">
        <f t="shared" si="14"/>
        <v>4.1000000000000009E-2</v>
      </c>
      <c r="CN31" s="4">
        <f t="shared" si="14"/>
        <v>4.1000000000000009E-2</v>
      </c>
      <c r="CO31" s="4">
        <f t="shared" si="14"/>
        <v>4.1000000000000009E-2</v>
      </c>
      <c r="CP31" s="4">
        <f t="shared" si="14"/>
        <v>4.1000000000000009E-2</v>
      </c>
      <c r="CQ31" s="4">
        <f t="shared" si="14"/>
        <v>4.1000000000000009E-2</v>
      </c>
      <c r="CR31" s="4">
        <f t="shared" si="14"/>
        <v>4.1000000000000009E-2</v>
      </c>
      <c r="CS31" s="4">
        <f t="shared" si="14"/>
        <v>4.1000000000000009E-2</v>
      </c>
      <c r="CT31" s="4">
        <f t="shared" si="14"/>
        <v>4.1000000000000009E-2</v>
      </c>
      <c r="CU31" s="4">
        <f t="shared" si="14"/>
        <v>4.1000000000000009E-2</v>
      </c>
      <c r="CV31" s="4">
        <f t="shared" si="15"/>
        <v>4.1000000000000009E-2</v>
      </c>
      <c r="CW31" s="4">
        <f t="shared" si="15"/>
        <v>4.1000000000000009E-2</v>
      </c>
      <c r="CX31" s="4">
        <f t="shared" si="15"/>
        <v>4.1000000000000009E-2</v>
      </c>
      <c r="CY31" s="4">
        <f t="shared" si="15"/>
        <v>4.1000000000000009E-2</v>
      </c>
      <c r="CZ31" s="4">
        <f t="shared" si="15"/>
        <v>4.1000000000000009E-2</v>
      </c>
      <c r="DA31" s="4">
        <f t="shared" si="15"/>
        <v>4.1000000000000009E-2</v>
      </c>
      <c r="DB31" s="4">
        <f t="shared" si="15"/>
        <v>4.1000000000000009E-2</v>
      </c>
      <c r="DC31" s="4">
        <f t="shared" si="15"/>
        <v>4.1000000000000009E-2</v>
      </c>
      <c r="DD31" s="4">
        <f t="shared" si="15"/>
        <v>4.1000000000000009E-2</v>
      </c>
      <c r="DE31" s="4">
        <f t="shared" si="15"/>
        <v>4.1000000000000009E-2</v>
      </c>
    </row>
    <row r="32" spans="1:109">
      <c r="A32" t="s">
        <v>56</v>
      </c>
      <c r="B32" t="s">
        <v>2</v>
      </c>
      <c r="C32">
        <v>5</v>
      </c>
      <c r="D32">
        <v>160</v>
      </c>
      <c r="E32" s="1">
        <v>0.6</v>
      </c>
      <c r="H32">
        <v>75</v>
      </c>
      <c r="I32">
        <f>H32+H31+H30+H29+H28</f>
        <v>165</v>
      </c>
      <c r="J32" s="4">
        <f t="shared" ref="J32:S41" si="16">IF($D32-$Q$9*(J$21-1)&gt;$D32*0.7,0.5*(1+$F32-$U$4),IF($D32-$Q$9*(J$21-1)&gt;$D32*0.3,0.25*(1+$F32-$U$4),0.05*(1+$F32-$U$4)))</f>
        <v>0.41000000000000003</v>
      </c>
      <c r="K32" s="4">
        <f t="shared" si="16"/>
        <v>0.41000000000000003</v>
      </c>
      <c r="L32" s="4">
        <f t="shared" si="16"/>
        <v>0.41000000000000003</v>
      </c>
      <c r="M32" s="4">
        <f t="shared" si="16"/>
        <v>0.41000000000000003</v>
      </c>
      <c r="N32" s="4">
        <f t="shared" si="16"/>
        <v>0.20500000000000002</v>
      </c>
      <c r="O32" s="4">
        <f t="shared" si="16"/>
        <v>0.20500000000000002</v>
      </c>
      <c r="P32" s="4">
        <f t="shared" si="16"/>
        <v>0.20500000000000002</v>
      </c>
      <c r="Q32" s="4">
        <f t="shared" si="16"/>
        <v>0.20500000000000002</v>
      </c>
      <c r="R32" s="4">
        <f t="shared" si="16"/>
        <v>4.1000000000000009E-2</v>
      </c>
      <c r="S32" s="4">
        <f t="shared" si="16"/>
        <v>4.1000000000000009E-2</v>
      </c>
      <c r="T32" s="4">
        <f t="shared" ref="T32:AC41" si="17">IF($D32-$Q$9*(T$21-1)&gt;$D32*0.7,0.5*(1+$F32-$U$4),IF($D32-$Q$9*(T$21-1)&gt;$D32*0.3,0.25*(1+$F32-$U$4),0.05*(1+$F32-$U$4)))</f>
        <v>4.1000000000000009E-2</v>
      </c>
      <c r="U32" s="4">
        <f t="shared" si="17"/>
        <v>4.1000000000000009E-2</v>
      </c>
      <c r="V32" s="4">
        <f t="shared" si="17"/>
        <v>4.1000000000000009E-2</v>
      </c>
      <c r="W32" s="4">
        <f t="shared" si="17"/>
        <v>4.1000000000000009E-2</v>
      </c>
      <c r="X32" s="4">
        <f t="shared" si="17"/>
        <v>4.1000000000000009E-2</v>
      </c>
      <c r="Y32" s="4">
        <f t="shared" si="17"/>
        <v>4.1000000000000009E-2</v>
      </c>
      <c r="Z32" s="4">
        <f t="shared" si="17"/>
        <v>4.1000000000000009E-2</v>
      </c>
      <c r="AA32" s="4">
        <f t="shared" si="17"/>
        <v>4.1000000000000009E-2</v>
      </c>
      <c r="AB32" s="4">
        <f t="shared" si="17"/>
        <v>4.1000000000000009E-2</v>
      </c>
      <c r="AC32" s="4">
        <f t="shared" si="17"/>
        <v>4.1000000000000009E-2</v>
      </c>
      <c r="AD32" s="4">
        <f t="shared" ref="AD32:AM41" si="18">IF($D32-$Q$9*(AD$21-1)&gt;$D32*0.7,0.5*(1+$F32-$U$4),IF($D32-$Q$9*(AD$21-1)&gt;$D32*0.3,0.25*(1+$F32-$U$4),0.05*(1+$F32-$U$4)))</f>
        <v>4.1000000000000009E-2</v>
      </c>
      <c r="AE32" s="4">
        <f t="shared" si="18"/>
        <v>4.1000000000000009E-2</v>
      </c>
      <c r="AF32" s="4">
        <f t="shared" si="18"/>
        <v>4.1000000000000009E-2</v>
      </c>
      <c r="AG32" s="4">
        <f t="shared" si="18"/>
        <v>4.1000000000000009E-2</v>
      </c>
      <c r="AH32" s="4">
        <f t="shared" si="18"/>
        <v>4.1000000000000009E-2</v>
      </c>
      <c r="AI32" s="4">
        <f t="shared" si="18"/>
        <v>4.1000000000000009E-2</v>
      </c>
      <c r="AJ32" s="4">
        <f t="shared" si="18"/>
        <v>4.1000000000000009E-2</v>
      </c>
      <c r="AK32" s="4">
        <f t="shared" si="18"/>
        <v>4.1000000000000009E-2</v>
      </c>
      <c r="AL32" s="4">
        <f t="shared" si="18"/>
        <v>4.1000000000000009E-2</v>
      </c>
      <c r="AM32" s="4">
        <f t="shared" si="18"/>
        <v>4.1000000000000009E-2</v>
      </c>
      <c r="AN32" s="4">
        <f t="shared" ref="AN32:AW41" si="19">IF($D32-$Q$9*(AN$21-1)&gt;$D32*0.7,0.5*(1+$F32-$U$4),IF($D32-$Q$9*(AN$21-1)&gt;$D32*0.3,0.25*(1+$F32-$U$4),0.05*(1+$F32-$U$4)))</f>
        <v>4.1000000000000009E-2</v>
      </c>
      <c r="AO32" s="4">
        <f t="shared" si="19"/>
        <v>4.1000000000000009E-2</v>
      </c>
      <c r="AP32" s="4">
        <f t="shared" si="19"/>
        <v>4.1000000000000009E-2</v>
      </c>
      <c r="AQ32" s="4">
        <f t="shared" si="19"/>
        <v>4.1000000000000009E-2</v>
      </c>
      <c r="AR32" s="4">
        <f t="shared" si="19"/>
        <v>4.1000000000000009E-2</v>
      </c>
      <c r="AS32" s="4">
        <f t="shared" si="19"/>
        <v>4.1000000000000009E-2</v>
      </c>
      <c r="AT32" s="4">
        <f t="shared" si="19"/>
        <v>4.1000000000000009E-2</v>
      </c>
      <c r="AU32" s="4">
        <f t="shared" si="19"/>
        <v>4.1000000000000009E-2</v>
      </c>
      <c r="AV32" s="4">
        <f t="shared" si="19"/>
        <v>4.1000000000000009E-2</v>
      </c>
      <c r="AW32" s="4">
        <f t="shared" si="19"/>
        <v>4.1000000000000009E-2</v>
      </c>
      <c r="AX32" s="4">
        <f t="shared" ref="AX32:BG41" si="20">IF($D32-$Q$9*(AX$21-1)&gt;$D32*0.7,0.5*(1+$F32-$U$4),IF($D32-$Q$9*(AX$21-1)&gt;$D32*0.3,0.25*(1+$F32-$U$4),0.05*(1+$F32-$U$4)))</f>
        <v>4.1000000000000009E-2</v>
      </c>
      <c r="AY32" s="4">
        <f t="shared" si="20"/>
        <v>4.1000000000000009E-2</v>
      </c>
      <c r="AZ32" s="4">
        <f t="shared" si="20"/>
        <v>4.1000000000000009E-2</v>
      </c>
      <c r="BA32" s="4">
        <f t="shared" si="20"/>
        <v>4.1000000000000009E-2</v>
      </c>
      <c r="BB32" s="4">
        <f t="shared" si="20"/>
        <v>4.1000000000000009E-2</v>
      </c>
      <c r="BC32" s="4">
        <f t="shared" si="20"/>
        <v>4.1000000000000009E-2</v>
      </c>
      <c r="BD32" s="4">
        <f t="shared" si="20"/>
        <v>4.1000000000000009E-2</v>
      </c>
      <c r="BE32" s="4">
        <f t="shared" si="20"/>
        <v>4.1000000000000009E-2</v>
      </c>
      <c r="BF32" s="4">
        <f t="shared" si="20"/>
        <v>4.1000000000000009E-2</v>
      </c>
      <c r="BG32" s="4">
        <f t="shared" si="20"/>
        <v>4.1000000000000009E-2</v>
      </c>
      <c r="BH32" s="4">
        <f t="shared" ref="BH32:BQ41" si="21">IF($D32-$Q$9*(BH$21-1)&gt;$D32*0.7,0.5*(1+$F32-$U$4),IF($D32-$Q$9*(BH$21-1)&gt;$D32*0.3,0.25*(1+$F32-$U$4),0.05*(1+$F32-$U$4)))</f>
        <v>4.1000000000000009E-2</v>
      </c>
      <c r="BI32" s="4">
        <f t="shared" si="21"/>
        <v>4.1000000000000009E-2</v>
      </c>
      <c r="BJ32" s="4">
        <f t="shared" si="21"/>
        <v>4.1000000000000009E-2</v>
      </c>
      <c r="BK32" s="4">
        <f t="shared" si="21"/>
        <v>4.1000000000000009E-2</v>
      </c>
      <c r="BL32" s="4">
        <f t="shared" si="21"/>
        <v>4.1000000000000009E-2</v>
      </c>
      <c r="BM32" s="4">
        <f t="shared" si="21"/>
        <v>4.1000000000000009E-2</v>
      </c>
      <c r="BN32" s="4">
        <f t="shared" si="21"/>
        <v>4.1000000000000009E-2</v>
      </c>
      <c r="BO32" s="4">
        <f t="shared" si="21"/>
        <v>4.1000000000000009E-2</v>
      </c>
      <c r="BP32" s="4">
        <f t="shared" si="21"/>
        <v>4.1000000000000009E-2</v>
      </c>
      <c r="BQ32" s="4">
        <f t="shared" si="21"/>
        <v>4.1000000000000009E-2</v>
      </c>
      <c r="BR32" s="4">
        <f t="shared" ref="BR32:CA41" si="22">IF($D32-$Q$9*(BR$21-1)&gt;$D32*0.7,0.5*(1+$F32-$U$4),IF($D32-$Q$9*(BR$21-1)&gt;$D32*0.3,0.25*(1+$F32-$U$4),0.05*(1+$F32-$U$4)))</f>
        <v>4.1000000000000009E-2</v>
      </c>
      <c r="BS32" s="4">
        <f t="shared" si="22"/>
        <v>4.1000000000000009E-2</v>
      </c>
      <c r="BT32" s="4">
        <f t="shared" si="22"/>
        <v>4.1000000000000009E-2</v>
      </c>
      <c r="BU32" s="4">
        <f t="shared" si="22"/>
        <v>4.1000000000000009E-2</v>
      </c>
      <c r="BV32" s="4">
        <f t="shared" si="22"/>
        <v>4.1000000000000009E-2</v>
      </c>
      <c r="BW32" s="4">
        <f t="shared" si="22"/>
        <v>4.1000000000000009E-2</v>
      </c>
      <c r="BX32" s="4">
        <f t="shared" si="22"/>
        <v>4.1000000000000009E-2</v>
      </c>
      <c r="BY32" s="4">
        <f t="shared" si="22"/>
        <v>4.1000000000000009E-2</v>
      </c>
      <c r="BZ32" s="4">
        <f t="shared" si="22"/>
        <v>4.1000000000000009E-2</v>
      </c>
      <c r="CA32" s="4">
        <f t="shared" si="22"/>
        <v>4.1000000000000009E-2</v>
      </c>
      <c r="CB32" s="4">
        <f t="shared" ref="CB32:CK41" si="23">IF($D32-$Q$9*(CB$21-1)&gt;$D32*0.7,0.5*(1+$F32-$U$4),IF($D32-$Q$9*(CB$21-1)&gt;$D32*0.3,0.25*(1+$F32-$U$4),0.05*(1+$F32-$U$4)))</f>
        <v>4.1000000000000009E-2</v>
      </c>
      <c r="CC32" s="4">
        <f t="shared" si="23"/>
        <v>4.1000000000000009E-2</v>
      </c>
      <c r="CD32" s="4">
        <f t="shared" si="23"/>
        <v>4.1000000000000009E-2</v>
      </c>
      <c r="CE32" s="4">
        <f t="shared" si="23"/>
        <v>4.1000000000000009E-2</v>
      </c>
      <c r="CF32" s="4">
        <f t="shared" si="23"/>
        <v>4.1000000000000009E-2</v>
      </c>
      <c r="CG32" s="4">
        <f t="shared" si="23"/>
        <v>4.1000000000000009E-2</v>
      </c>
      <c r="CH32" s="4">
        <f t="shared" si="23"/>
        <v>4.1000000000000009E-2</v>
      </c>
      <c r="CI32" s="4">
        <f t="shared" si="23"/>
        <v>4.1000000000000009E-2</v>
      </c>
      <c r="CJ32" s="4">
        <f t="shared" si="23"/>
        <v>4.1000000000000009E-2</v>
      </c>
      <c r="CK32" s="4">
        <f t="shared" si="23"/>
        <v>4.1000000000000009E-2</v>
      </c>
      <c r="CL32" s="4">
        <f t="shared" ref="CL32:CU41" si="24">IF($D32-$Q$9*(CL$21-1)&gt;$D32*0.7,0.5*(1+$F32-$U$4),IF($D32-$Q$9*(CL$21-1)&gt;$D32*0.3,0.25*(1+$F32-$U$4),0.05*(1+$F32-$U$4)))</f>
        <v>4.1000000000000009E-2</v>
      </c>
      <c r="CM32" s="4">
        <f t="shared" si="24"/>
        <v>4.1000000000000009E-2</v>
      </c>
      <c r="CN32" s="4">
        <f t="shared" si="24"/>
        <v>4.1000000000000009E-2</v>
      </c>
      <c r="CO32" s="4">
        <f t="shared" si="24"/>
        <v>4.1000000000000009E-2</v>
      </c>
      <c r="CP32" s="4">
        <f t="shared" si="24"/>
        <v>4.1000000000000009E-2</v>
      </c>
      <c r="CQ32" s="4">
        <f t="shared" si="24"/>
        <v>4.1000000000000009E-2</v>
      </c>
      <c r="CR32" s="4">
        <f t="shared" si="24"/>
        <v>4.1000000000000009E-2</v>
      </c>
      <c r="CS32" s="4">
        <f t="shared" si="24"/>
        <v>4.1000000000000009E-2</v>
      </c>
      <c r="CT32" s="4">
        <f t="shared" si="24"/>
        <v>4.1000000000000009E-2</v>
      </c>
      <c r="CU32" s="4">
        <f t="shared" si="24"/>
        <v>4.1000000000000009E-2</v>
      </c>
      <c r="CV32" s="4">
        <f t="shared" ref="CV32:DE41" si="25">IF($D32-$Q$9*(CV$21-1)&gt;$D32*0.7,0.5*(1+$F32-$U$4),IF($D32-$Q$9*(CV$21-1)&gt;$D32*0.3,0.25*(1+$F32-$U$4),0.05*(1+$F32-$U$4)))</f>
        <v>4.1000000000000009E-2</v>
      </c>
      <c r="CW32" s="4">
        <f t="shared" si="25"/>
        <v>4.1000000000000009E-2</v>
      </c>
      <c r="CX32" s="4">
        <f t="shared" si="25"/>
        <v>4.1000000000000009E-2</v>
      </c>
      <c r="CY32" s="4">
        <f t="shared" si="25"/>
        <v>4.1000000000000009E-2</v>
      </c>
      <c r="CZ32" s="4">
        <f t="shared" si="25"/>
        <v>4.1000000000000009E-2</v>
      </c>
      <c r="DA32" s="4">
        <f t="shared" si="25"/>
        <v>4.1000000000000009E-2</v>
      </c>
      <c r="DB32" s="4">
        <f t="shared" si="25"/>
        <v>4.1000000000000009E-2</v>
      </c>
      <c r="DC32" s="4">
        <f t="shared" si="25"/>
        <v>4.1000000000000009E-2</v>
      </c>
      <c r="DD32" s="4">
        <f t="shared" si="25"/>
        <v>4.1000000000000009E-2</v>
      </c>
      <c r="DE32" s="4">
        <f t="shared" si="25"/>
        <v>4.1000000000000009E-2</v>
      </c>
    </row>
    <row r="33" spans="1:109">
      <c r="A33" t="s">
        <v>57</v>
      </c>
      <c r="B33" t="s">
        <v>3</v>
      </c>
      <c r="C33">
        <v>1</v>
      </c>
      <c r="D33">
        <v>80</v>
      </c>
      <c r="F33" s="1">
        <v>0.1</v>
      </c>
      <c r="H33">
        <f>15+7.5</f>
        <v>22.5</v>
      </c>
      <c r="I33">
        <f>H33</f>
        <v>22.5</v>
      </c>
      <c r="J33" s="4">
        <f t="shared" si="16"/>
        <v>0.46000000000000008</v>
      </c>
      <c r="K33" s="4">
        <f t="shared" si="16"/>
        <v>0.46000000000000008</v>
      </c>
      <c r="L33" s="4">
        <f t="shared" si="16"/>
        <v>0.23000000000000004</v>
      </c>
      <c r="M33" s="4">
        <f t="shared" si="16"/>
        <v>0.23000000000000004</v>
      </c>
      <c r="N33" s="4">
        <f t="shared" si="16"/>
        <v>4.6000000000000013E-2</v>
      </c>
      <c r="O33" s="4">
        <f t="shared" si="16"/>
        <v>4.6000000000000013E-2</v>
      </c>
      <c r="P33" s="4">
        <f t="shared" si="16"/>
        <v>4.6000000000000013E-2</v>
      </c>
      <c r="Q33" s="4">
        <f t="shared" si="16"/>
        <v>4.6000000000000013E-2</v>
      </c>
      <c r="R33" s="4">
        <f t="shared" si="16"/>
        <v>4.6000000000000013E-2</v>
      </c>
      <c r="S33" s="4">
        <f t="shared" si="16"/>
        <v>4.6000000000000013E-2</v>
      </c>
      <c r="T33" s="4">
        <f t="shared" si="17"/>
        <v>4.6000000000000013E-2</v>
      </c>
      <c r="U33" s="4">
        <f t="shared" si="17"/>
        <v>4.6000000000000013E-2</v>
      </c>
      <c r="V33" s="4">
        <f t="shared" si="17"/>
        <v>4.6000000000000013E-2</v>
      </c>
      <c r="W33" s="4">
        <f t="shared" si="17"/>
        <v>4.6000000000000013E-2</v>
      </c>
      <c r="X33" s="4">
        <f t="shared" si="17"/>
        <v>4.6000000000000013E-2</v>
      </c>
      <c r="Y33" s="4">
        <f t="shared" si="17"/>
        <v>4.6000000000000013E-2</v>
      </c>
      <c r="Z33" s="4">
        <f t="shared" si="17"/>
        <v>4.6000000000000013E-2</v>
      </c>
      <c r="AA33" s="4">
        <f t="shared" si="17"/>
        <v>4.6000000000000013E-2</v>
      </c>
      <c r="AB33" s="4">
        <f t="shared" si="17"/>
        <v>4.6000000000000013E-2</v>
      </c>
      <c r="AC33" s="4">
        <f t="shared" si="17"/>
        <v>4.6000000000000013E-2</v>
      </c>
      <c r="AD33" s="4">
        <f t="shared" si="18"/>
        <v>4.6000000000000013E-2</v>
      </c>
      <c r="AE33" s="4">
        <f t="shared" si="18"/>
        <v>4.6000000000000013E-2</v>
      </c>
      <c r="AF33" s="4">
        <f t="shared" si="18"/>
        <v>4.6000000000000013E-2</v>
      </c>
      <c r="AG33" s="4">
        <f t="shared" si="18"/>
        <v>4.6000000000000013E-2</v>
      </c>
      <c r="AH33" s="4">
        <f t="shared" si="18"/>
        <v>4.6000000000000013E-2</v>
      </c>
      <c r="AI33" s="4">
        <f t="shared" si="18"/>
        <v>4.6000000000000013E-2</v>
      </c>
      <c r="AJ33" s="4">
        <f t="shared" si="18"/>
        <v>4.6000000000000013E-2</v>
      </c>
      <c r="AK33" s="4">
        <f t="shared" si="18"/>
        <v>4.6000000000000013E-2</v>
      </c>
      <c r="AL33" s="4">
        <f t="shared" si="18"/>
        <v>4.6000000000000013E-2</v>
      </c>
      <c r="AM33" s="4">
        <f t="shared" si="18"/>
        <v>4.6000000000000013E-2</v>
      </c>
      <c r="AN33" s="4">
        <f t="shared" si="19"/>
        <v>4.6000000000000013E-2</v>
      </c>
      <c r="AO33" s="4">
        <f t="shared" si="19"/>
        <v>4.6000000000000013E-2</v>
      </c>
      <c r="AP33" s="4">
        <f t="shared" si="19"/>
        <v>4.6000000000000013E-2</v>
      </c>
      <c r="AQ33" s="4">
        <f t="shared" si="19"/>
        <v>4.6000000000000013E-2</v>
      </c>
      <c r="AR33" s="4">
        <f t="shared" si="19"/>
        <v>4.6000000000000013E-2</v>
      </c>
      <c r="AS33" s="4">
        <f t="shared" si="19"/>
        <v>4.6000000000000013E-2</v>
      </c>
      <c r="AT33" s="4">
        <f t="shared" si="19"/>
        <v>4.6000000000000013E-2</v>
      </c>
      <c r="AU33" s="4">
        <f t="shared" si="19"/>
        <v>4.6000000000000013E-2</v>
      </c>
      <c r="AV33" s="4">
        <f t="shared" si="19"/>
        <v>4.6000000000000013E-2</v>
      </c>
      <c r="AW33" s="4">
        <f t="shared" si="19"/>
        <v>4.6000000000000013E-2</v>
      </c>
      <c r="AX33" s="4">
        <f t="shared" si="20"/>
        <v>4.6000000000000013E-2</v>
      </c>
      <c r="AY33" s="4">
        <f t="shared" si="20"/>
        <v>4.6000000000000013E-2</v>
      </c>
      <c r="AZ33" s="4">
        <f t="shared" si="20"/>
        <v>4.6000000000000013E-2</v>
      </c>
      <c r="BA33" s="4">
        <f t="shared" si="20"/>
        <v>4.6000000000000013E-2</v>
      </c>
      <c r="BB33" s="4">
        <f t="shared" si="20"/>
        <v>4.6000000000000013E-2</v>
      </c>
      <c r="BC33" s="4">
        <f t="shared" si="20"/>
        <v>4.6000000000000013E-2</v>
      </c>
      <c r="BD33" s="4">
        <f t="shared" si="20"/>
        <v>4.6000000000000013E-2</v>
      </c>
      <c r="BE33" s="4">
        <f t="shared" si="20"/>
        <v>4.6000000000000013E-2</v>
      </c>
      <c r="BF33" s="4">
        <f t="shared" si="20"/>
        <v>4.6000000000000013E-2</v>
      </c>
      <c r="BG33" s="4">
        <f t="shared" si="20"/>
        <v>4.6000000000000013E-2</v>
      </c>
      <c r="BH33" s="4">
        <f t="shared" si="21"/>
        <v>4.6000000000000013E-2</v>
      </c>
      <c r="BI33" s="4">
        <f t="shared" si="21"/>
        <v>4.6000000000000013E-2</v>
      </c>
      <c r="BJ33" s="4">
        <f t="shared" si="21"/>
        <v>4.6000000000000013E-2</v>
      </c>
      <c r="BK33" s="4">
        <f t="shared" si="21"/>
        <v>4.6000000000000013E-2</v>
      </c>
      <c r="BL33" s="4">
        <f t="shared" si="21"/>
        <v>4.6000000000000013E-2</v>
      </c>
      <c r="BM33" s="4">
        <f t="shared" si="21"/>
        <v>4.6000000000000013E-2</v>
      </c>
      <c r="BN33" s="4">
        <f t="shared" si="21"/>
        <v>4.6000000000000013E-2</v>
      </c>
      <c r="BO33" s="4">
        <f t="shared" si="21"/>
        <v>4.6000000000000013E-2</v>
      </c>
      <c r="BP33" s="4">
        <f t="shared" si="21"/>
        <v>4.6000000000000013E-2</v>
      </c>
      <c r="BQ33" s="4">
        <f t="shared" si="21"/>
        <v>4.6000000000000013E-2</v>
      </c>
      <c r="BR33" s="4">
        <f t="shared" si="22"/>
        <v>4.6000000000000013E-2</v>
      </c>
      <c r="BS33" s="4">
        <f t="shared" si="22"/>
        <v>4.6000000000000013E-2</v>
      </c>
      <c r="BT33" s="4">
        <f t="shared" si="22"/>
        <v>4.6000000000000013E-2</v>
      </c>
      <c r="BU33" s="4">
        <f t="shared" si="22"/>
        <v>4.6000000000000013E-2</v>
      </c>
      <c r="BV33" s="4">
        <f t="shared" si="22"/>
        <v>4.6000000000000013E-2</v>
      </c>
      <c r="BW33" s="4">
        <f t="shared" si="22"/>
        <v>4.6000000000000013E-2</v>
      </c>
      <c r="BX33" s="4">
        <f t="shared" si="22"/>
        <v>4.6000000000000013E-2</v>
      </c>
      <c r="BY33" s="4">
        <f t="shared" si="22"/>
        <v>4.6000000000000013E-2</v>
      </c>
      <c r="BZ33" s="4">
        <f t="shared" si="22"/>
        <v>4.6000000000000013E-2</v>
      </c>
      <c r="CA33" s="4">
        <f t="shared" si="22"/>
        <v>4.6000000000000013E-2</v>
      </c>
      <c r="CB33" s="4">
        <f t="shared" si="23"/>
        <v>4.6000000000000013E-2</v>
      </c>
      <c r="CC33" s="4">
        <f t="shared" si="23"/>
        <v>4.6000000000000013E-2</v>
      </c>
      <c r="CD33" s="4">
        <f t="shared" si="23"/>
        <v>4.6000000000000013E-2</v>
      </c>
      <c r="CE33" s="4">
        <f t="shared" si="23"/>
        <v>4.6000000000000013E-2</v>
      </c>
      <c r="CF33" s="4">
        <f t="shared" si="23"/>
        <v>4.6000000000000013E-2</v>
      </c>
      <c r="CG33" s="4">
        <f t="shared" si="23"/>
        <v>4.6000000000000013E-2</v>
      </c>
      <c r="CH33" s="4">
        <f t="shared" si="23"/>
        <v>4.6000000000000013E-2</v>
      </c>
      <c r="CI33" s="4">
        <f t="shared" si="23"/>
        <v>4.6000000000000013E-2</v>
      </c>
      <c r="CJ33" s="4">
        <f t="shared" si="23"/>
        <v>4.6000000000000013E-2</v>
      </c>
      <c r="CK33" s="4">
        <f t="shared" si="23"/>
        <v>4.6000000000000013E-2</v>
      </c>
      <c r="CL33" s="4">
        <f t="shared" si="24"/>
        <v>4.6000000000000013E-2</v>
      </c>
      <c r="CM33" s="4">
        <f t="shared" si="24"/>
        <v>4.6000000000000013E-2</v>
      </c>
      <c r="CN33" s="4">
        <f t="shared" si="24"/>
        <v>4.6000000000000013E-2</v>
      </c>
      <c r="CO33" s="4">
        <f t="shared" si="24"/>
        <v>4.6000000000000013E-2</v>
      </c>
      <c r="CP33" s="4">
        <f t="shared" si="24"/>
        <v>4.6000000000000013E-2</v>
      </c>
      <c r="CQ33" s="4">
        <f t="shared" si="24"/>
        <v>4.6000000000000013E-2</v>
      </c>
      <c r="CR33" s="4">
        <f t="shared" si="24"/>
        <v>4.6000000000000013E-2</v>
      </c>
      <c r="CS33" s="4">
        <f t="shared" si="24"/>
        <v>4.6000000000000013E-2</v>
      </c>
      <c r="CT33" s="4">
        <f t="shared" si="24"/>
        <v>4.6000000000000013E-2</v>
      </c>
      <c r="CU33" s="4">
        <f t="shared" si="24"/>
        <v>4.6000000000000013E-2</v>
      </c>
      <c r="CV33" s="4">
        <f t="shared" si="25"/>
        <v>4.6000000000000013E-2</v>
      </c>
      <c r="CW33" s="4">
        <f t="shared" si="25"/>
        <v>4.6000000000000013E-2</v>
      </c>
      <c r="CX33" s="4">
        <f t="shared" si="25"/>
        <v>4.6000000000000013E-2</v>
      </c>
      <c r="CY33" s="4">
        <f t="shared" si="25"/>
        <v>4.6000000000000013E-2</v>
      </c>
      <c r="CZ33" s="4">
        <f t="shared" si="25"/>
        <v>4.6000000000000013E-2</v>
      </c>
      <c r="DA33" s="4">
        <f t="shared" si="25"/>
        <v>4.6000000000000013E-2</v>
      </c>
      <c r="DB33" s="4">
        <f t="shared" si="25"/>
        <v>4.6000000000000013E-2</v>
      </c>
      <c r="DC33" s="4">
        <f t="shared" si="25"/>
        <v>4.6000000000000013E-2</v>
      </c>
      <c r="DD33" s="4">
        <f t="shared" si="25"/>
        <v>4.6000000000000013E-2</v>
      </c>
      <c r="DE33" s="4">
        <f t="shared" si="25"/>
        <v>4.6000000000000013E-2</v>
      </c>
    </row>
    <row r="34" spans="1:109">
      <c r="A34" t="s">
        <v>58</v>
      </c>
      <c r="B34" t="s">
        <v>3</v>
      </c>
      <c r="C34">
        <v>2</v>
      </c>
      <c r="D34">
        <v>100</v>
      </c>
      <c r="F34" s="1">
        <v>0.2</v>
      </c>
      <c r="H34">
        <v>20</v>
      </c>
      <c r="I34">
        <f>H34+H33</f>
        <v>42.5</v>
      </c>
      <c r="J34" s="4">
        <f t="shared" si="16"/>
        <v>0.51</v>
      </c>
      <c r="K34" s="4">
        <f t="shared" si="16"/>
        <v>0.51</v>
      </c>
      <c r="L34" s="4">
        <f t="shared" si="16"/>
        <v>0.51</v>
      </c>
      <c r="M34" s="4">
        <f t="shared" si="16"/>
        <v>0.255</v>
      </c>
      <c r="N34" s="4">
        <f t="shared" si="16"/>
        <v>0.255</v>
      </c>
      <c r="O34" s="4">
        <f t="shared" si="16"/>
        <v>5.1000000000000004E-2</v>
      </c>
      <c r="P34" s="4">
        <f t="shared" si="16"/>
        <v>5.1000000000000004E-2</v>
      </c>
      <c r="Q34" s="4">
        <f t="shared" si="16"/>
        <v>5.1000000000000004E-2</v>
      </c>
      <c r="R34" s="4">
        <f t="shared" si="16"/>
        <v>5.1000000000000004E-2</v>
      </c>
      <c r="S34" s="4">
        <f t="shared" si="16"/>
        <v>5.1000000000000004E-2</v>
      </c>
      <c r="T34" s="4">
        <f t="shared" si="17"/>
        <v>5.1000000000000004E-2</v>
      </c>
      <c r="U34" s="4">
        <f t="shared" si="17"/>
        <v>5.1000000000000004E-2</v>
      </c>
      <c r="V34" s="4">
        <f t="shared" si="17"/>
        <v>5.1000000000000004E-2</v>
      </c>
      <c r="W34" s="4">
        <f t="shared" si="17"/>
        <v>5.1000000000000004E-2</v>
      </c>
      <c r="X34" s="4">
        <f t="shared" si="17"/>
        <v>5.1000000000000004E-2</v>
      </c>
      <c r="Y34" s="4">
        <f t="shared" si="17"/>
        <v>5.1000000000000004E-2</v>
      </c>
      <c r="Z34" s="4">
        <f t="shared" si="17"/>
        <v>5.1000000000000004E-2</v>
      </c>
      <c r="AA34" s="4">
        <f t="shared" si="17"/>
        <v>5.1000000000000004E-2</v>
      </c>
      <c r="AB34" s="4">
        <f t="shared" si="17"/>
        <v>5.1000000000000004E-2</v>
      </c>
      <c r="AC34" s="4">
        <f t="shared" si="17"/>
        <v>5.1000000000000004E-2</v>
      </c>
      <c r="AD34" s="4">
        <f t="shared" si="18"/>
        <v>5.1000000000000004E-2</v>
      </c>
      <c r="AE34" s="4">
        <f t="shared" si="18"/>
        <v>5.1000000000000004E-2</v>
      </c>
      <c r="AF34" s="4">
        <f t="shared" si="18"/>
        <v>5.1000000000000004E-2</v>
      </c>
      <c r="AG34" s="4">
        <f t="shared" si="18"/>
        <v>5.1000000000000004E-2</v>
      </c>
      <c r="AH34" s="4">
        <f t="shared" si="18"/>
        <v>5.1000000000000004E-2</v>
      </c>
      <c r="AI34" s="4">
        <f t="shared" si="18"/>
        <v>5.1000000000000004E-2</v>
      </c>
      <c r="AJ34" s="4">
        <f t="shared" si="18"/>
        <v>5.1000000000000004E-2</v>
      </c>
      <c r="AK34" s="4">
        <f t="shared" si="18"/>
        <v>5.1000000000000004E-2</v>
      </c>
      <c r="AL34" s="4">
        <f t="shared" si="18"/>
        <v>5.1000000000000004E-2</v>
      </c>
      <c r="AM34" s="4">
        <f t="shared" si="18"/>
        <v>5.1000000000000004E-2</v>
      </c>
      <c r="AN34" s="4">
        <f t="shared" si="19"/>
        <v>5.1000000000000004E-2</v>
      </c>
      <c r="AO34" s="4">
        <f t="shared" si="19"/>
        <v>5.1000000000000004E-2</v>
      </c>
      <c r="AP34" s="4">
        <f t="shared" si="19"/>
        <v>5.1000000000000004E-2</v>
      </c>
      <c r="AQ34" s="4">
        <f t="shared" si="19"/>
        <v>5.1000000000000004E-2</v>
      </c>
      <c r="AR34" s="4">
        <f t="shared" si="19"/>
        <v>5.1000000000000004E-2</v>
      </c>
      <c r="AS34" s="4">
        <f t="shared" si="19"/>
        <v>5.1000000000000004E-2</v>
      </c>
      <c r="AT34" s="4">
        <f t="shared" si="19"/>
        <v>5.1000000000000004E-2</v>
      </c>
      <c r="AU34" s="4">
        <f t="shared" si="19"/>
        <v>5.1000000000000004E-2</v>
      </c>
      <c r="AV34" s="4">
        <f t="shared" si="19"/>
        <v>5.1000000000000004E-2</v>
      </c>
      <c r="AW34" s="4">
        <f t="shared" si="19"/>
        <v>5.1000000000000004E-2</v>
      </c>
      <c r="AX34" s="4">
        <f t="shared" si="20"/>
        <v>5.1000000000000004E-2</v>
      </c>
      <c r="AY34" s="4">
        <f t="shared" si="20"/>
        <v>5.1000000000000004E-2</v>
      </c>
      <c r="AZ34" s="4">
        <f t="shared" si="20"/>
        <v>5.1000000000000004E-2</v>
      </c>
      <c r="BA34" s="4">
        <f t="shared" si="20"/>
        <v>5.1000000000000004E-2</v>
      </c>
      <c r="BB34" s="4">
        <f t="shared" si="20"/>
        <v>5.1000000000000004E-2</v>
      </c>
      <c r="BC34" s="4">
        <f t="shared" si="20"/>
        <v>5.1000000000000004E-2</v>
      </c>
      <c r="BD34" s="4">
        <f t="shared" si="20"/>
        <v>5.1000000000000004E-2</v>
      </c>
      <c r="BE34" s="4">
        <f t="shared" si="20"/>
        <v>5.1000000000000004E-2</v>
      </c>
      <c r="BF34" s="4">
        <f t="shared" si="20"/>
        <v>5.1000000000000004E-2</v>
      </c>
      <c r="BG34" s="4">
        <f t="shared" si="20"/>
        <v>5.1000000000000004E-2</v>
      </c>
      <c r="BH34" s="4">
        <f t="shared" si="21"/>
        <v>5.1000000000000004E-2</v>
      </c>
      <c r="BI34" s="4">
        <f t="shared" si="21"/>
        <v>5.1000000000000004E-2</v>
      </c>
      <c r="BJ34" s="4">
        <f t="shared" si="21"/>
        <v>5.1000000000000004E-2</v>
      </c>
      <c r="BK34" s="4">
        <f t="shared" si="21"/>
        <v>5.1000000000000004E-2</v>
      </c>
      <c r="BL34" s="4">
        <f t="shared" si="21"/>
        <v>5.1000000000000004E-2</v>
      </c>
      <c r="BM34" s="4">
        <f t="shared" si="21"/>
        <v>5.1000000000000004E-2</v>
      </c>
      <c r="BN34" s="4">
        <f t="shared" si="21"/>
        <v>5.1000000000000004E-2</v>
      </c>
      <c r="BO34" s="4">
        <f t="shared" si="21"/>
        <v>5.1000000000000004E-2</v>
      </c>
      <c r="BP34" s="4">
        <f t="shared" si="21"/>
        <v>5.1000000000000004E-2</v>
      </c>
      <c r="BQ34" s="4">
        <f t="shared" si="21"/>
        <v>5.1000000000000004E-2</v>
      </c>
      <c r="BR34" s="4">
        <f t="shared" si="22"/>
        <v>5.1000000000000004E-2</v>
      </c>
      <c r="BS34" s="4">
        <f t="shared" si="22"/>
        <v>5.1000000000000004E-2</v>
      </c>
      <c r="BT34" s="4">
        <f t="shared" si="22"/>
        <v>5.1000000000000004E-2</v>
      </c>
      <c r="BU34" s="4">
        <f t="shared" si="22"/>
        <v>5.1000000000000004E-2</v>
      </c>
      <c r="BV34" s="4">
        <f t="shared" si="22"/>
        <v>5.1000000000000004E-2</v>
      </c>
      <c r="BW34" s="4">
        <f t="shared" si="22"/>
        <v>5.1000000000000004E-2</v>
      </c>
      <c r="BX34" s="4">
        <f t="shared" si="22"/>
        <v>5.1000000000000004E-2</v>
      </c>
      <c r="BY34" s="4">
        <f t="shared" si="22"/>
        <v>5.1000000000000004E-2</v>
      </c>
      <c r="BZ34" s="4">
        <f t="shared" si="22"/>
        <v>5.1000000000000004E-2</v>
      </c>
      <c r="CA34" s="4">
        <f t="shared" si="22"/>
        <v>5.1000000000000004E-2</v>
      </c>
      <c r="CB34" s="4">
        <f t="shared" si="23"/>
        <v>5.1000000000000004E-2</v>
      </c>
      <c r="CC34" s="4">
        <f t="shared" si="23"/>
        <v>5.1000000000000004E-2</v>
      </c>
      <c r="CD34" s="4">
        <f t="shared" si="23"/>
        <v>5.1000000000000004E-2</v>
      </c>
      <c r="CE34" s="4">
        <f t="shared" si="23"/>
        <v>5.1000000000000004E-2</v>
      </c>
      <c r="CF34" s="4">
        <f t="shared" si="23"/>
        <v>5.1000000000000004E-2</v>
      </c>
      <c r="CG34" s="4">
        <f t="shared" si="23"/>
        <v>5.1000000000000004E-2</v>
      </c>
      <c r="CH34" s="4">
        <f t="shared" si="23"/>
        <v>5.1000000000000004E-2</v>
      </c>
      <c r="CI34" s="4">
        <f t="shared" si="23"/>
        <v>5.1000000000000004E-2</v>
      </c>
      <c r="CJ34" s="4">
        <f t="shared" si="23"/>
        <v>5.1000000000000004E-2</v>
      </c>
      <c r="CK34" s="4">
        <f t="shared" si="23"/>
        <v>5.1000000000000004E-2</v>
      </c>
      <c r="CL34" s="4">
        <f t="shared" si="24"/>
        <v>5.1000000000000004E-2</v>
      </c>
      <c r="CM34" s="4">
        <f t="shared" si="24"/>
        <v>5.1000000000000004E-2</v>
      </c>
      <c r="CN34" s="4">
        <f t="shared" si="24"/>
        <v>5.1000000000000004E-2</v>
      </c>
      <c r="CO34" s="4">
        <f t="shared" si="24"/>
        <v>5.1000000000000004E-2</v>
      </c>
      <c r="CP34" s="4">
        <f t="shared" si="24"/>
        <v>5.1000000000000004E-2</v>
      </c>
      <c r="CQ34" s="4">
        <f t="shared" si="24"/>
        <v>5.1000000000000004E-2</v>
      </c>
      <c r="CR34" s="4">
        <f t="shared" si="24"/>
        <v>5.1000000000000004E-2</v>
      </c>
      <c r="CS34" s="4">
        <f t="shared" si="24"/>
        <v>5.1000000000000004E-2</v>
      </c>
      <c r="CT34" s="4">
        <f t="shared" si="24"/>
        <v>5.1000000000000004E-2</v>
      </c>
      <c r="CU34" s="4">
        <f t="shared" si="24"/>
        <v>5.1000000000000004E-2</v>
      </c>
      <c r="CV34" s="4">
        <f t="shared" si="25"/>
        <v>5.1000000000000004E-2</v>
      </c>
      <c r="CW34" s="4">
        <f t="shared" si="25"/>
        <v>5.1000000000000004E-2</v>
      </c>
      <c r="CX34" s="4">
        <f t="shared" si="25"/>
        <v>5.1000000000000004E-2</v>
      </c>
      <c r="CY34" s="4">
        <f t="shared" si="25"/>
        <v>5.1000000000000004E-2</v>
      </c>
      <c r="CZ34" s="4">
        <f t="shared" si="25"/>
        <v>5.1000000000000004E-2</v>
      </c>
      <c r="DA34" s="4">
        <f t="shared" si="25"/>
        <v>5.1000000000000004E-2</v>
      </c>
      <c r="DB34" s="4">
        <f t="shared" si="25"/>
        <v>5.1000000000000004E-2</v>
      </c>
      <c r="DC34" s="4">
        <f t="shared" si="25"/>
        <v>5.1000000000000004E-2</v>
      </c>
      <c r="DD34" s="4">
        <f t="shared" si="25"/>
        <v>5.1000000000000004E-2</v>
      </c>
      <c r="DE34" s="4">
        <f t="shared" si="25"/>
        <v>5.1000000000000004E-2</v>
      </c>
    </row>
    <row r="35" spans="1:109">
      <c r="A35" t="s">
        <v>59</v>
      </c>
      <c r="B35" t="s">
        <v>3</v>
      </c>
      <c r="C35">
        <v>3</v>
      </c>
      <c r="D35">
        <v>120</v>
      </c>
      <c r="F35" s="1">
        <v>0.3</v>
      </c>
      <c r="H35">
        <f>2.5*5+25</f>
        <v>37.5</v>
      </c>
      <c r="I35">
        <f>H35+H34+H33</f>
        <v>80</v>
      </c>
      <c r="J35" s="4">
        <f t="shared" si="16"/>
        <v>0.56000000000000005</v>
      </c>
      <c r="K35" s="4">
        <f t="shared" si="16"/>
        <v>0.56000000000000005</v>
      </c>
      <c r="L35" s="4">
        <f t="shared" si="16"/>
        <v>0.56000000000000005</v>
      </c>
      <c r="M35" s="4">
        <f t="shared" si="16"/>
        <v>0.28000000000000003</v>
      </c>
      <c r="N35" s="4">
        <f t="shared" si="16"/>
        <v>0.28000000000000003</v>
      </c>
      <c r="O35" s="4">
        <f t="shared" si="16"/>
        <v>0.28000000000000003</v>
      </c>
      <c r="P35" s="4">
        <f t="shared" si="16"/>
        <v>5.6000000000000008E-2</v>
      </c>
      <c r="Q35" s="4">
        <f t="shared" si="16"/>
        <v>5.6000000000000008E-2</v>
      </c>
      <c r="R35" s="4">
        <f t="shared" si="16"/>
        <v>5.6000000000000008E-2</v>
      </c>
      <c r="S35" s="4">
        <f t="shared" si="16"/>
        <v>5.6000000000000008E-2</v>
      </c>
      <c r="T35" s="4">
        <f t="shared" si="17"/>
        <v>5.6000000000000008E-2</v>
      </c>
      <c r="U35" s="4">
        <f t="shared" si="17"/>
        <v>5.6000000000000008E-2</v>
      </c>
      <c r="V35" s="4">
        <f t="shared" si="17"/>
        <v>5.6000000000000008E-2</v>
      </c>
      <c r="W35" s="4">
        <f t="shared" si="17"/>
        <v>5.6000000000000008E-2</v>
      </c>
      <c r="X35" s="4">
        <f t="shared" si="17"/>
        <v>5.6000000000000008E-2</v>
      </c>
      <c r="Y35" s="4">
        <f t="shared" si="17"/>
        <v>5.6000000000000008E-2</v>
      </c>
      <c r="Z35" s="4">
        <f t="shared" si="17"/>
        <v>5.6000000000000008E-2</v>
      </c>
      <c r="AA35" s="4">
        <f t="shared" si="17"/>
        <v>5.6000000000000008E-2</v>
      </c>
      <c r="AB35" s="4">
        <f t="shared" si="17"/>
        <v>5.6000000000000008E-2</v>
      </c>
      <c r="AC35" s="4">
        <f t="shared" si="17"/>
        <v>5.6000000000000008E-2</v>
      </c>
      <c r="AD35" s="4">
        <f t="shared" si="18"/>
        <v>5.6000000000000008E-2</v>
      </c>
      <c r="AE35" s="4">
        <f t="shared" si="18"/>
        <v>5.6000000000000008E-2</v>
      </c>
      <c r="AF35" s="4">
        <f t="shared" si="18"/>
        <v>5.6000000000000008E-2</v>
      </c>
      <c r="AG35" s="4">
        <f t="shared" si="18"/>
        <v>5.6000000000000008E-2</v>
      </c>
      <c r="AH35" s="4">
        <f t="shared" si="18"/>
        <v>5.6000000000000008E-2</v>
      </c>
      <c r="AI35" s="4">
        <f t="shared" si="18"/>
        <v>5.6000000000000008E-2</v>
      </c>
      <c r="AJ35" s="4">
        <f t="shared" si="18"/>
        <v>5.6000000000000008E-2</v>
      </c>
      <c r="AK35" s="4">
        <f t="shared" si="18"/>
        <v>5.6000000000000008E-2</v>
      </c>
      <c r="AL35" s="4">
        <f t="shared" si="18"/>
        <v>5.6000000000000008E-2</v>
      </c>
      <c r="AM35" s="4">
        <f t="shared" si="18"/>
        <v>5.6000000000000008E-2</v>
      </c>
      <c r="AN35" s="4">
        <f t="shared" si="19"/>
        <v>5.6000000000000008E-2</v>
      </c>
      <c r="AO35" s="4">
        <f t="shared" si="19"/>
        <v>5.6000000000000008E-2</v>
      </c>
      <c r="AP35" s="4">
        <f t="shared" si="19"/>
        <v>5.6000000000000008E-2</v>
      </c>
      <c r="AQ35" s="4">
        <f t="shared" si="19"/>
        <v>5.6000000000000008E-2</v>
      </c>
      <c r="AR35" s="4">
        <f t="shared" si="19"/>
        <v>5.6000000000000008E-2</v>
      </c>
      <c r="AS35" s="4">
        <f t="shared" si="19"/>
        <v>5.6000000000000008E-2</v>
      </c>
      <c r="AT35" s="4">
        <f t="shared" si="19"/>
        <v>5.6000000000000008E-2</v>
      </c>
      <c r="AU35" s="4">
        <f t="shared" si="19"/>
        <v>5.6000000000000008E-2</v>
      </c>
      <c r="AV35" s="4">
        <f t="shared" si="19"/>
        <v>5.6000000000000008E-2</v>
      </c>
      <c r="AW35" s="4">
        <f t="shared" si="19"/>
        <v>5.6000000000000008E-2</v>
      </c>
      <c r="AX35" s="4">
        <f t="shared" si="20"/>
        <v>5.6000000000000008E-2</v>
      </c>
      <c r="AY35" s="4">
        <f t="shared" si="20"/>
        <v>5.6000000000000008E-2</v>
      </c>
      <c r="AZ35" s="4">
        <f t="shared" si="20"/>
        <v>5.6000000000000008E-2</v>
      </c>
      <c r="BA35" s="4">
        <f t="shared" si="20"/>
        <v>5.6000000000000008E-2</v>
      </c>
      <c r="BB35" s="4">
        <f t="shared" si="20"/>
        <v>5.6000000000000008E-2</v>
      </c>
      <c r="BC35" s="4">
        <f t="shared" si="20"/>
        <v>5.6000000000000008E-2</v>
      </c>
      <c r="BD35" s="4">
        <f t="shared" si="20"/>
        <v>5.6000000000000008E-2</v>
      </c>
      <c r="BE35" s="4">
        <f t="shared" si="20"/>
        <v>5.6000000000000008E-2</v>
      </c>
      <c r="BF35" s="4">
        <f t="shared" si="20"/>
        <v>5.6000000000000008E-2</v>
      </c>
      <c r="BG35" s="4">
        <f t="shared" si="20"/>
        <v>5.6000000000000008E-2</v>
      </c>
      <c r="BH35" s="4">
        <f t="shared" si="21"/>
        <v>5.6000000000000008E-2</v>
      </c>
      <c r="BI35" s="4">
        <f t="shared" si="21"/>
        <v>5.6000000000000008E-2</v>
      </c>
      <c r="BJ35" s="4">
        <f t="shared" si="21"/>
        <v>5.6000000000000008E-2</v>
      </c>
      <c r="BK35" s="4">
        <f t="shared" si="21"/>
        <v>5.6000000000000008E-2</v>
      </c>
      <c r="BL35" s="4">
        <f t="shared" si="21"/>
        <v>5.6000000000000008E-2</v>
      </c>
      <c r="BM35" s="4">
        <f t="shared" si="21"/>
        <v>5.6000000000000008E-2</v>
      </c>
      <c r="BN35" s="4">
        <f t="shared" si="21"/>
        <v>5.6000000000000008E-2</v>
      </c>
      <c r="BO35" s="4">
        <f t="shared" si="21"/>
        <v>5.6000000000000008E-2</v>
      </c>
      <c r="BP35" s="4">
        <f t="shared" si="21"/>
        <v>5.6000000000000008E-2</v>
      </c>
      <c r="BQ35" s="4">
        <f t="shared" si="21"/>
        <v>5.6000000000000008E-2</v>
      </c>
      <c r="BR35" s="4">
        <f t="shared" si="22"/>
        <v>5.6000000000000008E-2</v>
      </c>
      <c r="BS35" s="4">
        <f t="shared" si="22"/>
        <v>5.6000000000000008E-2</v>
      </c>
      <c r="BT35" s="4">
        <f t="shared" si="22"/>
        <v>5.6000000000000008E-2</v>
      </c>
      <c r="BU35" s="4">
        <f t="shared" si="22"/>
        <v>5.6000000000000008E-2</v>
      </c>
      <c r="BV35" s="4">
        <f t="shared" si="22"/>
        <v>5.6000000000000008E-2</v>
      </c>
      <c r="BW35" s="4">
        <f t="shared" si="22"/>
        <v>5.6000000000000008E-2</v>
      </c>
      <c r="BX35" s="4">
        <f t="shared" si="22"/>
        <v>5.6000000000000008E-2</v>
      </c>
      <c r="BY35" s="4">
        <f t="shared" si="22"/>
        <v>5.6000000000000008E-2</v>
      </c>
      <c r="BZ35" s="4">
        <f t="shared" si="22"/>
        <v>5.6000000000000008E-2</v>
      </c>
      <c r="CA35" s="4">
        <f t="shared" si="22"/>
        <v>5.6000000000000008E-2</v>
      </c>
      <c r="CB35" s="4">
        <f t="shared" si="23"/>
        <v>5.6000000000000008E-2</v>
      </c>
      <c r="CC35" s="4">
        <f t="shared" si="23"/>
        <v>5.6000000000000008E-2</v>
      </c>
      <c r="CD35" s="4">
        <f t="shared" si="23"/>
        <v>5.6000000000000008E-2</v>
      </c>
      <c r="CE35" s="4">
        <f t="shared" si="23"/>
        <v>5.6000000000000008E-2</v>
      </c>
      <c r="CF35" s="4">
        <f t="shared" si="23"/>
        <v>5.6000000000000008E-2</v>
      </c>
      <c r="CG35" s="4">
        <f t="shared" si="23"/>
        <v>5.6000000000000008E-2</v>
      </c>
      <c r="CH35" s="4">
        <f t="shared" si="23"/>
        <v>5.6000000000000008E-2</v>
      </c>
      <c r="CI35" s="4">
        <f t="shared" si="23"/>
        <v>5.6000000000000008E-2</v>
      </c>
      <c r="CJ35" s="4">
        <f t="shared" si="23"/>
        <v>5.6000000000000008E-2</v>
      </c>
      <c r="CK35" s="4">
        <f t="shared" si="23"/>
        <v>5.6000000000000008E-2</v>
      </c>
      <c r="CL35" s="4">
        <f t="shared" si="24"/>
        <v>5.6000000000000008E-2</v>
      </c>
      <c r="CM35" s="4">
        <f t="shared" si="24"/>
        <v>5.6000000000000008E-2</v>
      </c>
      <c r="CN35" s="4">
        <f t="shared" si="24"/>
        <v>5.6000000000000008E-2</v>
      </c>
      <c r="CO35" s="4">
        <f t="shared" si="24"/>
        <v>5.6000000000000008E-2</v>
      </c>
      <c r="CP35" s="4">
        <f t="shared" si="24"/>
        <v>5.6000000000000008E-2</v>
      </c>
      <c r="CQ35" s="4">
        <f t="shared" si="24"/>
        <v>5.6000000000000008E-2</v>
      </c>
      <c r="CR35" s="4">
        <f t="shared" si="24"/>
        <v>5.6000000000000008E-2</v>
      </c>
      <c r="CS35" s="4">
        <f t="shared" si="24"/>
        <v>5.6000000000000008E-2</v>
      </c>
      <c r="CT35" s="4">
        <f t="shared" si="24"/>
        <v>5.6000000000000008E-2</v>
      </c>
      <c r="CU35" s="4">
        <f t="shared" si="24"/>
        <v>5.6000000000000008E-2</v>
      </c>
      <c r="CV35" s="4">
        <f t="shared" si="25"/>
        <v>5.6000000000000008E-2</v>
      </c>
      <c r="CW35" s="4">
        <f t="shared" si="25"/>
        <v>5.6000000000000008E-2</v>
      </c>
      <c r="CX35" s="4">
        <f t="shared" si="25"/>
        <v>5.6000000000000008E-2</v>
      </c>
      <c r="CY35" s="4">
        <f t="shared" si="25"/>
        <v>5.6000000000000008E-2</v>
      </c>
      <c r="CZ35" s="4">
        <f t="shared" si="25"/>
        <v>5.6000000000000008E-2</v>
      </c>
      <c r="DA35" s="4">
        <f t="shared" si="25"/>
        <v>5.6000000000000008E-2</v>
      </c>
      <c r="DB35" s="4">
        <f t="shared" si="25"/>
        <v>5.6000000000000008E-2</v>
      </c>
      <c r="DC35" s="4">
        <f t="shared" si="25"/>
        <v>5.6000000000000008E-2</v>
      </c>
      <c r="DD35" s="4">
        <f t="shared" si="25"/>
        <v>5.6000000000000008E-2</v>
      </c>
      <c r="DE35" s="4">
        <f t="shared" si="25"/>
        <v>5.6000000000000008E-2</v>
      </c>
    </row>
    <row r="36" spans="1:109">
      <c r="A36" t="s">
        <v>69</v>
      </c>
      <c r="B36" t="s">
        <v>3</v>
      </c>
      <c r="C36">
        <v>4</v>
      </c>
      <c r="D36">
        <v>140</v>
      </c>
      <c r="F36" s="1">
        <v>0.4</v>
      </c>
      <c r="H36">
        <v>75</v>
      </c>
      <c r="I36">
        <f>H36+H35+H34+H33</f>
        <v>155</v>
      </c>
      <c r="J36" s="4">
        <f t="shared" si="16"/>
        <v>0.61</v>
      </c>
      <c r="K36" s="4">
        <f t="shared" si="16"/>
        <v>0.61</v>
      </c>
      <c r="L36" s="4">
        <f t="shared" si="16"/>
        <v>0.61</v>
      </c>
      <c r="M36" s="4">
        <f t="shared" si="16"/>
        <v>0.30499999999999999</v>
      </c>
      <c r="N36" s="4">
        <f t="shared" si="16"/>
        <v>0.30499999999999999</v>
      </c>
      <c r="O36" s="4">
        <f t="shared" si="16"/>
        <v>0.30499999999999999</v>
      </c>
      <c r="P36" s="4">
        <f t="shared" si="16"/>
        <v>0.30499999999999999</v>
      </c>
      <c r="Q36" s="4">
        <f t="shared" si="16"/>
        <v>6.0999999999999999E-2</v>
      </c>
      <c r="R36" s="4">
        <f t="shared" si="16"/>
        <v>6.0999999999999999E-2</v>
      </c>
      <c r="S36" s="4">
        <f t="shared" si="16"/>
        <v>6.0999999999999999E-2</v>
      </c>
      <c r="T36" s="4">
        <f t="shared" si="17"/>
        <v>6.0999999999999999E-2</v>
      </c>
      <c r="U36" s="4">
        <f t="shared" si="17"/>
        <v>6.0999999999999999E-2</v>
      </c>
      <c r="V36" s="4">
        <f t="shared" si="17"/>
        <v>6.0999999999999999E-2</v>
      </c>
      <c r="W36" s="4">
        <f t="shared" si="17"/>
        <v>6.0999999999999999E-2</v>
      </c>
      <c r="X36" s="4">
        <f t="shared" si="17"/>
        <v>6.0999999999999999E-2</v>
      </c>
      <c r="Y36" s="4">
        <f t="shared" si="17"/>
        <v>6.0999999999999999E-2</v>
      </c>
      <c r="Z36" s="4">
        <f t="shared" si="17"/>
        <v>6.0999999999999999E-2</v>
      </c>
      <c r="AA36" s="4">
        <f t="shared" si="17"/>
        <v>6.0999999999999999E-2</v>
      </c>
      <c r="AB36" s="4">
        <f t="shared" si="17"/>
        <v>6.0999999999999999E-2</v>
      </c>
      <c r="AC36" s="4">
        <f t="shared" si="17"/>
        <v>6.0999999999999999E-2</v>
      </c>
      <c r="AD36" s="4">
        <f t="shared" si="18"/>
        <v>6.0999999999999999E-2</v>
      </c>
      <c r="AE36" s="4">
        <f t="shared" si="18"/>
        <v>6.0999999999999999E-2</v>
      </c>
      <c r="AF36" s="4">
        <f t="shared" si="18"/>
        <v>6.0999999999999999E-2</v>
      </c>
      <c r="AG36" s="4">
        <f t="shared" si="18"/>
        <v>6.0999999999999999E-2</v>
      </c>
      <c r="AH36" s="4">
        <f t="shared" si="18"/>
        <v>6.0999999999999999E-2</v>
      </c>
      <c r="AI36" s="4">
        <f t="shared" si="18"/>
        <v>6.0999999999999999E-2</v>
      </c>
      <c r="AJ36" s="4">
        <f t="shared" si="18"/>
        <v>6.0999999999999999E-2</v>
      </c>
      <c r="AK36" s="4">
        <f t="shared" si="18"/>
        <v>6.0999999999999999E-2</v>
      </c>
      <c r="AL36" s="4">
        <f t="shared" si="18"/>
        <v>6.0999999999999999E-2</v>
      </c>
      <c r="AM36" s="4">
        <f t="shared" si="18"/>
        <v>6.0999999999999999E-2</v>
      </c>
      <c r="AN36" s="4">
        <f t="shared" si="19"/>
        <v>6.0999999999999999E-2</v>
      </c>
      <c r="AO36" s="4">
        <f t="shared" si="19"/>
        <v>6.0999999999999999E-2</v>
      </c>
      <c r="AP36" s="4">
        <f t="shared" si="19"/>
        <v>6.0999999999999999E-2</v>
      </c>
      <c r="AQ36" s="4">
        <f t="shared" si="19"/>
        <v>6.0999999999999999E-2</v>
      </c>
      <c r="AR36" s="4">
        <f t="shared" si="19"/>
        <v>6.0999999999999999E-2</v>
      </c>
      <c r="AS36" s="4">
        <f t="shared" si="19"/>
        <v>6.0999999999999999E-2</v>
      </c>
      <c r="AT36" s="4">
        <f t="shared" si="19"/>
        <v>6.0999999999999999E-2</v>
      </c>
      <c r="AU36" s="4">
        <f t="shared" si="19"/>
        <v>6.0999999999999999E-2</v>
      </c>
      <c r="AV36" s="4">
        <f t="shared" si="19"/>
        <v>6.0999999999999999E-2</v>
      </c>
      <c r="AW36" s="4">
        <f t="shared" si="19"/>
        <v>6.0999999999999999E-2</v>
      </c>
      <c r="AX36" s="4">
        <f t="shared" si="20"/>
        <v>6.0999999999999999E-2</v>
      </c>
      <c r="AY36" s="4">
        <f t="shared" si="20"/>
        <v>6.0999999999999999E-2</v>
      </c>
      <c r="AZ36" s="4">
        <f t="shared" si="20"/>
        <v>6.0999999999999999E-2</v>
      </c>
      <c r="BA36" s="4">
        <f t="shared" si="20"/>
        <v>6.0999999999999999E-2</v>
      </c>
      <c r="BB36" s="4">
        <f t="shared" si="20"/>
        <v>6.0999999999999999E-2</v>
      </c>
      <c r="BC36" s="4">
        <f t="shared" si="20"/>
        <v>6.0999999999999999E-2</v>
      </c>
      <c r="BD36" s="4">
        <f t="shared" si="20"/>
        <v>6.0999999999999999E-2</v>
      </c>
      <c r="BE36" s="4">
        <f t="shared" si="20"/>
        <v>6.0999999999999999E-2</v>
      </c>
      <c r="BF36" s="4">
        <f t="shared" si="20"/>
        <v>6.0999999999999999E-2</v>
      </c>
      <c r="BG36" s="4">
        <f t="shared" si="20"/>
        <v>6.0999999999999999E-2</v>
      </c>
      <c r="BH36" s="4">
        <f t="shared" si="21"/>
        <v>6.0999999999999999E-2</v>
      </c>
      <c r="BI36" s="4">
        <f t="shared" si="21"/>
        <v>6.0999999999999999E-2</v>
      </c>
      <c r="BJ36" s="4">
        <f t="shared" si="21"/>
        <v>6.0999999999999999E-2</v>
      </c>
      <c r="BK36" s="4">
        <f t="shared" si="21"/>
        <v>6.0999999999999999E-2</v>
      </c>
      <c r="BL36" s="4">
        <f t="shared" si="21"/>
        <v>6.0999999999999999E-2</v>
      </c>
      <c r="BM36" s="4">
        <f t="shared" si="21"/>
        <v>6.0999999999999999E-2</v>
      </c>
      <c r="BN36" s="4">
        <f t="shared" si="21"/>
        <v>6.0999999999999999E-2</v>
      </c>
      <c r="BO36" s="4">
        <f t="shared" si="21"/>
        <v>6.0999999999999999E-2</v>
      </c>
      <c r="BP36" s="4">
        <f t="shared" si="21"/>
        <v>6.0999999999999999E-2</v>
      </c>
      <c r="BQ36" s="4">
        <f t="shared" si="21"/>
        <v>6.0999999999999999E-2</v>
      </c>
      <c r="BR36" s="4">
        <f t="shared" si="22"/>
        <v>6.0999999999999999E-2</v>
      </c>
      <c r="BS36" s="4">
        <f t="shared" si="22"/>
        <v>6.0999999999999999E-2</v>
      </c>
      <c r="BT36" s="4">
        <f t="shared" si="22"/>
        <v>6.0999999999999999E-2</v>
      </c>
      <c r="BU36" s="4">
        <f t="shared" si="22"/>
        <v>6.0999999999999999E-2</v>
      </c>
      <c r="BV36" s="4">
        <f t="shared" si="22"/>
        <v>6.0999999999999999E-2</v>
      </c>
      <c r="BW36" s="4">
        <f t="shared" si="22"/>
        <v>6.0999999999999999E-2</v>
      </c>
      <c r="BX36" s="4">
        <f t="shared" si="22"/>
        <v>6.0999999999999999E-2</v>
      </c>
      <c r="BY36" s="4">
        <f t="shared" si="22"/>
        <v>6.0999999999999999E-2</v>
      </c>
      <c r="BZ36" s="4">
        <f t="shared" si="22"/>
        <v>6.0999999999999999E-2</v>
      </c>
      <c r="CA36" s="4">
        <f t="shared" si="22"/>
        <v>6.0999999999999999E-2</v>
      </c>
      <c r="CB36" s="4">
        <f t="shared" si="23"/>
        <v>6.0999999999999999E-2</v>
      </c>
      <c r="CC36" s="4">
        <f t="shared" si="23"/>
        <v>6.0999999999999999E-2</v>
      </c>
      <c r="CD36" s="4">
        <f t="shared" si="23"/>
        <v>6.0999999999999999E-2</v>
      </c>
      <c r="CE36" s="4">
        <f t="shared" si="23"/>
        <v>6.0999999999999999E-2</v>
      </c>
      <c r="CF36" s="4">
        <f t="shared" si="23"/>
        <v>6.0999999999999999E-2</v>
      </c>
      <c r="CG36" s="4">
        <f t="shared" si="23"/>
        <v>6.0999999999999999E-2</v>
      </c>
      <c r="CH36" s="4">
        <f t="shared" si="23"/>
        <v>6.0999999999999999E-2</v>
      </c>
      <c r="CI36" s="4">
        <f t="shared" si="23"/>
        <v>6.0999999999999999E-2</v>
      </c>
      <c r="CJ36" s="4">
        <f t="shared" si="23"/>
        <v>6.0999999999999999E-2</v>
      </c>
      <c r="CK36" s="4">
        <f t="shared" si="23"/>
        <v>6.0999999999999999E-2</v>
      </c>
      <c r="CL36" s="4">
        <f t="shared" si="24"/>
        <v>6.0999999999999999E-2</v>
      </c>
      <c r="CM36" s="4">
        <f t="shared" si="24"/>
        <v>6.0999999999999999E-2</v>
      </c>
      <c r="CN36" s="4">
        <f t="shared" si="24"/>
        <v>6.0999999999999999E-2</v>
      </c>
      <c r="CO36" s="4">
        <f t="shared" si="24"/>
        <v>6.0999999999999999E-2</v>
      </c>
      <c r="CP36" s="4">
        <f t="shared" si="24"/>
        <v>6.0999999999999999E-2</v>
      </c>
      <c r="CQ36" s="4">
        <f t="shared" si="24"/>
        <v>6.0999999999999999E-2</v>
      </c>
      <c r="CR36" s="4">
        <f t="shared" si="24"/>
        <v>6.0999999999999999E-2</v>
      </c>
      <c r="CS36" s="4">
        <f t="shared" si="24"/>
        <v>6.0999999999999999E-2</v>
      </c>
      <c r="CT36" s="4">
        <f t="shared" si="24"/>
        <v>6.0999999999999999E-2</v>
      </c>
      <c r="CU36" s="4">
        <f t="shared" si="24"/>
        <v>6.0999999999999999E-2</v>
      </c>
      <c r="CV36" s="4">
        <f t="shared" si="25"/>
        <v>6.0999999999999999E-2</v>
      </c>
      <c r="CW36" s="4">
        <f t="shared" si="25"/>
        <v>6.0999999999999999E-2</v>
      </c>
      <c r="CX36" s="4">
        <f t="shared" si="25"/>
        <v>6.0999999999999999E-2</v>
      </c>
      <c r="CY36" s="4">
        <f t="shared" si="25"/>
        <v>6.0999999999999999E-2</v>
      </c>
      <c r="CZ36" s="4">
        <f t="shared" si="25"/>
        <v>6.0999999999999999E-2</v>
      </c>
      <c r="DA36" s="4">
        <f t="shared" si="25"/>
        <v>6.0999999999999999E-2</v>
      </c>
      <c r="DB36" s="4">
        <f t="shared" si="25"/>
        <v>6.0999999999999999E-2</v>
      </c>
      <c r="DC36" s="4">
        <f t="shared" si="25"/>
        <v>6.0999999999999999E-2</v>
      </c>
      <c r="DD36" s="4">
        <f t="shared" si="25"/>
        <v>6.0999999999999999E-2</v>
      </c>
      <c r="DE36" s="4">
        <f t="shared" si="25"/>
        <v>6.0999999999999999E-2</v>
      </c>
    </row>
    <row r="37" spans="1:109">
      <c r="A37" t="s">
        <v>70</v>
      </c>
      <c r="B37" t="s">
        <v>3</v>
      </c>
      <c r="C37">
        <v>5</v>
      </c>
      <c r="D37">
        <v>160</v>
      </c>
      <c r="F37" s="1">
        <v>0.5</v>
      </c>
      <c r="H37">
        <v>120</v>
      </c>
      <c r="I37">
        <f>H37+H36+H35+H34+H33</f>
        <v>275</v>
      </c>
      <c r="J37" s="4">
        <f t="shared" si="16"/>
        <v>0.66</v>
      </c>
      <c r="K37" s="4">
        <f t="shared" si="16"/>
        <v>0.66</v>
      </c>
      <c r="L37" s="4">
        <f t="shared" si="16"/>
        <v>0.66</v>
      </c>
      <c r="M37" s="4">
        <f t="shared" si="16"/>
        <v>0.66</v>
      </c>
      <c r="N37" s="4">
        <f t="shared" si="16"/>
        <v>0.33</v>
      </c>
      <c r="O37" s="4">
        <f t="shared" si="16"/>
        <v>0.33</v>
      </c>
      <c r="P37" s="4">
        <f t="shared" si="16"/>
        <v>0.33</v>
      </c>
      <c r="Q37" s="4">
        <f t="shared" si="16"/>
        <v>0.33</v>
      </c>
      <c r="R37" s="4">
        <f t="shared" si="16"/>
        <v>6.6000000000000003E-2</v>
      </c>
      <c r="S37" s="4">
        <f t="shared" si="16"/>
        <v>6.6000000000000003E-2</v>
      </c>
      <c r="T37" s="4">
        <f t="shared" si="17"/>
        <v>6.6000000000000003E-2</v>
      </c>
      <c r="U37" s="4">
        <f t="shared" si="17"/>
        <v>6.6000000000000003E-2</v>
      </c>
      <c r="V37" s="4">
        <f t="shared" si="17"/>
        <v>6.6000000000000003E-2</v>
      </c>
      <c r="W37" s="4">
        <f t="shared" si="17"/>
        <v>6.6000000000000003E-2</v>
      </c>
      <c r="X37" s="4">
        <f t="shared" si="17"/>
        <v>6.6000000000000003E-2</v>
      </c>
      <c r="Y37" s="4">
        <f t="shared" si="17"/>
        <v>6.6000000000000003E-2</v>
      </c>
      <c r="Z37" s="4">
        <f t="shared" si="17"/>
        <v>6.6000000000000003E-2</v>
      </c>
      <c r="AA37" s="4">
        <f t="shared" si="17"/>
        <v>6.6000000000000003E-2</v>
      </c>
      <c r="AB37" s="4">
        <f t="shared" si="17"/>
        <v>6.6000000000000003E-2</v>
      </c>
      <c r="AC37" s="4">
        <f t="shared" si="17"/>
        <v>6.6000000000000003E-2</v>
      </c>
      <c r="AD37" s="4">
        <f t="shared" si="18"/>
        <v>6.6000000000000003E-2</v>
      </c>
      <c r="AE37" s="4">
        <f t="shared" si="18"/>
        <v>6.6000000000000003E-2</v>
      </c>
      <c r="AF37" s="4">
        <f t="shared" si="18"/>
        <v>6.6000000000000003E-2</v>
      </c>
      <c r="AG37" s="4">
        <f t="shared" si="18"/>
        <v>6.6000000000000003E-2</v>
      </c>
      <c r="AH37" s="4">
        <f t="shared" si="18"/>
        <v>6.6000000000000003E-2</v>
      </c>
      <c r="AI37" s="4">
        <f t="shared" si="18"/>
        <v>6.6000000000000003E-2</v>
      </c>
      <c r="AJ37" s="4">
        <f t="shared" si="18"/>
        <v>6.6000000000000003E-2</v>
      </c>
      <c r="AK37" s="4">
        <f t="shared" si="18"/>
        <v>6.6000000000000003E-2</v>
      </c>
      <c r="AL37" s="4">
        <f t="shared" si="18"/>
        <v>6.6000000000000003E-2</v>
      </c>
      <c r="AM37" s="4">
        <f t="shared" si="18"/>
        <v>6.6000000000000003E-2</v>
      </c>
      <c r="AN37" s="4">
        <f t="shared" si="19"/>
        <v>6.6000000000000003E-2</v>
      </c>
      <c r="AO37" s="4">
        <f t="shared" si="19"/>
        <v>6.6000000000000003E-2</v>
      </c>
      <c r="AP37" s="4">
        <f t="shared" si="19"/>
        <v>6.6000000000000003E-2</v>
      </c>
      <c r="AQ37" s="4">
        <f t="shared" si="19"/>
        <v>6.6000000000000003E-2</v>
      </c>
      <c r="AR37" s="4">
        <f t="shared" si="19"/>
        <v>6.6000000000000003E-2</v>
      </c>
      <c r="AS37" s="4">
        <f t="shared" si="19"/>
        <v>6.6000000000000003E-2</v>
      </c>
      <c r="AT37" s="4">
        <f t="shared" si="19"/>
        <v>6.6000000000000003E-2</v>
      </c>
      <c r="AU37" s="4">
        <f t="shared" si="19"/>
        <v>6.6000000000000003E-2</v>
      </c>
      <c r="AV37" s="4">
        <f t="shared" si="19"/>
        <v>6.6000000000000003E-2</v>
      </c>
      <c r="AW37" s="4">
        <f t="shared" si="19"/>
        <v>6.6000000000000003E-2</v>
      </c>
      <c r="AX37" s="4">
        <f t="shared" si="20"/>
        <v>6.6000000000000003E-2</v>
      </c>
      <c r="AY37" s="4">
        <f t="shared" si="20"/>
        <v>6.6000000000000003E-2</v>
      </c>
      <c r="AZ37" s="4">
        <f t="shared" si="20"/>
        <v>6.6000000000000003E-2</v>
      </c>
      <c r="BA37" s="4">
        <f t="shared" si="20"/>
        <v>6.6000000000000003E-2</v>
      </c>
      <c r="BB37" s="4">
        <f t="shared" si="20"/>
        <v>6.6000000000000003E-2</v>
      </c>
      <c r="BC37" s="4">
        <f t="shared" si="20"/>
        <v>6.6000000000000003E-2</v>
      </c>
      <c r="BD37" s="4">
        <f t="shared" si="20"/>
        <v>6.6000000000000003E-2</v>
      </c>
      <c r="BE37" s="4">
        <f t="shared" si="20"/>
        <v>6.6000000000000003E-2</v>
      </c>
      <c r="BF37" s="4">
        <f t="shared" si="20"/>
        <v>6.6000000000000003E-2</v>
      </c>
      <c r="BG37" s="4">
        <f t="shared" si="20"/>
        <v>6.6000000000000003E-2</v>
      </c>
      <c r="BH37" s="4">
        <f t="shared" si="21"/>
        <v>6.6000000000000003E-2</v>
      </c>
      <c r="BI37" s="4">
        <f t="shared" si="21"/>
        <v>6.6000000000000003E-2</v>
      </c>
      <c r="BJ37" s="4">
        <f t="shared" si="21"/>
        <v>6.6000000000000003E-2</v>
      </c>
      <c r="BK37" s="4">
        <f t="shared" si="21"/>
        <v>6.6000000000000003E-2</v>
      </c>
      <c r="BL37" s="4">
        <f t="shared" si="21"/>
        <v>6.6000000000000003E-2</v>
      </c>
      <c r="BM37" s="4">
        <f t="shared" si="21"/>
        <v>6.6000000000000003E-2</v>
      </c>
      <c r="BN37" s="4">
        <f t="shared" si="21"/>
        <v>6.6000000000000003E-2</v>
      </c>
      <c r="BO37" s="4">
        <f t="shared" si="21"/>
        <v>6.6000000000000003E-2</v>
      </c>
      <c r="BP37" s="4">
        <f t="shared" si="21"/>
        <v>6.6000000000000003E-2</v>
      </c>
      <c r="BQ37" s="4">
        <f t="shared" si="21"/>
        <v>6.6000000000000003E-2</v>
      </c>
      <c r="BR37" s="4">
        <f t="shared" si="22"/>
        <v>6.6000000000000003E-2</v>
      </c>
      <c r="BS37" s="4">
        <f t="shared" si="22"/>
        <v>6.6000000000000003E-2</v>
      </c>
      <c r="BT37" s="4">
        <f t="shared" si="22"/>
        <v>6.6000000000000003E-2</v>
      </c>
      <c r="BU37" s="4">
        <f t="shared" si="22"/>
        <v>6.6000000000000003E-2</v>
      </c>
      <c r="BV37" s="4">
        <f t="shared" si="22"/>
        <v>6.6000000000000003E-2</v>
      </c>
      <c r="BW37" s="4">
        <f t="shared" si="22"/>
        <v>6.6000000000000003E-2</v>
      </c>
      <c r="BX37" s="4">
        <f t="shared" si="22"/>
        <v>6.6000000000000003E-2</v>
      </c>
      <c r="BY37" s="4">
        <f t="shared" si="22"/>
        <v>6.6000000000000003E-2</v>
      </c>
      <c r="BZ37" s="4">
        <f t="shared" si="22"/>
        <v>6.6000000000000003E-2</v>
      </c>
      <c r="CA37" s="4">
        <f t="shared" si="22"/>
        <v>6.6000000000000003E-2</v>
      </c>
      <c r="CB37" s="4">
        <f t="shared" si="23"/>
        <v>6.6000000000000003E-2</v>
      </c>
      <c r="CC37" s="4">
        <f t="shared" si="23"/>
        <v>6.6000000000000003E-2</v>
      </c>
      <c r="CD37" s="4">
        <f t="shared" si="23"/>
        <v>6.6000000000000003E-2</v>
      </c>
      <c r="CE37" s="4">
        <f t="shared" si="23"/>
        <v>6.6000000000000003E-2</v>
      </c>
      <c r="CF37" s="4">
        <f t="shared" si="23"/>
        <v>6.6000000000000003E-2</v>
      </c>
      <c r="CG37" s="4">
        <f t="shared" si="23"/>
        <v>6.6000000000000003E-2</v>
      </c>
      <c r="CH37" s="4">
        <f t="shared" si="23"/>
        <v>6.6000000000000003E-2</v>
      </c>
      <c r="CI37" s="4">
        <f t="shared" si="23"/>
        <v>6.6000000000000003E-2</v>
      </c>
      <c r="CJ37" s="4">
        <f t="shared" si="23"/>
        <v>6.6000000000000003E-2</v>
      </c>
      <c r="CK37" s="4">
        <f t="shared" si="23"/>
        <v>6.6000000000000003E-2</v>
      </c>
      <c r="CL37" s="4">
        <f t="shared" si="24"/>
        <v>6.6000000000000003E-2</v>
      </c>
      <c r="CM37" s="4">
        <f t="shared" si="24"/>
        <v>6.6000000000000003E-2</v>
      </c>
      <c r="CN37" s="4">
        <f t="shared" si="24"/>
        <v>6.6000000000000003E-2</v>
      </c>
      <c r="CO37" s="4">
        <f t="shared" si="24"/>
        <v>6.6000000000000003E-2</v>
      </c>
      <c r="CP37" s="4">
        <f t="shared" si="24"/>
        <v>6.6000000000000003E-2</v>
      </c>
      <c r="CQ37" s="4">
        <f t="shared" si="24"/>
        <v>6.6000000000000003E-2</v>
      </c>
      <c r="CR37" s="4">
        <f t="shared" si="24"/>
        <v>6.6000000000000003E-2</v>
      </c>
      <c r="CS37" s="4">
        <f t="shared" si="24"/>
        <v>6.6000000000000003E-2</v>
      </c>
      <c r="CT37" s="4">
        <f t="shared" si="24"/>
        <v>6.6000000000000003E-2</v>
      </c>
      <c r="CU37" s="4">
        <f t="shared" si="24"/>
        <v>6.6000000000000003E-2</v>
      </c>
      <c r="CV37" s="4">
        <f t="shared" si="25"/>
        <v>6.6000000000000003E-2</v>
      </c>
      <c r="CW37" s="4">
        <f t="shared" si="25"/>
        <v>6.6000000000000003E-2</v>
      </c>
      <c r="CX37" s="4">
        <f t="shared" si="25"/>
        <v>6.6000000000000003E-2</v>
      </c>
      <c r="CY37" s="4">
        <f t="shared" si="25"/>
        <v>6.6000000000000003E-2</v>
      </c>
      <c r="CZ37" s="4">
        <f t="shared" si="25"/>
        <v>6.6000000000000003E-2</v>
      </c>
      <c r="DA37" s="4">
        <f t="shared" si="25"/>
        <v>6.6000000000000003E-2</v>
      </c>
      <c r="DB37" s="4">
        <f t="shared" si="25"/>
        <v>6.6000000000000003E-2</v>
      </c>
      <c r="DC37" s="4">
        <f t="shared" si="25"/>
        <v>6.6000000000000003E-2</v>
      </c>
      <c r="DD37" s="4">
        <f t="shared" si="25"/>
        <v>6.6000000000000003E-2</v>
      </c>
      <c r="DE37" s="4">
        <f t="shared" si="25"/>
        <v>6.6000000000000003E-2</v>
      </c>
    </row>
    <row r="38" spans="1:109">
      <c r="A38" t="s">
        <v>71</v>
      </c>
      <c r="B38" t="s">
        <v>4</v>
      </c>
      <c r="C38">
        <v>1</v>
      </c>
      <c r="D38">
        <v>100</v>
      </c>
      <c r="F38" s="1">
        <v>0.1</v>
      </c>
      <c r="G38" s="1">
        <v>0.2</v>
      </c>
      <c r="H38">
        <v>45</v>
      </c>
      <c r="I38">
        <f>H38</f>
        <v>45</v>
      </c>
      <c r="J38" s="4">
        <f t="shared" si="16"/>
        <v>0.46000000000000008</v>
      </c>
      <c r="K38" s="4">
        <f t="shared" si="16"/>
        <v>0.46000000000000008</v>
      </c>
      <c r="L38" s="4">
        <f t="shared" si="16"/>
        <v>0.46000000000000008</v>
      </c>
      <c r="M38" s="4">
        <f t="shared" si="16"/>
        <v>0.23000000000000004</v>
      </c>
      <c r="N38" s="4">
        <f t="shared" si="16"/>
        <v>0.23000000000000004</v>
      </c>
      <c r="O38" s="4">
        <f t="shared" si="16"/>
        <v>4.6000000000000013E-2</v>
      </c>
      <c r="P38" s="4">
        <f t="shared" si="16"/>
        <v>4.6000000000000013E-2</v>
      </c>
      <c r="Q38" s="4">
        <f t="shared" si="16"/>
        <v>4.6000000000000013E-2</v>
      </c>
      <c r="R38" s="4">
        <f t="shared" si="16"/>
        <v>4.6000000000000013E-2</v>
      </c>
      <c r="S38" s="4">
        <f t="shared" si="16"/>
        <v>4.6000000000000013E-2</v>
      </c>
      <c r="T38" s="4">
        <f t="shared" si="17"/>
        <v>4.6000000000000013E-2</v>
      </c>
      <c r="U38" s="4">
        <f t="shared" si="17"/>
        <v>4.6000000000000013E-2</v>
      </c>
      <c r="V38" s="4">
        <f t="shared" si="17"/>
        <v>4.6000000000000013E-2</v>
      </c>
      <c r="W38" s="4">
        <f t="shared" si="17"/>
        <v>4.6000000000000013E-2</v>
      </c>
      <c r="X38" s="4">
        <f t="shared" si="17"/>
        <v>4.6000000000000013E-2</v>
      </c>
      <c r="Y38" s="4">
        <f t="shared" si="17"/>
        <v>4.6000000000000013E-2</v>
      </c>
      <c r="Z38" s="4">
        <f t="shared" si="17"/>
        <v>4.6000000000000013E-2</v>
      </c>
      <c r="AA38" s="4">
        <f t="shared" si="17"/>
        <v>4.6000000000000013E-2</v>
      </c>
      <c r="AB38" s="4">
        <f t="shared" si="17"/>
        <v>4.6000000000000013E-2</v>
      </c>
      <c r="AC38" s="4">
        <f t="shared" si="17"/>
        <v>4.6000000000000013E-2</v>
      </c>
      <c r="AD38" s="4">
        <f t="shared" si="18"/>
        <v>4.6000000000000013E-2</v>
      </c>
      <c r="AE38" s="4">
        <f t="shared" si="18"/>
        <v>4.6000000000000013E-2</v>
      </c>
      <c r="AF38" s="4">
        <f t="shared" si="18"/>
        <v>4.6000000000000013E-2</v>
      </c>
      <c r="AG38" s="4">
        <f t="shared" si="18"/>
        <v>4.6000000000000013E-2</v>
      </c>
      <c r="AH38" s="4">
        <f t="shared" si="18"/>
        <v>4.6000000000000013E-2</v>
      </c>
      <c r="AI38" s="4">
        <f t="shared" si="18"/>
        <v>4.6000000000000013E-2</v>
      </c>
      <c r="AJ38" s="4">
        <f t="shared" si="18"/>
        <v>4.6000000000000013E-2</v>
      </c>
      <c r="AK38" s="4">
        <f t="shared" si="18"/>
        <v>4.6000000000000013E-2</v>
      </c>
      <c r="AL38" s="4">
        <f t="shared" si="18"/>
        <v>4.6000000000000013E-2</v>
      </c>
      <c r="AM38" s="4">
        <f t="shared" si="18"/>
        <v>4.6000000000000013E-2</v>
      </c>
      <c r="AN38" s="4">
        <f t="shared" si="19"/>
        <v>4.6000000000000013E-2</v>
      </c>
      <c r="AO38" s="4">
        <f t="shared" si="19"/>
        <v>4.6000000000000013E-2</v>
      </c>
      <c r="AP38" s="4">
        <f t="shared" si="19"/>
        <v>4.6000000000000013E-2</v>
      </c>
      <c r="AQ38" s="4">
        <f t="shared" si="19"/>
        <v>4.6000000000000013E-2</v>
      </c>
      <c r="AR38" s="4">
        <f t="shared" si="19"/>
        <v>4.6000000000000013E-2</v>
      </c>
      <c r="AS38" s="4">
        <f t="shared" si="19"/>
        <v>4.6000000000000013E-2</v>
      </c>
      <c r="AT38" s="4">
        <f t="shared" si="19"/>
        <v>4.6000000000000013E-2</v>
      </c>
      <c r="AU38" s="4">
        <f t="shared" si="19"/>
        <v>4.6000000000000013E-2</v>
      </c>
      <c r="AV38" s="4">
        <f t="shared" si="19"/>
        <v>4.6000000000000013E-2</v>
      </c>
      <c r="AW38" s="4">
        <f t="shared" si="19"/>
        <v>4.6000000000000013E-2</v>
      </c>
      <c r="AX38" s="4">
        <f t="shared" si="20"/>
        <v>4.6000000000000013E-2</v>
      </c>
      <c r="AY38" s="4">
        <f t="shared" si="20"/>
        <v>4.6000000000000013E-2</v>
      </c>
      <c r="AZ38" s="4">
        <f t="shared" si="20"/>
        <v>4.6000000000000013E-2</v>
      </c>
      <c r="BA38" s="4">
        <f t="shared" si="20"/>
        <v>4.6000000000000013E-2</v>
      </c>
      <c r="BB38" s="4">
        <f t="shared" si="20"/>
        <v>4.6000000000000013E-2</v>
      </c>
      <c r="BC38" s="4">
        <f t="shared" si="20"/>
        <v>4.6000000000000013E-2</v>
      </c>
      <c r="BD38" s="4">
        <f t="shared" si="20"/>
        <v>4.6000000000000013E-2</v>
      </c>
      <c r="BE38" s="4">
        <f t="shared" si="20"/>
        <v>4.6000000000000013E-2</v>
      </c>
      <c r="BF38" s="4">
        <f t="shared" si="20"/>
        <v>4.6000000000000013E-2</v>
      </c>
      <c r="BG38" s="4">
        <f t="shared" si="20"/>
        <v>4.6000000000000013E-2</v>
      </c>
      <c r="BH38" s="4">
        <f t="shared" si="21"/>
        <v>4.6000000000000013E-2</v>
      </c>
      <c r="BI38" s="4">
        <f t="shared" si="21"/>
        <v>4.6000000000000013E-2</v>
      </c>
      <c r="BJ38" s="4">
        <f t="shared" si="21"/>
        <v>4.6000000000000013E-2</v>
      </c>
      <c r="BK38" s="4">
        <f t="shared" si="21"/>
        <v>4.6000000000000013E-2</v>
      </c>
      <c r="BL38" s="4">
        <f t="shared" si="21"/>
        <v>4.6000000000000013E-2</v>
      </c>
      <c r="BM38" s="4">
        <f t="shared" si="21"/>
        <v>4.6000000000000013E-2</v>
      </c>
      <c r="BN38" s="4">
        <f t="shared" si="21"/>
        <v>4.6000000000000013E-2</v>
      </c>
      <c r="BO38" s="4">
        <f t="shared" si="21"/>
        <v>4.6000000000000013E-2</v>
      </c>
      <c r="BP38" s="4">
        <f t="shared" si="21"/>
        <v>4.6000000000000013E-2</v>
      </c>
      <c r="BQ38" s="4">
        <f t="shared" si="21"/>
        <v>4.6000000000000013E-2</v>
      </c>
      <c r="BR38" s="4">
        <f t="shared" si="22"/>
        <v>4.6000000000000013E-2</v>
      </c>
      <c r="BS38" s="4">
        <f t="shared" si="22"/>
        <v>4.6000000000000013E-2</v>
      </c>
      <c r="BT38" s="4">
        <f t="shared" si="22"/>
        <v>4.6000000000000013E-2</v>
      </c>
      <c r="BU38" s="4">
        <f t="shared" si="22"/>
        <v>4.6000000000000013E-2</v>
      </c>
      <c r="BV38" s="4">
        <f t="shared" si="22"/>
        <v>4.6000000000000013E-2</v>
      </c>
      <c r="BW38" s="4">
        <f t="shared" si="22"/>
        <v>4.6000000000000013E-2</v>
      </c>
      <c r="BX38" s="4">
        <f t="shared" si="22"/>
        <v>4.6000000000000013E-2</v>
      </c>
      <c r="BY38" s="4">
        <f t="shared" si="22"/>
        <v>4.6000000000000013E-2</v>
      </c>
      <c r="BZ38" s="4">
        <f t="shared" si="22"/>
        <v>4.6000000000000013E-2</v>
      </c>
      <c r="CA38" s="4">
        <f t="shared" si="22"/>
        <v>4.6000000000000013E-2</v>
      </c>
      <c r="CB38" s="4">
        <f t="shared" si="23"/>
        <v>4.6000000000000013E-2</v>
      </c>
      <c r="CC38" s="4">
        <f t="shared" si="23"/>
        <v>4.6000000000000013E-2</v>
      </c>
      <c r="CD38" s="4">
        <f t="shared" si="23"/>
        <v>4.6000000000000013E-2</v>
      </c>
      <c r="CE38" s="4">
        <f t="shared" si="23"/>
        <v>4.6000000000000013E-2</v>
      </c>
      <c r="CF38" s="4">
        <f t="shared" si="23"/>
        <v>4.6000000000000013E-2</v>
      </c>
      <c r="CG38" s="4">
        <f t="shared" si="23"/>
        <v>4.6000000000000013E-2</v>
      </c>
      <c r="CH38" s="4">
        <f t="shared" si="23"/>
        <v>4.6000000000000013E-2</v>
      </c>
      <c r="CI38" s="4">
        <f t="shared" si="23"/>
        <v>4.6000000000000013E-2</v>
      </c>
      <c r="CJ38" s="4">
        <f t="shared" si="23"/>
        <v>4.6000000000000013E-2</v>
      </c>
      <c r="CK38" s="4">
        <f t="shared" si="23"/>
        <v>4.6000000000000013E-2</v>
      </c>
      <c r="CL38" s="4">
        <f t="shared" si="24"/>
        <v>4.6000000000000013E-2</v>
      </c>
      <c r="CM38" s="4">
        <f t="shared" si="24"/>
        <v>4.6000000000000013E-2</v>
      </c>
      <c r="CN38" s="4">
        <f t="shared" si="24"/>
        <v>4.6000000000000013E-2</v>
      </c>
      <c r="CO38" s="4">
        <f t="shared" si="24"/>
        <v>4.6000000000000013E-2</v>
      </c>
      <c r="CP38" s="4">
        <f t="shared" si="24"/>
        <v>4.6000000000000013E-2</v>
      </c>
      <c r="CQ38" s="4">
        <f t="shared" si="24"/>
        <v>4.6000000000000013E-2</v>
      </c>
      <c r="CR38" s="4">
        <f t="shared" si="24"/>
        <v>4.6000000000000013E-2</v>
      </c>
      <c r="CS38" s="4">
        <f t="shared" si="24"/>
        <v>4.6000000000000013E-2</v>
      </c>
      <c r="CT38" s="4">
        <f t="shared" si="24"/>
        <v>4.6000000000000013E-2</v>
      </c>
      <c r="CU38" s="4">
        <f t="shared" si="24"/>
        <v>4.6000000000000013E-2</v>
      </c>
      <c r="CV38" s="4">
        <f t="shared" si="25"/>
        <v>4.6000000000000013E-2</v>
      </c>
      <c r="CW38" s="4">
        <f t="shared" si="25"/>
        <v>4.6000000000000013E-2</v>
      </c>
      <c r="CX38" s="4">
        <f t="shared" si="25"/>
        <v>4.6000000000000013E-2</v>
      </c>
      <c r="CY38" s="4">
        <f t="shared" si="25"/>
        <v>4.6000000000000013E-2</v>
      </c>
      <c r="CZ38" s="4">
        <f t="shared" si="25"/>
        <v>4.6000000000000013E-2</v>
      </c>
      <c r="DA38" s="4">
        <f t="shared" si="25"/>
        <v>4.6000000000000013E-2</v>
      </c>
      <c r="DB38" s="4">
        <f t="shared" si="25"/>
        <v>4.6000000000000013E-2</v>
      </c>
      <c r="DC38" s="4">
        <f t="shared" si="25"/>
        <v>4.6000000000000013E-2</v>
      </c>
      <c r="DD38" s="4">
        <f t="shared" si="25"/>
        <v>4.6000000000000013E-2</v>
      </c>
      <c r="DE38" s="4">
        <f t="shared" si="25"/>
        <v>4.6000000000000013E-2</v>
      </c>
    </row>
    <row r="39" spans="1:109">
      <c r="A39" t="s">
        <v>72</v>
      </c>
      <c r="B39" t="s">
        <v>4</v>
      </c>
      <c r="C39">
        <v>2</v>
      </c>
      <c r="D39">
        <v>110</v>
      </c>
      <c r="F39" s="1">
        <v>0.15</v>
      </c>
      <c r="G39" s="1">
        <v>0.3</v>
      </c>
      <c r="H39">
        <v>32.5</v>
      </c>
      <c r="I39">
        <f>H39+H38</f>
        <v>77.5</v>
      </c>
      <c r="J39" s="4">
        <f t="shared" si="16"/>
        <v>0.48499999999999999</v>
      </c>
      <c r="K39" s="4">
        <f t="shared" si="16"/>
        <v>0.48499999999999999</v>
      </c>
      <c r="L39" s="4">
        <f t="shared" si="16"/>
        <v>0.48499999999999999</v>
      </c>
      <c r="M39" s="4">
        <f t="shared" si="16"/>
        <v>0.24249999999999999</v>
      </c>
      <c r="N39" s="4">
        <f t="shared" si="16"/>
        <v>0.24249999999999999</v>
      </c>
      <c r="O39" s="4">
        <f t="shared" si="16"/>
        <v>0.24249999999999999</v>
      </c>
      <c r="P39" s="4">
        <f t="shared" si="16"/>
        <v>4.8500000000000001E-2</v>
      </c>
      <c r="Q39" s="4">
        <f t="shared" si="16"/>
        <v>4.8500000000000001E-2</v>
      </c>
      <c r="R39" s="4">
        <f t="shared" si="16"/>
        <v>4.8500000000000001E-2</v>
      </c>
      <c r="S39" s="4">
        <f t="shared" si="16"/>
        <v>4.8500000000000001E-2</v>
      </c>
      <c r="T39" s="4">
        <f t="shared" si="17"/>
        <v>4.8500000000000001E-2</v>
      </c>
      <c r="U39" s="4">
        <f t="shared" si="17"/>
        <v>4.8500000000000001E-2</v>
      </c>
      <c r="V39" s="4">
        <f t="shared" si="17"/>
        <v>4.8500000000000001E-2</v>
      </c>
      <c r="W39" s="4">
        <f t="shared" si="17"/>
        <v>4.8500000000000001E-2</v>
      </c>
      <c r="X39" s="4">
        <f t="shared" si="17"/>
        <v>4.8500000000000001E-2</v>
      </c>
      <c r="Y39" s="4">
        <f t="shared" si="17"/>
        <v>4.8500000000000001E-2</v>
      </c>
      <c r="Z39" s="4">
        <f t="shared" si="17"/>
        <v>4.8500000000000001E-2</v>
      </c>
      <c r="AA39" s="4">
        <f t="shared" si="17"/>
        <v>4.8500000000000001E-2</v>
      </c>
      <c r="AB39" s="4">
        <f t="shared" si="17"/>
        <v>4.8500000000000001E-2</v>
      </c>
      <c r="AC39" s="4">
        <f t="shared" si="17"/>
        <v>4.8500000000000001E-2</v>
      </c>
      <c r="AD39" s="4">
        <f t="shared" si="18"/>
        <v>4.8500000000000001E-2</v>
      </c>
      <c r="AE39" s="4">
        <f t="shared" si="18"/>
        <v>4.8500000000000001E-2</v>
      </c>
      <c r="AF39" s="4">
        <f t="shared" si="18"/>
        <v>4.8500000000000001E-2</v>
      </c>
      <c r="AG39" s="4">
        <f t="shared" si="18"/>
        <v>4.8500000000000001E-2</v>
      </c>
      <c r="AH39" s="4">
        <f t="shared" si="18"/>
        <v>4.8500000000000001E-2</v>
      </c>
      <c r="AI39" s="4">
        <f t="shared" si="18"/>
        <v>4.8500000000000001E-2</v>
      </c>
      <c r="AJ39" s="4">
        <f t="shared" si="18"/>
        <v>4.8500000000000001E-2</v>
      </c>
      <c r="AK39" s="4">
        <f t="shared" si="18"/>
        <v>4.8500000000000001E-2</v>
      </c>
      <c r="AL39" s="4">
        <f t="shared" si="18"/>
        <v>4.8500000000000001E-2</v>
      </c>
      <c r="AM39" s="4">
        <f t="shared" si="18"/>
        <v>4.8500000000000001E-2</v>
      </c>
      <c r="AN39" s="4">
        <f t="shared" si="19"/>
        <v>4.8500000000000001E-2</v>
      </c>
      <c r="AO39" s="4">
        <f t="shared" si="19"/>
        <v>4.8500000000000001E-2</v>
      </c>
      <c r="AP39" s="4">
        <f t="shared" si="19"/>
        <v>4.8500000000000001E-2</v>
      </c>
      <c r="AQ39" s="4">
        <f t="shared" si="19"/>
        <v>4.8500000000000001E-2</v>
      </c>
      <c r="AR39" s="4">
        <f t="shared" si="19"/>
        <v>4.8500000000000001E-2</v>
      </c>
      <c r="AS39" s="4">
        <f t="shared" si="19"/>
        <v>4.8500000000000001E-2</v>
      </c>
      <c r="AT39" s="4">
        <f t="shared" si="19"/>
        <v>4.8500000000000001E-2</v>
      </c>
      <c r="AU39" s="4">
        <f t="shared" si="19"/>
        <v>4.8500000000000001E-2</v>
      </c>
      <c r="AV39" s="4">
        <f t="shared" si="19"/>
        <v>4.8500000000000001E-2</v>
      </c>
      <c r="AW39" s="4">
        <f t="shared" si="19"/>
        <v>4.8500000000000001E-2</v>
      </c>
      <c r="AX39" s="4">
        <f t="shared" si="20"/>
        <v>4.8500000000000001E-2</v>
      </c>
      <c r="AY39" s="4">
        <f t="shared" si="20"/>
        <v>4.8500000000000001E-2</v>
      </c>
      <c r="AZ39" s="4">
        <f t="shared" si="20"/>
        <v>4.8500000000000001E-2</v>
      </c>
      <c r="BA39" s="4">
        <f t="shared" si="20"/>
        <v>4.8500000000000001E-2</v>
      </c>
      <c r="BB39" s="4">
        <f t="shared" si="20"/>
        <v>4.8500000000000001E-2</v>
      </c>
      <c r="BC39" s="4">
        <f t="shared" si="20"/>
        <v>4.8500000000000001E-2</v>
      </c>
      <c r="BD39" s="4">
        <f t="shared" si="20"/>
        <v>4.8500000000000001E-2</v>
      </c>
      <c r="BE39" s="4">
        <f t="shared" si="20"/>
        <v>4.8500000000000001E-2</v>
      </c>
      <c r="BF39" s="4">
        <f t="shared" si="20"/>
        <v>4.8500000000000001E-2</v>
      </c>
      <c r="BG39" s="4">
        <f t="shared" si="20"/>
        <v>4.8500000000000001E-2</v>
      </c>
      <c r="BH39" s="4">
        <f t="shared" si="21"/>
        <v>4.8500000000000001E-2</v>
      </c>
      <c r="BI39" s="4">
        <f t="shared" si="21"/>
        <v>4.8500000000000001E-2</v>
      </c>
      <c r="BJ39" s="4">
        <f t="shared" si="21"/>
        <v>4.8500000000000001E-2</v>
      </c>
      <c r="BK39" s="4">
        <f t="shared" si="21"/>
        <v>4.8500000000000001E-2</v>
      </c>
      <c r="BL39" s="4">
        <f t="shared" si="21"/>
        <v>4.8500000000000001E-2</v>
      </c>
      <c r="BM39" s="4">
        <f t="shared" si="21"/>
        <v>4.8500000000000001E-2</v>
      </c>
      <c r="BN39" s="4">
        <f t="shared" si="21"/>
        <v>4.8500000000000001E-2</v>
      </c>
      <c r="BO39" s="4">
        <f t="shared" si="21"/>
        <v>4.8500000000000001E-2</v>
      </c>
      <c r="BP39" s="4">
        <f t="shared" si="21"/>
        <v>4.8500000000000001E-2</v>
      </c>
      <c r="BQ39" s="4">
        <f t="shared" si="21"/>
        <v>4.8500000000000001E-2</v>
      </c>
      <c r="BR39" s="4">
        <f t="shared" si="22"/>
        <v>4.8500000000000001E-2</v>
      </c>
      <c r="BS39" s="4">
        <f t="shared" si="22"/>
        <v>4.8500000000000001E-2</v>
      </c>
      <c r="BT39" s="4">
        <f t="shared" si="22"/>
        <v>4.8500000000000001E-2</v>
      </c>
      <c r="BU39" s="4">
        <f t="shared" si="22"/>
        <v>4.8500000000000001E-2</v>
      </c>
      <c r="BV39" s="4">
        <f t="shared" si="22"/>
        <v>4.8500000000000001E-2</v>
      </c>
      <c r="BW39" s="4">
        <f t="shared" si="22"/>
        <v>4.8500000000000001E-2</v>
      </c>
      <c r="BX39" s="4">
        <f t="shared" si="22"/>
        <v>4.8500000000000001E-2</v>
      </c>
      <c r="BY39" s="4">
        <f t="shared" si="22"/>
        <v>4.8500000000000001E-2</v>
      </c>
      <c r="BZ39" s="4">
        <f t="shared" si="22"/>
        <v>4.8500000000000001E-2</v>
      </c>
      <c r="CA39" s="4">
        <f t="shared" si="22"/>
        <v>4.8500000000000001E-2</v>
      </c>
      <c r="CB39" s="4">
        <f t="shared" si="23"/>
        <v>4.8500000000000001E-2</v>
      </c>
      <c r="CC39" s="4">
        <f t="shared" si="23"/>
        <v>4.8500000000000001E-2</v>
      </c>
      <c r="CD39" s="4">
        <f t="shared" si="23"/>
        <v>4.8500000000000001E-2</v>
      </c>
      <c r="CE39" s="4">
        <f t="shared" si="23"/>
        <v>4.8500000000000001E-2</v>
      </c>
      <c r="CF39" s="4">
        <f t="shared" si="23"/>
        <v>4.8500000000000001E-2</v>
      </c>
      <c r="CG39" s="4">
        <f t="shared" si="23"/>
        <v>4.8500000000000001E-2</v>
      </c>
      <c r="CH39" s="4">
        <f t="shared" si="23"/>
        <v>4.8500000000000001E-2</v>
      </c>
      <c r="CI39" s="4">
        <f t="shared" si="23"/>
        <v>4.8500000000000001E-2</v>
      </c>
      <c r="CJ39" s="4">
        <f t="shared" si="23"/>
        <v>4.8500000000000001E-2</v>
      </c>
      <c r="CK39" s="4">
        <f t="shared" si="23"/>
        <v>4.8500000000000001E-2</v>
      </c>
      <c r="CL39" s="4">
        <f t="shared" si="24"/>
        <v>4.8500000000000001E-2</v>
      </c>
      <c r="CM39" s="4">
        <f t="shared" si="24"/>
        <v>4.8500000000000001E-2</v>
      </c>
      <c r="CN39" s="4">
        <f t="shared" si="24"/>
        <v>4.8500000000000001E-2</v>
      </c>
      <c r="CO39" s="4">
        <f t="shared" si="24"/>
        <v>4.8500000000000001E-2</v>
      </c>
      <c r="CP39" s="4">
        <f t="shared" si="24"/>
        <v>4.8500000000000001E-2</v>
      </c>
      <c r="CQ39" s="4">
        <f t="shared" si="24"/>
        <v>4.8500000000000001E-2</v>
      </c>
      <c r="CR39" s="4">
        <f t="shared" si="24"/>
        <v>4.8500000000000001E-2</v>
      </c>
      <c r="CS39" s="4">
        <f t="shared" si="24"/>
        <v>4.8500000000000001E-2</v>
      </c>
      <c r="CT39" s="4">
        <f t="shared" si="24"/>
        <v>4.8500000000000001E-2</v>
      </c>
      <c r="CU39" s="4">
        <f t="shared" si="24"/>
        <v>4.8500000000000001E-2</v>
      </c>
      <c r="CV39" s="4">
        <f t="shared" si="25"/>
        <v>4.8500000000000001E-2</v>
      </c>
      <c r="CW39" s="4">
        <f t="shared" si="25"/>
        <v>4.8500000000000001E-2</v>
      </c>
      <c r="CX39" s="4">
        <f t="shared" si="25"/>
        <v>4.8500000000000001E-2</v>
      </c>
      <c r="CY39" s="4">
        <f t="shared" si="25"/>
        <v>4.8500000000000001E-2</v>
      </c>
      <c r="CZ39" s="4">
        <f t="shared" si="25"/>
        <v>4.8500000000000001E-2</v>
      </c>
      <c r="DA39" s="4">
        <f t="shared" si="25"/>
        <v>4.8500000000000001E-2</v>
      </c>
      <c r="DB39" s="4">
        <f t="shared" si="25"/>
        <v>4.8500000000000001E-2</v>
      </c>
      <c r="DC39" s="4">
        <f t="shared" si="25"/>
        <v>4.8500000000000001E-2</v>
      </c>
      <c r="DD39" s="4">
        <f t="shared" si="25"/>
        <v>4.8500000000000001E-2</v>
      </c>
      <c r="DE39" s="4">
        <f t="shared" si="25"/>
        <v>4.8500000000000001E-2</v>
      </c>
    </row>
    <row r="40" spans="1:109">
      <c r="A40" t="s">
        <v>73</v>
      </c>
      <c r="B40" t="s">
        <v>4</v>
      </c>
      <c r="C40">
        <v>3</v>
      </c>
      <c r="D40">
        <v>130</v>
      </c>
      <c r="F40" s="1">
        <v>0.2</v>
      </c>
      <c r="G40" s="1">
        <v>0.4</v>
      </c>
      <c r="H40">
        <v>35</v>
      </c>
      <c r="I40">
        <f>H40+H39+H38</f>
        <v>112.5</v>
      </c>
      <c r="J40" s="4">
        <f t="shared" si="16"/>
        <v>0.51</v>
      </c>
      <c r="K40" s="4">
        <f t="shared" si="16"/>
        <v>0.51</v>
      </c>
      <c r="L40" s="4">
        <f t="shared" si="16"/>
        <v>0.51</v>
      </c>
      <c r="M40" s="4">
        <f t="shared" si="16"/>
        <v>0.255</v>
      </c>
      <c r="N40" s="4">
        <f t="shared" si="16"/>
        <v>0.255</v>
      </c>
      <c r="O40" s="4">
        <f t="shared" si="16"/>
        <v>0.255</v>
      </c>
      <c r="P40" s="4">
        <f t="shared" si="16"/>
        <v>0.255</v>
      </c>
      <c r="Q40" s="4">
        <f t="shared" si="16"/>
        <v>5.1000000000000004E-2</v>
      </c>
      <c r="R40" s="4">
        <f t="shared" si="16"/>
        <v>5.1000000000000004E-2</v>
      </c>
      <c r="S40" s="4">
        <f t="shared" si="16"/>
        <v>5.1000000000000004E-2</v>
      </c>
      <c r="T40" s="4">
        <f t="shared" si="17"/>
        <v>5.1000000000000004E-2</v>
      </c>
      <c r="U40" s="4">
        <f t="shared" si="17"/>
        <v>5.1000000000000004E-2</v>
      </c>
      <c r="V40" s="4">
        <f t="shared" si="17"/>
        <v>5.1000000000000004E-2</v>
      </c>
      <c r="W40" s="4">
        <f t="shared" si="17"/>
        <v>5.1000000000000004E-2</v>
      </c>
      <c r="X40" s="4">
        <f t="shared" si="17"/>
        <v>5.1000000000000004E-2</v>
      </c>
      <c r="Y40" s="4">
        <f t="shared" si="17"/>
        <v>5.1000000000000004E-2</v>
      </c>
      <c r="Z40" s="4">
        <f t="shared" si="17"/>
        <v>5.1000000000000004E-2</v>
      </c>
      <c r="AA40" s="4">
        <f t="shared" si="17"/>
        <v>5.1000000000000004E-2</v>
      </c>
      <c r="AB40" s="4">
        <f t="shared" si="17"/>
        <v>5.1000000000000004E-2</v>
      </c>
      <c r="AC40" s="4">
        <f t="shared" si="17"/>
        <v>5.1000000000000004E-2</v>
      </c>
      <c r="AD40" s="4">
        <f t="shared" si="18"/>
        <v>5.1000000000000004E-2</v>
      </c>
      <c r="AE40" s="4">
        <f t="shared" si="18"/>
        <v>5.1000000000000004E-2</v>
      </c>
      <c r="AF40" s="4">
        <f t="shared" si="18"/>
        <v>5.1000000000000004E-2</v>
      </c>
      <c r="AG40" s="4">
        <f t="shared" si="18"/>
        <v>5.1000000000000004E-2</v>
      </c>
      <c r="AH40" s="4">
        <f t="shared" si="18"/>
        <v>5.1000000000000004E-2</v>
      </c>
      <c r="AI40" s="4">
        <f t="shared" si="18"/>
        <v>5.1000000000000004E-2</v>
      </c>
      <c r="AJ40" s="4">
        <f t="shared" si="18"/>
        <v>5.1000000000000004E-2</v>
      </c>
      <c r="AK40" s="4">
        <f t="shared" si="18"/>
        <v>5.1000000000000004E-2</v>
      </c>
      <c r="AL40" s="4">
        <f t="shared" si="18"/>
        <v>5.1000000000000004E-2</v>
      </c>
      <c r="AM40" s="4">
        <f t="shared" si="18"/>
        <v>5.1000000000000004E-2</v>
      </c>
      <c r="AN40" s="4">
        <f t="shared" si="19"/>
        <v>5.1000000000000004E-2</v>
      </c>
      <c r="AO40" s="4">
        <f t="shared" si="19"/>
        <v>5.1000000000000004E-2</v>
      </c>
      <c r="AP40" s="4">
        <f t="shared" si="19"/>
        <v>5.1000000000000004E-2</v>
      </c>
      <c r="AQ40" s="4">
        <f t="shared" si="19"/>
        <v>5.1000000000000004E-2</v>
      </c>
      <c r="AR40" s="4">
        <f t="shared" si="19"/>
        <v>5.1000000000000004E-2</v>
      </c>
      <c r="AS40" s="4">
        <f t="shared" si="19"/>
        <v>5.1000000000000004E-2</v>
      </c>
      <c r="AT40" s="4">
        <f t="shared" si="19"/>
        <v>5.1000000000000004E-2</v>
      </c>
      <c r="AU40" s="4">
        <f t="shared" si="19"/>
        <v>5.1000000000000004E-2</v>
      </c>
      <c r="AV40" s="4">
        <f t="shared" si="19"/>
        <v>5.1000000000000004E-2</v>
      </c>
      <c r="AW40" s="4">
        <f t="shared" si="19"/>
        <v>5.1000000000000004E-2</v>
      </c>
      <c r="AX40" s="4">
        <f t="shared" si="20"/>
        <v>5.1000000000000004E-2</v>
      </c>
      <c r="AY40" s="4">
        <f t="shared" si="20"/>
        <v>5.1000000000000004E-2</v>
      </c>
      <c r="AZ40" s="4">
        <f t="shared" si="20"/>
        <v>5.1000000000000004E-2</v>
      </c>
      <c r="BA40" s="4">
        <f t="shared" si="20"/>
        <v>5.1000000000000004E-2</v>
      </c>
      <c r="BB40" s="4">
        <f t="shared" si="20"/>
        <v>5.1000000000000004E-2</v>
      </c>
      <c r="BC40" s="4">
        <f t="shared" si="20"/>
        <v>5.1000000000000004E-2</v>
      </c>
      <c r="BD40" s="4">
        <f t="shared" si="20"/>
        <v>5.1000000000000004E-2</v>
      </c>
      <c r="BE40" s="4">
        <f t="shared" si="20"/>
        <v>5.1000000000000004E-2</v>
      </c>
      <c r="BF40" s="4">
        <f t="shared" si="20"/>
        <v>5.1000000000000004E-2</v>
      </c>
      <c r="BG40" s="4">
        <f t="shared" si="20"/>
        <v>5.1000000000000004E-2</v>
      </c>
      <c r="BH40" s="4">
        <f t="shared" si="21"/>
        <v>5.1000000000000004E-2</v>
      </c>
      <c r="BI40" s="4">
        <f t="shared" si="21"/>
        <v>5.1000000000000004E-2</v>
      </c>
      <c r="BJ40" s="4">
        <f t="shared" si="21"/>
        <v>5.1000000000000004E-2</v>
      </c>
      <c r="BK40" s="4">
        <f t="shared" si="21"/>
        <v>5.1000000000000004E-2</v>
      </c>
      <c r="BL40" s="4">
        <f t="shared" si="21"/>
        <v>5.1000000000000004E-2</v>
      </c>
      <c r="BM40" s="4">
        <f t="shared" si="21"/>
        <v>5.1000000000000004E-2</v>
      </c>
      <c r="BN40" s="4">
        <f t="shared" si="21"/>
        <v>5.1000000000000004E-2</v>
      </c>
      <c r="BO40" s="4">
        <f t="shared" si="21"/>
        <v>5.1000000000000004E-2</v>
      </c>
      <c r="BP40" s="4">
        <f t="shared" si="21"/>
        <v>5.1000000000000004E-2</v>
      </c>
      <c r="BQ40" s="4">
        <f t="shared" si="21"/>
        <v>5.1000000000000004E-2</v>
      </c>
      <c r="BR40" s="4">
        <f t="shared" si="22"/>
        <v>5.1000000000000004E-2</v>
      </c>
      <c r="BS40" s="4">
        <f t="shared" si="22"/>
        <v>5.1000000000000004E-2</v>
      </c>
      <c r="BT40" s="4">
        <f t="shared" si="22"/>
        <v>5.1000000000000004E-2</v>
      </c>
      <c r="BU40" s="4">
        <f t="shared" si="22"/>
        <v>5.1000000000000004E-2</v>
      </c>
      <c r="BV40" s="4">
        <f t="shared" si="22"/>
        <v>5.1000000000000004E-2</v>
      </c>
      <c r="BW40" s="4">
        <f t="shared" si="22"/>
        <v>5.1000000000000004E-2</v>
      </c>
      <c r="BX40" s="4">
        <f t="shared" si="22"/>
        <v>5.1000000000000004E-2</v>
      </c>
      <c r="BY40" s="4">
        <f t="shared" si="22"/>
        <v>5.1000000000000004E-2</v>
      </c>
      <c r="BZ40" s="4">
        <f t="shared" si="22"/>
        <v>5.1000000000000004E-2</v>
      </c>
      <c r="CA40" s="4">
        <f t="shared" si="22"/>
        <v>5.1000000000000004E-2</v>
      </c>
      <c r="CB40" s="4">
        <f t="shared" si="23"/>
        <v>5.1000000000000004E-2</v>
      </c>
      <c r="CC40" s="4">
        <f t="shared" si="23"/>
        <v>5.1000000000000004E-2</v>
      </c>
      <c r="CD40" s="4">
        <f t="shared" si="23"/>
        <v>5.1000000000000004E-2</v>
      </c>
      <c r="CE40" s="4">
        <f t="shared" si="23"/>
        <v>5.1000000000000004E-2</v>
      </c>
      <c r="CF40" s="4">
        <f t="shared" si="23"/>
        <v>5.1000000000000004E-2</v>
      </c>
      <c r="CG40" s="4">
        <f t="shared" si="23"/>
        <v>5.1000000000000004E-2</v>
      </c>
      <c r="CH40" s="4">
        <f t="shared" si="23"/>
        <v>5.1000000000000004E-2</v>
      </c>
      <c r="CI40" s="4">
        <f t="shared" si="23"/>
        <v>5.1000000000000004E-2</v>
      </c>
      <c r="CJ40" s="4">
        <f t="shared" si="23"/>
        <v>5.1000000000000004E-2</v>
      </c>
      <c r="CK40" s="4">
        <f t="shared" si="23"/>
        <v>5.1000000000000004E-2</v>
      </c>
      <c r="CL40" s="4">
        <f t="shared" si="24"/>
        <v>5.1000000000000004E-2</v>
      </c>
      <c r="CM40" s="4">
        <f t="shared" si="24"/>
        <v>5.1000000000000004E-2</v>
      </c>
      <c r="CN40" s="4">
        <f t="shared" si="24"/>
        <v>5.1000000000000004E-2</v>
      </c>
      <c r="CO40" s="4">
        <f t="shared" si="24"/>
        <v>5.1000000000000004E-2</v>
      </c>
      <c r="CP40" s="4">
        <f t="shared" si="24"/>
        <v>5.1000000000000004E-2</v>
      </c>
      <c r="CQ40" s="4">
        <f t="shared" si="24"/>
        <v>5.1000000000000004E-2</v>
      </c>
      <c r="CR40" s="4">
        <f t="shared" si="24"/>
        <v>5.1000000000000004E-2</v>
      </c>
      <c r="CS40" s="4">
        <f t="shared" si="24"/>
        <v>5.1000000000000004E-2</v>
      </c>
      <c r="CT40" s="4">
        <f t="shared" si="24"/>
        <v>5.1000000000000004E-2</v>
      </c>
      <c r="CU40" s="4">
        <f t="shared" si="24"/>
        <v>5.1000000000000004E-2</v>
      </c>
      <c r="CV40" s="4">
        <f t="shared" si="25"/>
        <v>5.1000000000000004E-2</v>
      </c>
      <c r="CW40" s="4">
        <f t="shared" si="25"/>
        <v>5.1000000000000004E-2</v>
      </c>
      <c r="CX40" s="4">
        <f t="shared" si="25"/>
        <v>5.1000000000000004E-2</v>
      </c>
      <c r="CY40" s="4">
        <f t="shared" si="25"/>
        <v>5.1000000000000004E-2</v>
      </c>
      <c r="CZ40" s="4">
        <f t="shared" si="25"/>
        <v>5.1000000000000004E-2</v>
      </c>
      <c r="DA40" s="4">
        <f t="shared" si="25"/>
        <v>5.1000000000000004E-2</v>
      </c>
      <c r="DB40" s="4">
        <f t="shared" si="25"/>
        <v>5.1000000000000004E-2</v>
      </c>
      <c r="DC40" s="4">
        <f t="shared" si="25"/>
        <v>5.1000000000000004E-2</v>
      </c>
      <c r="DD40" s="4">
        <f t="shared" si="25"/>
        <v>5.1000000000000004E-2</v>
      </c>
      <c r="DE40" s="4">
        <f t="shared" si="25"/>
        <v>5.1000000000000004E-2</v>
      </c>
    </row>
    <row r="41" spans="1:109">
      <c r="A41" t="s">
        <v>74</v>
      </c>
      <c r="B41" t="s">
        <v>4</v>
      </c>
      <c r="C41">
        <v>4</v>
      </c>
      <c r="D41">
        <v>150</v>
      </c>
      <c r="F41" s="1">
        <v>0.25</v>
      </c>
      <c r="G41" s="1">
        <v>0.5</v>
      </c>
      <c r="H41">
        <v>90</v>
      </c>
      <c r="I41">
        <f>H41+H40+H39+H38</f>
        <v>202.5</v>
      </c>
      <c r="J41" s="4">
        <f t="shared" si="16"/>
        <v>0.53500000000000003</v>
      </c>
      <c r="K41" s="4">
        <f t="shared" si="16"/>
        <v>0.53500000000000003</v>
      </c>
      <c r="L41" s="4">
        <f t="shared" si="16"/>
        <v>0.53500000000000003</v>
      </c>
      <c r="M41" s="4">
        <f t="shared" si="16"/>
        <v>0.53500000000000003</v>
      </c>
      <c r="N41" s="4">
        <f t="shared" si="16"/>
        <v>0.26750000000000002</v>
      </c>
      <c r="O41" s="4">
        <f t="shared" si="16"/>
        <v>0.26750000000000002</v>
      </c>
      <c r="P41" s="4">
        <f t="shared" si="16"/>
        <v>0.26750000000000002</v>
      </c>
      <c r="Q41" s="4">
        <f t="shared" si="16"/>
        <v>0.26750000000000002</v>
      </c>
      <c r="R41" s="4">
        <f t="shared" si="16"/>
        <v>5.3500000000000006E-2</v>
      </c>
      <c r="S41" s="4">
        <f t="shared" si="16"/>
        <v>5.3500000000000006E-2</v>
      </c>
      <c r="T41" s="4">
        <f t="shared" si="17"/>
        <v>5.3500000000000006E-2</v>
      </c>
      <c r="U41" s="4">
        <f t="shared" si="17"/>
        <v>5.3500000000000006E-2</v>
      </c>
      <c r="V41" s="4">
        <f t="shared" si="17"/>
        <v>5.3500000000000006E-2</v>
      </c>
      <c r="W41" s="4">
        <f t="shared" si="17"/>
        <v>5.3500000000000006E-2</v>
      </c>
      <c r="X41" s="4">
        <f t="shared" si="17"/>
        <v>5.3500000000000006E-2</v>
      </c>
      <c r="Y41" s="4">
        <f t="shared" si="17"/>
        <v>5.3500000000000006E-2</v>
      </c>
      <c r="Z41" s="4">
        <f t="shared" si="17"/>
        <v>5.3500000000000006E-2</v>
      </c>
      <c r="AA41" s="4">
        <f t="shared" si="17"/>
        <v>5.3500000000000006E-2</v>
      </c>
      <c r="AB41" s="4">
        <f t="shared" si="17"/>
        <v>5.3500000000000006E-2</v>
      </c>
      <c r="AC41" s="4">
        <f t="shared" si="17"/>
        <v>5.3500000000000006E-2</v>
      </c>
      <c r="AD41" s="4">
        <f t="shared" si="18"/>
        <v>5.3500000000000006E-2</v>
      </c>
      <c r="AE41" s="4">
        <f t="shared" si="18"/>
        <v>5.3500000000000006E-2</v>
      </c>
      <c r="AF41" s="4">
        <f t="shared" si="18"/>
        <v>5.3500000000000006E-2</v>
      </c>
      <c r="AG41" s="4">
        <f t="shared" si="18"/>
        <v>5.3500000000000006E-2</v>
      </c>
      <c r="AH41" s="4">
        <f t="shared" si="18"/>
        <v>5.3500000000000006E-2</v>
      </c>
      <c r="AI41" s="4">
        <f t="shared" si="18"/>
        <v>5.3500000000000006E-2</v>
      </c>
      <c r="AJ41" s="4">
        <f t="shared" si="18"/>
        <v>5.3500000000000006E-2</v>
      </c>
      <c r="AK41" s="4">
        <f t="shared" si="18"/>
        <v>5.3500000000000006E-2</v>
      </c>
      <c r="AL41" s="4">
        <f t="shared" si="18"/>
        <v>5.3500000000000006E-2</v>
      </c>
      <c r="AM41" s="4">
        <f t="shared" si="18"/>
        <v>5.3500000000000006E-2</v>
      </c>
      <c r="AN41" s="4">
        <f t="shared" si="19"/>
        <v>5.3500000000000006E-2</v>
      </c>
      <c r="AO41" s="4">
        <f t="shared" si="19"/>
        <v>5.3500000000000006E-2</v>
      </c>
      <c r="AP41" s="4">
        <f t="shared" si="19"/>
        <v>5.3500000000000006E-2</v>
      </c>
      <c r="AQ41" s="4">
        <f t="shared" si="19"/>
        <v>5.3500000000000006E-2</v>
      </c>
      <c r="AR41" s="4">
        <f t="shared" si="19"/>
        <v>5.3500000000000006E-2</v>
      </c>
      <c r="AS41" s="4">
        <f t="shared" si="19"/>
        <v>5.3500000000000006E-2</v>
      </c>
      <c r="AT41" s="4">
        <f t="shared" si="19"/>
        <v>5.3500000000000006E-2</v>
      </c>
      <c r="AU41" s="4">
        <f t="shared" si="19"/>
        <v>5.3500000000000006E-2</v>
      </c>
      <c r="AV41" s="4">
        <f t="shared" si="19"/>
        <v>5.3500000000000006E-2</v>
      </c>
      <c r="AW41" s="4">
        <f t="shared" si="19"/>
        <v>5.3500000000000006E-2</v>
      </c>
      <c r="AX41" s="4">
        <f t="shared" si="20"/>
        <v>5.3500000000000006E-2</v>
      </c>
      <c r="AY41" s="4">
        <f t="shared" si="20"/>
        <v>5.3500000000000006E-2</v>
      </c>
      <c r="AZ41" s="4">
        <f t="shared" si="20"/>
        <v>5.3500000000000006E-2</v>
      </c>
      <c r="BA41" s="4">
        <f t="shared" si="20"/>
        <v>5.3500000000000006E-2</v>
      </c>
      <c r="BB41" s="4">
        <f t="shared" si="20"/>
        <v>5.3500000000000006E-2</v>
      </c>
      <c r="BC41" s="4">
        <f t="shared" si="20"/>
        <v>5.3500000000000006E-2</v>
      </c>
      <c r="BD41" s="4">
        <f t="shared" si="20"/>
        <v>5.3500000000000006E-2</v>
      </c>
      <c r="BE41" s="4">
        <f t="shared" si="20"/>
        <v>5.3500000000000006E-2</v>
      </c>
      <c r="BF41" s="4">
        <f t="shared" si="20"/>
        <v>5.3500000000000006E-2</v>
      </c>
      <c r="BG41" s="4">
        <f t="shared" si="20"/>
        <v>5.3500000000000006E-2</v>
      </c>
      <c r="BH41" s="4">
        <f t="shared" si="21"/>
        <v>5.3500000000000006E-2</v>
      </c>
      <c r="BI41" s="4">
        <f t="shared" si="21"/>
        <v>5.3500000000000006E-2</v>
      </c>
      <c r="BJ41" s="4">
        <f t="shared" si="21"/>
        <v>5.3500000000000006E-2</v>
      </c>
      <c r="BK41" s="4">
        <f t="shared" si="21"/>
        <v>5.3500000000000006E-2</v>
      </c>
      <c r="BL41" s="4">
        <f t="shared" si="21"/>
        <v>5.3500000000000006E-2</v>
      </c>
      <c r="BM41" s="4">
        <f t="shared" si="21"/>
        <v>5.3500000000000006E-2</v>
      </c>
      <c r="BN41" s="4">
        <f t="shared" si="21"/>
        <v>5.3500000000000006E-2</v>
      </c>
      <c r="BO41" s="4">
        <f t="shared" si="21"/>
        <v>5.3500000000000006E-2</v>
      </c>
      <c r="BP41" s="4">
        <f t="shared" si="21"/>
        <v>5.3500000000000006E-2</v>
      </c>
      <c r="BQ41" s="4">
        <f t="shared" si="21"/>
        <v>5.3500000000000006E-2</v>
      </c>
      <c r="BR41" s="4">
        <f t="shared" si="22"/>
        <v>5.3500000000000006E-2</v>
      </c>
      <c r="BS41" s="4">
        <f t="shared" si="22"/>
        <v>5.3500000000000006E-2</v>
      </c>
      <c r="BT41" s="4">
        <f t="shared" si="22"/>
        <v>5.3500000000000006E-2</v>
      </c>
      <c r="BU41" s="4">
        <f t="shared" si="22"/>
        <v>5.3500000000000006E-2</v>
      </c>
      <c r="BV41" s="4">
        <f t="shared" si="22"/>
        <v>5.3500000000000006E-2</v>
      </c>
      <c r="BW41" s="4">
        <f t="shared" si="22"/>
        <v>5.3500000000000006E-2</v>
      </c>
      <c r="BX41" s="4">
        <f t="shared" si="22"/>
        <v>5.3500000000000006E-2</v>
      </c>
      <c r="BY41" s="4">
        <f t="shared" si="22"/>
        <v>5.3500000000000006E-2</v>
      </c>
      <c r="BZ41" s="4">
        <f t="shared" si="22"/>
        <v>5.3500000000000006E-2</v>
      </c>
      <c r="CA41" s="4">
        <f t="shared" si="22"/>
        <v>5.3500000000000006E-2</v>
      </c>
      <c r="CB41" s="4">
        <f t="shared" si="23"/>
        <v>5.3500000000000006E-2</v>
      </c>
      <c r="CC41" s="4">
        <f t="shared" si="23"/>
        <v>5.3500000000000006E-2</v>
      </c>
      <c r="CD41" s="4">
        <f t="shared" si="23"/>
        <v>5.3500000000000006E-2</v>
      </c>
      <c r="CE41" s="4">
        <f t="shared" si="23"/>
        <v>5.3500000000000006E-2</v>
      </c>
      <c r="CF41" s="4">
        <f t="shared" si="23"/>
        <v>5.3500000000000006E-2</v>
      </c>
      <c r="CG41" s="4">
        <f t="shared" si="23"/>
        <v>5.3500000000000006E-2</v>
      </c>
      <c r="CH41" s="4">
        <f t="shared" si="23"/>
        <v>5.3500000000000006E-2</v>
      </c>
      <c r="CI41" s="4">
        <f t="shared" si="23"/>
        <v>5.3500000000000006E-2</v>
      </c>
      <c r="CJ41" s="4">
        <f t="shared" si="23"/>
        <v>5.3500000000000006E-2</v>
      </c>
      <c r="CK41" s="4">
        <f t="shared" si="23"/>
        <v>5.3500000000000006E-2</v>
      </c>
      <c r="CL41" s="4">
        <f t="shared" si="24"/>
        <v>5.3500000000000006E-2</v>
      </c>
      <c r="CM41" s="4">
        <f t="shared" si="24"/>
        <v>5.3500000000000006E-2</v>
      </c>
      <c r="CN41" s="4">
        <f t="shared" si="24"/>
        <v>5.3500000000000006E-2</v>
      </c>
      <c r="CO41" s="4">
        <f t="shared" si="24"/>
        <v>5.3500000000000006E-2</v>
      </c>
      <c r="CP41" s="4">
        <f t="shared" si="24"/>
        <v>5.3500000000000006E-2</v>
      </c>
      <c r="CQ41" s="4">
        <f t="shared" si="24"/>
        <v>5.3500000000000006E-2</v>
      </c>
      <c r="CR41" s="4">
        <f t="shared" si="24"/>
        <v>5.3500000000000006E-2</v>
      </c>
      <c r="CS41" s="4">
        <f t="shared" si="24"/>
        <v>5.3500000000000006E-2</v>
      </c>
      <c r="CT41" s="4">
        <f t="shared" si="24"/>
        <v>5.3500000000000006E-2</v>
      </c>
      <c r="CU41" s="4">
        <f t="shared" si="24"/>
        <v>5.3500000000000006E-2</v>
      </c>
      <c r="CV41" s="4">
        <f t="shared" si="25"/>
        <v>5.3500000000000006E-2</v>
      </c>
      <c r="CW41" s="4">
        <f t="shared" si="25"/>
        <v>5.3500000000000006E-2</v>
      </c>
      <c r="CX41" s="4">
        <f t="shared" si="25"/>
        <v>5.3500000000000006E-2</v>
      </c>
      <c r="CY41" s="4">
        <f t="shared" si="25"/>
        <v>5.3500000000000006E-2</v>
      </c>
      <c r="CZ41" s="4">
        <f t="shared" si="25"/>
        <v>5.3500000000000006E-2</v>
      </c>
      <c r="DA41" s="4">
        <f t="shared" si="25"/>
        <v>5.3500000000000006E-2</v>
      </c>
      <c r="DB41" s="4">
        <f t="shared" si="25"/>
        <v>5.3500000000000006E-2</v>
      </c>
      <c r="DC41" s="4">
        <f t="shared" si="25"/>
        <v>5.3500000000000006E-2</v>
      </c>
      <c r="DD41" s="4">
        <f t="shared" si="25"/>
        <v>5.3500000000000006E-2</v>
      </c>
      <c r="DE41" s="4">
        <f t="shared" si="25"/>
        <v>5.3500000000000006E-2</v>
      </c>
    </row>
    <row r="42" spans="1:109">
      <c r="A42" t="s">
        <v>75</v>
      </c>
      <c r="B42" t="s">
        <v>4</v>
      </c>
      <c r="C42">
        <v>5</v>
      </c>
      <c r="D42">
        <v>170</v>
      </c>
      <c r="F42" s="1">
        <v>0.3</v>
      </c>
      <c r="G42" s="1">
        <v>0.6</v>
      </c>
      <c r="H42">
        <v>120</v>
      </c>
      <c r="I42">
        <f>H42+H41+H40+H39+H38</f>
        <v>322.5</v>
      </c>
      <c r="J42" s="4">
        <f t="shared" ref="J42:S52" si="26">IF($D42-$Q$9*(J$21-1)&gt;$D42*0.7,0.5*(1+$F42-$U$4),IF($D42-$Q$9*(J$21-1)&gt;$D42*0.3,0.25*(1+$F42-$U$4),0.05*(1+$F42-$U$4)))</f>
        <v>0.56000000000000005</v>
      </c>
      <c r="K42" s="4">
        <f t="shared" si="26"/>
        <v>0.56000000000000005</v>
      </c>
      <c r="L42" s="4">
        <f t="shared" si="26"/>
        <v>0.56000000000000005</v>
      </c>
      <c r="M42" s="4">
        <f t="shared" si="26"/>
        <v>0.56000000000000005</v>
      </c>
      <c r="N42" s="4">
        <f t="shared" si="26"/>
        <v>0.28000000000000003</v>
      </c>
      <c r="O42" s="4">
        <f t="shared" si="26"/>
        <v>0.28000000000000003</v>
      </c>
      <c r="P42" s="4">
        <f t="shared" si="26"/>
        <v>0.28000000000000003</v>
      </c>
      <c r="Q42" s="4">
        <f t="shared" si="26"/>
        <v>0.28000000000000003</v>
      </c>
      <c r="R42" s="4">
        <f t="shared" si="26"/>
        <v>0.28000000000000003</v>
      </c>
      <c r="S42" s="4">
        <f t="shared" si="26"/>
        <v>5.6000000000000008E-2</v>
      </c>
      <c r="T42" s="4">
        <f t="shared" ref="T42:AC52" si="27">IF($D42-$Q$9*(T$21-1)&gt;$D42*0.7,0.5*(1+$F42-$U$4),IF($D42-$Q$9*(T$21-1)&gt;$D42*0.3,0.25*(1+$F42-$U$4),0.05*(1+$F42-$U$4)))</f>
        <v>5.6000000000000008E-2</v>
      </c>
      <c r="U42" s="4">
        <f t="shared" si="27"/>
        <v>5.6000000000000008E-2</v>
      </c>
      <c r="V42" s="4">
        <f t="shared" si="27"/>
        <v>5.6000000000000008E-2</v>
      </c>
      <c r="W42" s="4">
        <f t="shared" si="27"/>
        <v>5.6000000000000008E-2</v>
      </c>
      <c r="X42" s="4">
        <f t="shared" si="27"/>
        <v>5.6000000000000008E-2</v>
      </c>
      <c r="Y42" s="4">
        <f t="shared" si="27"/>
        <v>5.6000000000000008E-2</v>
      </c>
      <c r="Z42" s="4">
        <f t="shared" si="27"/>
        <v>5.6000000000000008E-2</v>
      </c>
      <c r="AA42" s="4">
        <f t="shared" si="27"/>
        <v>5.6000000000000008E-2</v>
      </c>
      <c r="AB42" s="4">
        <f t="shared" si="27"/>
        <v>5.6000000000000008E-2</v>
      </c>
      <c r="AC42" s="4">
        <f t="shared" si="27"/>
        <v>5.6000000000000008E-2</v>
      </c>
      <c r="AD42" s="4">
        <f t="shared" ref="AD42:AM52" si="28">IF($D42-$Q$9*(AD$21-1)&gt;$D42*0.7,0.5*(1+$F42-$U$4),IF($D42-$Q$9*(AD$21-1)&gt;$D42*0.3,0.25*(1+$F42-$U$4),0.05*(1+$F42-$U$4)))</f>
        <v>5.6000000000000008E-2</v>
      </c>
      <c r="AE42" s="4">
        <f t="shared" si="28"/>
        <v>5.6000000000000008E-2</v>
      </c>
      <c r="AF42" s="4">
        <f t="shared" si="28"/>
        <v>5.6000000000000008E-2</v>
      </c>
      <c r="AG42" s="4">
        <f t="shared" si="28"/>
        <v>5.6000000000000008E-2</v>
      </c>
      <c r="AH42" s="4">
        <f t="shared" si="28"/>
        <v>5.6000000000000008E-2</v>
      </c>
      <c r="AI42" s="4">
        <f t="shared" si="28"/>
        <v>5.6000000000000008E-2</v>
      </c>
      <c r="AJ42" s="4">
        <f t="shared" si="28"/>
        <v>5.6000000000000008E-2</v>
      </c>
      <c r="AK42" s="4">
        <f t="shared" si="28"/>
        <v>5.6000000000000008E-2</v>
      </c>
      <c r="AL42" s="4">
        <f t="shared" si="28"/>
        <v>5.6000000000000008E-2</v>
      </c>
      <c r="AM42" s="4">
        <f t="shared" si="28"/>
        <v>5.6000000000000008E-2</v>
      </c>
      <c r="AN42" s="4">
        <f t="shared" ref="AN42:AW52" si="29">IF($D42-$Q$9*(AN$21-1)&gt;$D42*0.7,0.5*(1+$F42-$U$4),IF($D42-$Q$9*(AN$21-1)&gt;$D42*0.3,0.25*(1+$F42-$U$4),0.05*(1+$F42-$U$4)))</f>
        <v>5.6000000000000008E-2</v>
      </c>
      <c r="AO42" s="4">
        <f t="shared" si="29"/>
        <v>5.6000000000000008E-2</v>
      </c>
      <c r="AP42" s="4">
        <f t="shared" si="29"/>
        <v>5.6000000000000008E-2</v>
      </c>
      <c r="AQ42" s="4">
        <f t="shared" si="29"/>
        <v>5.6000000000000008E-2</v>
      </c>
      <c r="AR42" s="4">
        <f t="shared" si="29"/>
        <v>5.6000000000000008E-2</v>
      </c>
      <c r="AS42" s="4">
        <f t="shared" si="29"/>
        <v>5.6000000000000008E-2</v>
      </c>
      <c r="AT42" s="4">
        <f t="shared" si="29"/>
        <v>5.6000000000000008E-2</v>
      </c>
      <c r="AU42" s="4">
        <f t="shared" si="29"/>
        <v>5.6000000000000008E-2</v>
      </c>
      <c r="AV42" s="4">
        <f t="shared" si="29"/>
        <v>5.6000000000000008E-2</v>
      </c>
      <c r="AW42" s="4">
        <f t="shared" si="29"/>
        <v>5.6000000000000008E-2</v>
      </c>
      <c r="AX42" s="4">
        <f t="shared" ref="AX42:BG52" si="30">IF($D42-$Q$9*(AX$21-1)&gt;$D42*0.7,0.5*(1+$F42-$U$4),IF($D42-$Q$9*(AX$21-1)&gt;$D42*0.3,0.25*(1+$F42-$U$4),0.05*(1+$F42-$U$4)))</f>
        <v>5.6000000000000008E-2</v>
      </c>
      <c r="AY42" s="4">
        <f t="shared" si="30"/>
        <v>5.6000000000000008E-2</v>
      </c>
      <c r="AZ42" s="4">
        <f t="shared" si="30"/>
        <v>5.6000000000000008E-2</v>
      </c>
      <c r="BA42" s="4">
        <f t="shared" si="30"/>
        <v>5.6000000000000008E-2</v>
      </c>
      <c r="BB42" s="4">
        <f t="shared" si="30"/>
        <v>5.6000000000000008E-2</v>
      </c>
      <c r="BC42" s="4">
        <f t="shared" si="30"/>
        <v>5.6000000000000008E-2</v>
      </c>
      <c r="BD42" s="4">
        <f t="shared" si="30"/>
        <v>5.6000000000000008E-2</v>
      </c>
      <c r="BE42" s="4">
        <f t="shared" si="30"/>
        <v>5.6000000000000008E-2</v>
      </c>
      <c r="BF42" s="4">
        <f t="shared" si="30"/>
        <v>5.6000000000000008E-2</v>
      </c>
      <c r="BG42" s="4">
        <f t="shared" si="30"/>
        <v>5.6000000000000008E-2</v>
      </c>
      <c r="BH42" s="4">
        <f t="shared" ref="BH42:BQ52" si="31">IF($D42-$Q$9*(BH$21-1)&gt;$D42*0.7,0.5*(1+$F42-$U$4),IF($D42-$Q$9*(BH$21-1)&gt;$D42*0.3,0.25*(1+$F42-$U$4),0.05*(1+$F42-$U$4)))</f>
        <v>5.6000000000000008E-2</v>
      </c>
      <c r="BI42" s="4">
        <f t="shared" si="31"/>
        <v>5.6000000000000008E-2</v>
      </c>
      <c r="BJ42" s="4">
        <f t="shared" si="31"/>
        <v>5.6000000000000008E-2</v>
      </c>
      <c r="BK42" s="4">
        <f t="shared" si="31"/>
        <v>5.6000000000000008E-2</v>
      </c>
      <c r="BL42" s="4">
        <f t="shared" si="31"/>
        <v>5.6000000000000008E-2</v>
      </c>
      <c r="BM42" s="4">
        <f t="shared" si="31"/>
        <v>5.6000000000000008E-2</v>
      </c>
      <c r="BN42" s="4">
        <f t="shared" si="31"/>
        <v>5.6000000000000008E-2</v>
      </c>
      <c r="BO42" s="4">
        <f t="shared" si="31"/>
        <v>5.6000000000000008E-2</v>
      </c>
      <c r="BP42" s="4">
        <f t="shared" si="31"/>
        <v>5.6000000000000008E-2</v>
      </c>
      <c r="BQ42" s="4">
        <f t="shared" si="31"/>
        <v>5.6000000000000008E-2</v>
      </c>
      <c r="BR42" s="4">
        <f t="shared" ref="BR42:CA52" si="32">IF($D42-$Q$9*(BR$21-1)&gt;$D42*0.7,0.5*(1+$F42-$U$4),IF($D42-$Q$9*(BR$21-1)&gt;$D42*0.3,0.25*(1+$F42-$U$4),0.05*(1+$F42-$U$4)))</f>
        <v>5.6000000000000008E-2</v>
      </c>
      <c r="BS42" s="4">
        <f t="shared" si="32"/>
        <v>5.6000000000000008E-2</v>
      </c>
      <c r="BT42" s="4">
        <f t="shared" si="32"/>
        <v>5.6000000000000008E-2</v>
      </c>
      <c r="BU42" s="4">
        <f t="shared" si="32"/>
        <v>5.6000000000000008E-2</v>
      </c>
      <c r="BV42" s="4">
        <f t="shared" si="32"/>
        <v>5.6000000000000008E-2</v>
      </c>
      <c r="BW42" s="4">
        <f t="shared" si="32"/>
        <v>5.6000000000000008E-2</v>
      </c>
      <c r="BX42" s="4">
        <f t="shared" si="32"/>
        <v>5.6000000000000008E-2</v>
      </c>
      <c r="BY42" s="4">
        <f t="shared" si="32"/>
        <v>5.6000000000000008E-2</v>
      </c>
      <c r="BZ42" s="4">
        <f t="shared" si="32"/>
        <v>5.6000000000000008E-2</v>
      </c>
      <c r="CA42" s="4">
        <f t="shared" si="32"/>
        <v>5.6000000000000008E-2</v>
      </c>
      <c r="CB42" s="4">
        <f t="shared" ref="CB42:CK52" si="33">IF($D42-$Q$9*(CB$21-1)&gt;$D42*0.7,0.5*(1+$F42-$U$4),IF($D42-$Q$9*(CB$21-1)&gt;$D42*0.3,0.25*(1+$F42-$U$4),0.05*(1+$F42-$U$4)))</f>
        <v>5.6000000000000008E-2</v>
      </c>
      <c r="CC42" s="4">
        <f t="shared" si="33"/>
        <v>5.6000000000000008E-2</v>
      </c>
      <c r="CD42" s="4">
        <f t="shared" si="33"/>
        <v>5.6000000000000008E-2</v>
      </c>
      <c r="CE42" s="4">
        <f t="shared" si="33"/>
        <v>5.6000000000000008E-2</v>
      </c>
      <c r="CF42" s="4">
        <f t="shared" si="33"/>
        <v>5.6000000000000008E-2</v>
      </c>
      <c r="CG42" s="4">
        <f t="shared" si="33"/>
        <v>5.6000000000000008E-2</v>
      </c>
      <c r="CH42" s="4">
        <f t="shared" si="33"/>
        <v>5.6000000000000008E-2</v>
      </c>
      <c r="CI42" s="4">
        <f t="shared" si="33"/>
        <v>5.6000000000000008E-2</v>
      </c>
      <c r="CJ42" s="4">
        <f t="shared" si="33"/>
        <v>5.6000000000000008E-2</v>
      </c>
      <c r="CK42" s="4">
        <f t="shared" si="33"/>
        <v>5.6000000000000008E-2</v>
      </c>
      <c r="CL42" s="4">
        <f t="shared" ref="CL42:CU52" si="34">IF($D42-$Q$9*(CL$21-1)&gt;$D42*0.7,0.5*(1+$F42-$U$4),IF($D42-$Q$9*(CL$21-1)&gt;$D42*0.3,0.25*(1+$F42-$U$4),0.05*(1+$F42-$U$4)))</f>
        <v>5.6000000000000008E-2</v>
      </c>
      <c r="CM42" s="4">
        <f t="shared" si="34"/>
        <v>5.6000000000000008E-2</v>
      </c>
      <c r="CN42" s="4">
        <f t="shared" si="34"/>
        <v>5.6000000000000008E-2</v>
      </c>
      <c r="CO42" s="4">
        <f t="shared" si="34"/>
        <v>5.6000000000000008E-2</v>
      </c>
      <c r="CP42" s="4">
        <f t="shared" si="34"/>
        <v>5.6000000000000008E-2</v>
      </c>
      <c r="CQ42" s="4">
        <f t="shared" si="34"/>
        <v>5.6000000000000008E-2</v>
      </c>
      <c r="CR42" s="4">
        <f t="shared" si="34"/>
        <v>5.6000000000000008E-2</v>
      </c>
      <c r="CS42" s="4">
        <f t="shared" si="34"/>
        <v>5.6000000000000008E-2</v>
      </c>
      <c r="CT42" s="4">
        <f t="shared" si="34"/>
        <v>5.6000000000000008E-2</v>
      </c>
      <c r="CU42" s="4">
        <f t="shared" si="34"/>
        <v>5.6000000000000008E-2</v>
      </c>
      <c r="CV42" s="4">
        <f t="shared" ref="CV42:DE52" si="35">IF($D42-$Q$9*(CV$21-1)&gt;$D42*0.7,0.5*(1+$F42-$U$4),IF($D42-$Q$9*(CV$21-1)&gt;$D42*0.3,0.25*(1+$F42-$U$4),0.05*(1+$F42-$U$4)))</f>
        <v>5.6000000000000008E-2</v>
      </c>
      <c r="CW42" s="4">
        <f t="shared" si="35"/>
        <v>5.6000000000000008E-2</v>
      </c>
      <c r="CX42" s="4">
        <f t="shared" si="35"/>
        <v>5.6000000000000008E-2</v>
      </c>
      <c r="CY42" s="4">
        <f t="shared" si="35"/>
        <v>5.6000000000000008E-2</v>
      </c>
      <c r="CZ42" s="4">
        <f t="shared" si="35"/>
        <v>5.6000000000000008E-2</v>
      </c>
      <c r="DA42" s="4">
        <f t="shared" si="35"/>
        <v>5.6000000000000008E-2</v>
      </c>
      <c r="DB42" s="4">
        <f t="shared" si="35"/>
        <v>5.6000000000000008E-2</v>
      </c>
      <c r="DC42" s="4">
        <f t="shared" si="35"/>
        <v>5.6000000000000008E-2</v>
      </c>
      <c r="DD42" s="4">
        <f t="shared" si="35"/>
        <v>5.6000000000000008E-2</v>
      </c>
      <c r="DE42" s="4">
        <f t="shared" si="35"/>
        <v>5.6000000000000008E-2</v>
      </c>
    </row>
    <row r="43" spans="1:109">
      <c r="A43" t="s">
        <v>76</v>
      </c>
      <c r="B43" t="s">
        <v>5</v>
      </c>
      <c r="C43">
        <v>1</v>
      </c>
      <c r="D43">
        <v>110</v>
      </c>
      <c r="E43" s="1">
        <v>0.2</v>
      </c>
      <c r="F43" s="1">
        <v>0.2</v>
      </c>
      <c r="H43">
        <v>60</v>
      </c>
      <c r="I43">
        <f>H43</f>
        <v>60</v>
      </c>
      <c r="J43" s="4">
        <f t="shared" si="26"/>
        <v>0.51</v>
      </c>
      <c r="K43" s="4">
        <f t="shared" si="26"/>
        <v>0.51</v>
      </c>
      <c r="L43" s="4">
        <f t="shared" si="26"/>
        <v>0.51</v>
      </c>
      <c r="M43" s="4">
        <f t="shared" si="26"/>
        <v>0.255</v>
      </c>
      <c r="N43" s="4">
        <f t="shared" si="26"/>
        <v>0.255</v>
      </c>
      <c r="O43" s="4">
        <f t="shared" si="26"/>
        <v>0.255</v>
      </c>
      <c r="P43" s="4">
        <f t="shared" si="26"/>
        <v>5.1000000000000004E-2</v>
      </c>
      <c r="Q43" s="4">
        <f t="shared" si="26"/>
        <v>5.1000000000000004E-2</v>
      </c>
      <c r="R43" s="4">
        <f t="shared" si="26"/>
        <v>5.1000000000000004E-2</v>
      </c>
      <c r="S43" s="4">
        <f t="shared" si="26"/>
        <v>5.1000000000000004E-2</v>
      </c>
      <c r="T43" s="4">
        <f t="shared" si="27"/>
        <v>5.1000000000000004E-2</v>
      </c>
      <c r="U43" s="4">
        <f t="shared" si="27"/>
        <v>5.1000000000000004E-2</v>
      </c>
      <c r="V43" s="4">
        <f t="shared" si="27"/>
        <v>5.1000000000000004E-2</v>
      </c>
      <c r="W43" s="4">
        <f t="shared" si="27"/>
        <v>5.1000000000000004E-2</v>
      </c>
      <c r="X43" s="4">
        <f t="shared" si="27"/>
        <v>5.1000000000000004E-2</v>
      </c>
      <c r="Y43" s="4">
        <f t="shared" si="27"/>
        <v>5.1000000000000004E-2</v>
      </c>
      <c r="Z43" s="4">
        <f t="shared" si="27"/>
        <v>5.1000000000000004E-2</v>
      </c>
      <c r="AA43" s="4">
        <f t="shared" si="27"/>
        <v>5.1000000000000004E-2</v>
      </c>
      <c r="AB43" s="4">
        <f t="shared" si="27"/>
        <v>5.1000000000000004E-2</v>
      </c>
      <c r="AC43" s="4">
        <f t="shared" si="27"/>
        <v>5.1000000000000004E-2</v>
      </c>
      <c r="AD43" s="4">
        <f t="shared" si="28"/>
        <v>5.1000000000000004E-2</v>
      </c>
      <c r="AE43" s="4">
        <f t="shared" si="28"/>
        <v>5.1000000000000004E-2</v>
      </c>
      <c r="AF43" s="4">
        <f t="shared" si="28"/>
        <v>5.1000000000000004E-2</v>
      </c>
      <c r="AG43" s="4">
        <f t="shared" si="28"/>
        <v>5.1000000000000004E-2</v>
      </c>
      <c r="AH43" s="4">
        <f t="shared" si="28"/>
        <v>5.1000000000000004E-2</v>
      </c>
      <c r="AI43" s="4">
        <f t="shared" si="28"/>
        <v>5.1000000000000004E-2</v>
      </c>
      <c r="AJ43" s="4">
        <f t="shared" si="28"/>
        <v>5.1000000000000004E-2</v>
      </c>
      <c r="AK43" s="4">
        <f t="shared" si="28"/>
        <v>5.1000000000000004E-2</v>
      </c>
      <c r="AL43" s="4">
        <f t="shared" si="28"/>
        <v>5.1000000000000004E-2</v>
      </c>
      <c r="AM43" s="4">
        <f t="shared" si="28"/>
        <v>5.1000000000000004E-2</v>
      </c>
      <c r="AN43" s="4">
        <f t="shared" si="29"/>
        <v>5.1000000000000004E-2</v>
      </c>
      <c r="AO43" s="4">
        <f t="shared" si="29"/>
        <v>5.1000000000000004E-2</v>
      </c>
      <c r="AP43" s="4">
        <f t="shared" si="29"/>
        <v>5.1000000000000004E-2</v>
      </c>
      <c r="AQ43" s="4">
        <f t="shared" si="29"/>
        <v>5.1000000000000004E-2</v>
      </c>
      <c r="AR43" s="4">
        <f t="shared" si="29"/>
        <v>5.1000000000000004E-2</v>
      </c>
      <c r="AS43" s="4">
        <f t="shared" si="29"/>
        <v>5.1000000000000004E-2</v>
      </c>
      <c r="AT43" s="4">
        <f t="shared" si="29"/>
        <v>5.1000000000000004E-2</v>
      </c>
      <c r="AU43" s="4">
        <f t="shared" si="29"/>
        <v>5.1000000000000004E-2</v>
      </c>
      <c r="AV43" s="4">
        <f t="shared" si="29"/>
        <v>5.1000000000000004E-2</v>
      </c>
      <c r="AW43" s="4">
        <f t="shared" si="29"/>
        <v>5.1000000000000004E-2</v>
      </c>
      <c r="AX43" s="4">
        <f t="shared" si="30"/>
        <v>5.1000000000000004E-2</v>
      </c>
      <c r="AY43" s="4">
        <f t="shared" si="30"/>
        <v>5.1000000000000004E-2</v>
      </c>
      <c r="AZ43" s="4">
        <f t="shared" si="30"/>
        <v>5.1000000000000004E-2</v>
      </c>
      <c r="BA43" s="4">
        <f t="shared" si="30"/>
        <v>5.1000000000000004E-2</v>
      </c>
      <c r="BB43" s="4">
        <f t="shared" si="30"/>
        <v>5.1000000000000004E-2</v>
      </c>
      <c r="BC43" s="4">
        <f t="shared" si="30"/>
        <v>5.1000000000000004E-2</v>
      </c>
      <c r="BD43" s="4">
        <f t="shared" si="30"/>
        <v>5.1000000000000004E-2</v>
      </c>
      <c r="BE43" s="4">
        <f t="shared" si="30"/>
        <v>5.1000000000000004E-2</v>
      </c>
      <c r="BF43" s="4">
        <f t="shared" si="30"/>
        <v>5.1000000000000004E-2</v>
      </c>
      <c r="BG43" s="4">
        <f t="shared" si="30"/>
        <v>5.1000000000000004E-2</v>
      </c>
      <c r="BH43" s="4">
        <f t="shared" si="31"/>
        <v>5.1000000000000004E-2</v>
      </c>
      <c r="BI43" s="4">
        <f t="shared" si="31"/>
        <v>5.1000000000000004E-2</v>
      </c>
      <c r="BJ43" s="4">
        <f t="shared" si="31"/>
        <v>5.1000000000000004E-2</v>
      </c>
      <c r="BK43" s="4">
        <f t="shared" si="31"/>
        <v>5.1000000000000004E-2</v>
      </c>
      <c r="BL43" s="4">
        <f t="shared" si="31"/>
        <v>5.1000000000000004E-2</v>
      </c>
      <c r="BM43" s="4">
        <f t="shared" si="31"/>
        <v>5.1000000000000004E-2</v>
      </c>
      <c r="BN43" s="4">
        <f t="shared" si="31"/>
        <v>5.1000000000000004E-2</v>
      </c>
      <c r="BO43" s="4">
        <f t="shared" si="31"/>
        <v>5.1000000000000004E-2</v>
      </c>
      <c r="BP43" s="4">
        <f t="shared" si="31"/>
        <v>5.1000000000000004E-2</v>
      </c>
      <c r="BQ43" s="4">
        <f t="shared" si="31"/>
        <v>5.1000000000000004E-2</v>
      </c>
      <c r="BR43" s="4">
        <f t="shared" si="32"/>
        <v>5.1000000000000004E-2</v>
      </c>
      <c r="BS43" s="4">
        <f t="shared" si="32"/>
        <v>5.1000000000000004E-2</v>
      </c>
      <c r="BT43" s="4">
        <f t="shared" si="32"/>
        <v>5.1000000000000004E-2</v>
      </c>
      <c r="BU43" s="4">
        <f t="shared" si="32"/>
        <v>5.1000000000000004E-2</v>
      </c>
      <c r="BV43" s="4">
        <f t="shared" si="32"/>
        <v>5.1000000000000004E-2</v>
      </c>
      <c r="BW43" s="4">
        <f t="shared" si="32"/>
        <v>5.1000000000000004E-2</v>
      </c>
      <c r="BX43" s="4">
        <f t="shared" si="32"/>
        <v>5.1000000000000004E-2</v>
      </c>
      <c r="BY43" s="4">
        <f t="shared" si="32"/>
        <v>5.1000000000000004E-2</v>
      </c>
      <c r="BZ43" s="4">
        <f t="shared" si="32"/>
        <v>5.1000000000000004E-2</v>
      </c>
      <c r="CA43" s="4">
        <f t="shared" si="32"/>
        <v>5.1000000000000004E-2</v>
      </c>
      <c r="CB43" s="4">
        <f t="shared" si="33"/>
        <v>5.1000000000000004E-2</v>
      </c>
      <c r="CC43" s="4">
        <f t="shared" si="33"/>
        <v>5.1000000000000004E-2</v>
      </c>
      <c r="CD43" s="4">
        <f t="shared" si="33"/>
        <v>5.1000000000000004E-2</v>
      </c>
      <c r="CE43" s="4">
        <f t="shared" si="33"/>
        <v>5.1000000000000004E-2</v>
      </c>
      <c r="CF43" s="4">
        <f t="shared" si="33"/>
        <v>5.1000000000000004E-2</v>
      </c>
      <c r="CG43" s="4">
        <f t="shared" si="33"/>
        <v>5.1000000000000004E-2</v>
      </c>
      <c r="CH43" s="4">
        <f t="shared" si="33"/>
        <v>5.1000000000000004E-2</v>
      </c>
      <c r="CI43" s="4">
        <f t="shared" si="33"/>
        <v>5.1000000000000004E-2</v>
      </c>
      <c r="CJ43" s="4">
        <f t="shared" si="33"/>
        <v>5.1000000000000004E-2</v>
      </c>
      <c r="CK43" s="4">
        <f t="shared" si="33"/>
        <v>5.1000000000000004E-2</v>
      </c>
      <c r="CL43" s="4">
        <f t="shared" si="34"/>
        <v>5.1000000000000004E-2</v>
      </c>
      <c r="CM43" s="4">
        <f t="shared" si="34"/>
        <v>5.1000000000000004E-2</v>
      </c>
      <c r="CN43" s="4">
        <f t="shared" si="34"/>
        <v>5.1000000000000004E-2</v>
      </c>
      <c r="CO43" s="4">
        <f t="shared" si="34"/>
        <v>5.1000000000000004E-2</v>
      </c>
      <c r="CP43" s="4">
        <f t="shared" si="34"/>
        <v>5.1000000000000004E-2</v>
      </c>
      <c r="CQ43" s="4">
        <f t="shared" si="34"/>
        <v>5.1000000000000004E-2</v>
      </c>
      <c r="CR43" s="4">
        <f t="shared" si="34"/>
        <v>5.1000000000000004E-2</v>
      </c>
      <c r="CS43" s="4">
        <f t="shared" si="34"/>
        <v>5.1000000000000004E-2</v>
      </c>
      <c r="CT43" s="4">
        <f t="shared" si="34"/>
        <v>5.1000000000000004E-2</v>
      </c>
      <c r="CU43" s="4">
        <f t="shared" si="34"/>
        <v>5.1000000000000004E-2</v>
      </c>
      <c r="CV43" s="4">
        <f t="shared" si="35"/>
        <v>5.1000000000000004E-2</v>
      </c>
      <c r="CW43" s="4">
        <f t="shared" si="35"/>
        <v>5.1000000000000004E-2</v>
      </c>
      <c r="CX43" s="4">
        <f t="shared" si="35"/>
        <v>5.1000000000000004E-2</v>
      </c>
      <c r="CY43" s="4">
        <f t="shared" si="35"/>
        <v>5.1000000000000004E-2</v>
      </c>
      <c r="CZ43" s="4">
        <f t="shared" si="35"/>
        <v>5.1000000000000004E-2</v>
      </c>
      <c r="DA43" s="4">
        <f t="shared" si="35"/>
        <v>5.1000000000000004E-2</v>
      </c>
      <c r="DB43" s="4">
        <f t="shared" si="35"/>
        <v>5.1000000000000004E-2</v>
      </c>
      <c r="DC43" s="4">
        <f t="shared" si="35"/>
        <v>5.1000000000000004E-2</v>
      </c>
      <c r="DD43" s="4">
        <f t="shared" si="35"/>
        <v>5.1000000000000004E-2</v>
      </c>
      <c r="DE43" s="4">
        <f t="shared" si="35"/>
        <v>5.1000000000000004E-2</v>
      </c>
    </row>
    <row r="44" spans="1:109">
      <c r="A44" t="s">
        <v>77</v>
      </c>
      <c r="B44" t="s">
        <v>5</v>
      </c>
      <c r="C44">
        <v>2</v>
      </c>
      <c r="D44">
        <v>130</v>
      </c>
      <c r="E44" s="1">
        <v>0.3</v>
      </c>
      <c r="F44" s="1">
        <v>0.3</v>
      </c>
      <c r="H44">
        <f>12.5+25</f>
        <v>37.5</v>
      </c>
      <c r="I44">
        <f>H44+H43</f>
        <v>97.5</v>
      </c>
      <c r="J44" s="4">
        <f t="shared" si="26"/>
        <v>0.56000000000000005</v>
      </c>
      <c r="K44" s="4">
        <f t="shared" si="26"/>
        <v>0.56000000000000005</v>
      </c>
      <c r="L44" s="4">
        <f t="shared" si="26"/>
        <v>0.56000000000000005</v>
      </c>
      <c r="M44" s="4">
        <f t="shared" si="26"/>
        <v>0.28000000000000003</v>
      </c>
      <c r="N44" s="4">
        <f t="shared" si="26"/>
        <v>0.28000000000000003</v>
      </c>
      <c r="O44" s="4">
        <f t="shared" si="26"/>
        <v>0.28000000000000003</v>
      </c>
      <c r="P44" s="4">
        <f t="shared" si="26"/>
        <v>0.28000000000000003</v>
      </c>
      <c r="Q44" s="4">
        <f t="shared" si="26"/>
        <v>5.6000000000000008E-2</v>
      </c>
      <c r="R44" s="4">
        <f t="shared" si="26"/>
        <v>5.6000000000000008E-2</v>
      </c>
      <c r="S44" s="4">
        <f t="shared" si="26"/>
        <v>5.6000000000000008E-2</v>
      </c>
      <c r="T44" s="4">
        <f t="shared" si="27"/>
        <v>5.6000000000000008E-2</v>
      </c>
      <c r="U44" s="4">
        <f t="shared" si="27"/>
        <v>5.6000000000000008E-2</v>
      </c>
      <c r="V44" s="4">
        <f t="shared" si="27"/>
        <v>5.6000000000000008E-2</v>
      </c>
      <c r="W44" s="4">
        <f t="shared" si="27"/>
        <v>5.6000000000000008E-2</v>
      </c>
      <c r="X44" s="4">
        <f t="shared" si="27"/>
        <v>5.6000000000000008E-2</v>
      </c>
      <c r="Y44" s="4">
        <f t="shared" si="27"/>
        <v>5.6000000000000008E-2</v>
      </c>
      <c r="Z44" s="4">
        <f t="shared" si="27"/>
        <v>5.6000000000000008E-2</v>
      </c>
      <c r="AA44" s="4">
        <f t="shared" si="27"/>
        <v>5.6000000000000008E-2</v>
      </c>
      <c r="AB44" s="4">
        <f t="shared" si="27"/>
        <v>5.6000000000000008E-2</v>
      </c>
      <c r="AC44" s="4">
        <f t="shared" si="27"/>
        <v>5.6000000000000008E-2</v>
      </c>
      <c r="AD44" s="4">
        <f t="shared" si="28"/>
        <v>5.6000000000000008E-2</v>
      </c>
      <c r="AE44" s="4">
        <f t="shared" si="28"/>
        <v>5.6000000000000008E-2</v>
      </c>
      <c r="AF44" s="4">
        <f t="shared" si="28"/>
        <v>5.6000000000000008E-2</v>
      </c>
      <c r="AG44" s="4">
        <f t="shared" si="28"/>
        <v>5.6000000000000008E-2</v>
      </c>
      <c r="AH44" s="4">
        <f t="shared" si="28"/>
        <v>5.6000000000000008E-2</v>
      </c>
      <c r="AI44" s="4">
        <f t="shared" si="28"/>
        <v>5.6000000000000008E-2</v>
      </c>
      <c r="AJ44" s="4">
        <f t="shared" si="28"/>
        <v>5.6000000000000008E-2</v>
      </c>
      <c r="AK44" s="4">
        <f t="shared" si="28"/>
        <v>5.6000000000000008E-2</v>
      </c>
      <c r="AL44" s="4">
        <f t="shared" si="28"/>
        <v>5.6000000000000008E-2</v>
      </c>
      <c r="AM44" s="4">
        <f t="shared" si="28"/>
        <v>5.6000000000000008E-2</v>
      </c>
      <c r="AN44" s="4">
        <f t="shared" si="29"/>
        <v>5.6000000000000008E-2</v>
      </c>
      <c r="AO44" s="4">
        <f t="shared" si="29"/>
        <v>5.6000000000000008E-2</v>
      </c>
      <c r="AP44" s="4">
        <f t="shared" si="29"/>
        <v>5.6000000000000008E-2</v>
      </c>
      <c r="AQ44" s="4">
        <f t="shared" si="29"/>
        <v>5.6000000000000008E-2</v>
      </c>
      <c r="AR44" s="4">
        <f t="shared" si="29"/>
        <v>5.6000000000000008E-2</v>
      </c>
      <c r="AS44" s="4">
        <f t="shared" si="29"/>
        <v>5.6000000000000008E-2</v>
      </c>
      <c r="AT44" s="4">
        <f t="shared" si="29"/>
        <v>5.6000000000000008E-2</v>
      </c>
      <c r="AU44" s="4">
        <f t="shared" si="29"/>
        <v>5.6000000000000008E-2</v>
      </c>
      <c r="AV44" s="4">
        <f t="shared" si="29"/>
        <v>5.6000000000000008E-2</v>
      </c>
      <c r="AW44" s="4">
        <f t="shared" si="29"/>
        <v>5.6000000000000008E-2</v>
      </c>
      <c r="AX44" s="4">
        <f t="shared" si="30"/>
        <v>5.6000000000000008E-2</v>
      </c>
      <c r="AY44" s="4">
        <f t="shared" si="30"/>
        <v>5.6000000000000008E-2</v>
      </c>
      <c r="AZ44" s="4">
        <f t="shared" si="30"/>
        <v>5.6000000000000008E-2</v>
      </c>
      <c r="BA44" s="4">
        <f t="shared" si="30"/>
        <v>5.6000000000000008E-2</v>
      </c>
      <c r="BB44" s="4">
        <f t="shared" si="30"/>
        <v>5.6000000000000008E-2</v>
      </c>
      <c r="BC44" s="4">
        <f t="shared" si="30"/>
        <v>5.6000000000000008E-2</v>
      </c>
      <c r="BD44" s="4">
        <f t="shared" si="30"/>
        <v>5.6000000000000008E-2</v>
      </c>
      <c r="BE44" s="4">
        <f t="shared" si="30"/>
        <v>5.6000000000000008E-2</v>
      </c>
      <c r="BF44" s="4">
        <f t="shared" si="30"/>
        <v>5.6000000000000008E-2</v>
      </c>
      <c r="BG44" s="4">
        <f t="shared" si="30"/>
        <v>5.6000000000000008E-2</v>
      </c>
      <c r="BH44" s="4">
        <f t="shared" si="31"/>
        <v>5.6000000000000008E-2</v>
      </c>
      <c r="BI44" s="4">
        <f t="shared" si="31"/>
        <v>5.6000000000000008E-2</v>
      </c>
      <c r="BJ44" s="4">
        <f t="shared" si="31"/>
        <v>5.6000000000000008E-2</v>
      </c>
      <c r="BK44" s="4">
        <f t="shared" si="31"/>
        <v>5.6000000000000008E-2</v>
      </c>
      <c r="BL44" s="4">
        <f t="shared" si="31"/>
        <v>5.6000000000000008E-2</v>
      </c>
      <c r="BM44" s="4">
        <f t="shared" si="31"/>
        <v>5.6000000000000008E-2</v>
      </c>
      <c r="BN44" s="4">
        <f t="shared" si="31"/>
        <v>5.6000000000000008E-2</v>
      </c>
      <c r="BO44" s="4">
        <f t="shared" si="31"/>
        <v>5.6000000000000008E-2</v>
      </c>
      <c r="BP44" s="4">
        <f t="shared" si="31"/>
        <v>5.6000000000000008E-2</v>
      </c>
      <c r="BQ44" s="4">
        <f t="shared" si="31"/>
        <v>5.6000000000000008E-2</v>
      </c>
      <c r="BR44" s="4">
        <f t="shared" si="32"/>
        <v>5.6000000000000008E-2</v>
      </c>
      <c r="BS44" s="4">
        <f t="shared" si="32"/>
        <v>5.6000000000000008E-2</v>
      </c>
      <c r="BT44" s="4">
        <f t="shared" si="32"/>
        <v>5.6000000000000008E-2</v>
      </c>
      <c r="BU44" s="4">
        <f t="shared" si="32"/>
        <v>5.6000000000000008E-2</v>
      </c>
      <c r="BV44" s="4">
        <f t="shared" si="32"/>
        <v>5.6000000000000008E-2</v>
      </c>
      <c r="BW44" s="4">
        <f t="shared" si="32"/>
        <v>5.6000000000000008E-2</v>
      </c>
      <c r="BX44" s="4">
        <f t="shared" si="32"/>
        <v>5.6000000000000008E-2</v>
      </c>
      <c r="BY44" s="4">
        <f t="shared" si="32"/>
        <v>5.6000000000000008E-2</v>
      </c>
      <c r="BZ44" s="4">
        <f t="shared" si="32"/>
        <v>5.6000000000000008E-2</v>
      </c>
      <c r="CA44" s="4">
        <f t="shared" si="32"/>
        <v>5.6000000000000008E-2</v>
      </c>
      <c r="CB44" s="4">
        <f t="shared" si="33"/>
        <v>5.6000000000000008E-2</v>
      </c>
      <c r="CC44" s="4">
        <f t="shared" si="33"/>
        <v>5.6000000000000008E-2</v>
      </c>
      <c r="CD44" s="4">
        <f t="shared" si="33"/>
        <v>5.6000000000000008E-2</v>
      </c>
      <c r="CE44" s="4">
        <f t="shared" si="33"/>
        <v>5.6000000000000008E-2</v>
      </c>
      <c r="CF44" s="4">
        <f t="shared" si="33"/>
        <v>5.6000000000000008E-2</v>
      </c>
      <c r="CG44" s="4">
        <f t="shared" si="33"/>
        <v>5.6000000000000008E-2</v>
      </c>
      <c r="CH44" s="4">
        <f t="shared" si="33"/>
        <v>5.6000000000000008E-2</v>
      </c>
      <c r="CI44" s="4">
        <f t="shared" si="33"/>
        <v>5.6000000000000008E-2</v>
      </c>
      <c r="CJ44" s="4">
        <f t="shared" si="33"/>
        <v>5.6000000000000008E-2</v>
      </c>
      <c r="CK44" s="4">
        <f t="shared" si="33"/>
        <v>5.6000000000000008E-2</v>
      </c>
      <c r="CL44" s="4">
        <f t="shared" si="34"/>
        <v>5.6000000000000008E-2</v>
      </c>
      <c r="CM44" s="4">
        <f t="shared" si="34"/>
        <v>5.6000000000000008E-2</v>
      </c>
      <c r="CN44" s="4">
        <f t="shared" si="34"/>
        <v>5.6000000000000008E-2</v>
      </c>
      <c r="CO44" s="4">
        <f t="shared" si="34"/>
        <v>5.6000000000000008E-2</v>
      </c>
      <c r="CP44" s="4">
        <f t="shared" si="34"/>
        <v>5.6000000000000008E-2</v>
      </c>
      <c r="CQ44" s="4">
        <f t="shared" si="34"/>
        <v>5.6000000000000008E-2</v>
      </c>
      <c r="CR44" s="4">
        <f t="shared" si="34"/>
        <v>5.6000000000000008E-2</v>
      </c>
      <c r="CS44" s="4">
        <f t="shared" si="34"/>
        <v>5.6000000000000008E-2</v>
      </c>
      <c r="CT44" s="4">
        <f t="shared" si="34"/>
        <v>5.6000000000000008E-2</v>
      </c>
      <c r="CU44" s="4">
        <f t="shared" si="34"/>
        <v>5.6000000000000008E-2</v>
      </c>
      <c r="CV44" s="4">
        <f t="shared" si="35"/>
        <v>5.6000000000000008E-2</v>
      </c>
      <c r="CW44" s="4">
        <f t="shared" si="35"/>
        <v>5.6000000000000008E-2</v>
      </c>
      <c r="CX44" s="4">
        <f t="shared" si="35"/>
        <v>5.6000000000000008E-2</v>
      </c>
      <c r="CY44" s="4">
        <f t="shared" si="35"/>
        <v>5.6000000000000008E-2</v>
      </c>
      <c r="CZ44" s="4">
        <f t="shared" si="35"/>
        <v>5.6000000000000008E-2</v>
      </c>
      <c r="DA44" s="4">
        <f t="shared" si="35"/>
        <v>5.6000000000000008E-2</v>
      </c>
      <c r="DB44" s="4">
        <f t="shared" si="35"/>
        <v>5.6000000000000008E-2</v>
      </c>
      <c r="DC44" s="4">
        <f t="shared" si="35"/>
        <v>5.6000000000000008E-2</v>
      </c>
      <c r="DD44" s="4">
        <f t="shared" si="35"/>
        <v>5.6000000000000008E-2</v>
      </c>
      <c r="DE44" s="4">
        <f t="shared" si="35"/>
        <v>5.6000000000000008E-2</v>
      </c>
    </row>
    <row r="45" spans="1:109">
      <c r="A45" t="s">
        <v>78</v>
      </c>
      <c r="B45" t="s">
        <v>5</v>
      </c>
      <c r="C45">
        <v>3</v>
      </c>
      <c r="D45">
        <v>150</v>
      </c>
      <c r="E45" s="1">
        <v>0.4</v>
      </c>
      <c r="F45" s="1">
        <v>0.4</v>
      </c>
      <c r="H45">
        <v>37.5</v>
      </c>
      <c r="I45">
        <f>H45+H44+H43</f>
        <v>135</v>
      </c>
      <c r="J45" s="4">
        <f t="shared" si="26"/>
        <v>0.61</v>
      </c>
      <c r="K45" s="4">
        <f t="shared" si="26"/>
        <v>0.61</v>
      </c>
      <c r="L45" s="4">
        <f t="shared" si="26"/>
        <v>0.61</v>
      </c>
      <c r="M45" s="4">
        <f t="shared" si="26"/>
        <v>0.61</v>
      </c>
      <c r="N45" s="4">
        <f t="shared" si="26"/>
        <v>0.30499999999999999</v>
      </c>
      <c r="O45" s="4">
        <f t="shared" si="26"/>
        <v>0.30499999999999999</v>
      </c>
      <c r="P45" s="4">
        <f t="shared" si="26"/>
        <v>0.30499999999999999</v>
      </c>
      <c r="Q45" s="4">
        <f t="shared" si="26"/>
        <v>0.30499999999999999</v>
      </c>
      <c r="R45" s="4">
        <f t="shared" si="26"/>
        <v>6.0999999999999999E-2</v>
      </c>
      <c r="S45" s="4">
        <f t="shared" si="26"/>
        <v>6.0999999999999999E-2</v>
      </c>
      <c r="T45" s="4">
        <f t="shared" si="27"/>
        <v>6.0999999999999999E-2</v>
      </c>
      <c r="U45" s="4">
        <f t="shared" si="27"/>
        <v>6.0999999999999999E-2</v>
      </c>
      <c r="V45" s="4">
        <f t="shared" si="27"/>
        <v>6.0999999999999999E-2</v>
      </c>
      <c r="W45" s="4">
        <f t="shared" si="27"/>
        <v>6.0999999999999999E-2</v>
      </c>
      <c r="X45" s="4">
        <f t="shared" si="27"/>
        <v>6.0999999999999999E-2</v>
      </c>
      <c r="Y45" s="4">
        <f t="shared" si="27"/>
        <v>6.0999999999999999E-2</v>
      </c>
      <c r="Z45" s="4">
        <f t="shared" si="27"/>
        <v>6.0999999999999999E-2</v>
      </c>
      <c r="AA45" s="4">
        <f t="shared" si="27"/>
        <v>6.0999999999999999E-2</v>
      </c>
      <c r="AB45" s="4">
        <f t="shared" si="27"/>
        <v>6.0999999999999999E-2</v>
      </c>
      <c r="AC45" s="4">
        <f t="shared" si="27"/>
        <v>6.0999999999999999E-2</v>
      </c>
      <c r="AD45" s="4">
        <f t="shared" si="28"/>
        <v>6.0999999999999999E-2</v>
      </c>
      <c r="AE45" s="4">
        <f t="shared" si="28"/>
        <v>6.0999999999999999E-2</v>
      </c>
      <c r="AF45" s="4">
        <f t="shared" si="28"/>
        <v>6.0999999999999999E-2</v>
      </c>
      <c r="AG45" s="4">
        <f t="shared" si="28"/>
        <v>6.0999999999999999E-2</v>
      </c>
      <c r="AH45" s="4">
        <f t="shared" si="28"/>
        <v>6.0999999999999999E-2</v>
      </c>
      <c r="AI45" s="4">
        <f t="shared" si="28"/>
        <v>6.0999999999999999E-2</v>
      </c>
      <c r="AJ45" s="4">
        <f t="shared" si="28"/>
        <v>6.0999999999999999E-2</v>
      </c>
      <c r="AK45" s="4">
        <f t="shared" si="28"/>
        <v>6.0999999999999999E-2</v>
      </c>
      <c r="AL45" s="4">
        <f t="shared" si="28"/>
        <v>6.0999999999999999E-2</v>
      </c>
      <c r="AM45" s="4">
        <f t="shared" si="28"/>
        <v>6.0999999999999999E-2</v>
      </c>
      <c r="AN45" s="4">
        <f t="shared" si="29"/>
        <v>6.0999999999999999E-2</v>
      </c>
      <c r="AO45" s="4">
        <f t="shared" si="29"/>
        <v>6.0999999999999999E-2</v>
      </c>
      <c r="AP45" s="4">
        <f t="shared" si="29"/>
        <v>6.0999999999999999E-2</v>
      </c>
      <c r="AQ45" s="4">
        <f t="shared" si="29"/>
        <v>6.0999999999999999E-2</v>
      </c>
      <c r="AR45" s="4">
        <f t="shared" si="29"/>
        <v>6.0999999999999999E-2</v>
      </c>
      <c r="AS45" s="4">
        <f t="shared" si="29"/>
        <v>6.0999999999999999E-2</v>
      </c>
      <c r="AT45" s="4">
        <f t="shared" si="29"/>
        <v>6.0999999999999999E-2</v>
      </c>
      <c r="AU45" s="4">
        <f t="shared" si="29"/>
        <v>6.0999999999999999E-2</v>
      </c>
      <c r="AV45" s="4">
        <f t="shared" si="29"/>
        <v>6.0999999999999999E-2</v>
      </c>
      <c r="AW45" s="4">
        <f t="shared" si="29"/>
        <v>6.0999999999999999E-2</v>
      </c>
      <c r="AX45" s="4">
        <f t="shared" si="30"/>
        <v>6.0999999999999999E-2</v>
      </c>
      <c r="AY45" s="4">
        <f t="shared" si="30"/>
        <v>6.0999999999999999E-2</v>
      </c>
      <c r="AZ45" s="4">
        <f t="shared" si="30"/>
        <v>6.0999999999999999E-2</v>
      </c>
      <c r="BA45" s="4">
        <f t="shared" si="30"/>
        <v>6.0999999999999999E-2</v>
      </c>
      <c r="BB45" s="4">
        <f t="shared" si="30"/>
        <v>6.0999999999999999E-2</v>
      </c>
      <c r="BC45" s="4">
        <f t="shared" si="30"/>
        <v>6.0999999999999999E-2</v>
      </c>
      <c r="BD45" s="4">
        <f t="shared" si="30"/>
        <v>6.0999999999999999E-2</v>
      </c>
      <c r="BE45" s="4">
        <f t="shared" si="30"/>
        <v>6.0999999999999999E-2</v>
      </c>
      <c r="BF45" s="4">
        <f t="shared" si="30"/>
        <v>6.0999999999999999E-2</v>
      </c>
      <c r="BG45" s="4">
        <f t="shared" si="30"/>
        <v>6.0999999999999999E-2</v>
      </c>
      <c r="BH45" s="4">
        <f t="shared" si="31"/>
        <v>6.0999999999999999E-2</v>
      </c>
      <c r="BI45" s="4">
        <f t="shared" si="31"/>
        <v>6.0999999999999999E-2</v>
      </c>
      <c r="BJ45" s="4">
        <f t="shared" si="31"/>
        <v>6.0999999999999999E-2</v>
      </c>
      <c r="BK45" s="4">
        <f t="shared" si="31"/>
        <v>6.0999999999999999E-2</v>
      </c>
      <c r="BL45" s="4">
        <f t="shared" si="31"/>
        <v>6.0999999999999999E-2</v>
      </c>
      <c r="BM45" s="4">
        <f t="shared" si="31"/>
        <v>6.0999999999999999E-2</v>
      </c>
      <c r="BN45" s="4">
        <f t="shared" si="31"/>
        <v>6.0999999999999999E-2</v>
      </c>
      <c r="BO45" s="4">
        <f t="shared" si="31"/>
        <v>6.0999999999999999E-2</v>
      </c>
      <c r="BP45" s="4">
        <f t="shared" si="31"/>
        <v>6.0999999999999999E-2</v>
      </c>
      <c r="BQ45" s="4">
        <f t="shared" si="31"/>
        <v>6.0999999999999999E-2</v>
      </c>
      <c r="BR45" s="4">
        <f t="shared" si="32"/>
        <v>6.0999999999999999E-2</v>
      </c>
      <c r="BS45" s="4">
        <f t="shared" si="32"/>
        <v>6.0999999999999999E-2</v>
      </c>
      <c r="BT45" s="4">
        <f t="shared" si="32"/>
        <v>6.0999999999999999E-2</v>
      </c>
      <c r="BU45" s="4">
        <f t="shared" si="32"/>
        <v>6.0999999999999999E-2</v>
      </c>
      <c r="BV45" s="4">
        <f t="shared" si="32"/>
        <v>6.0999999999999999E-2</v>
      </c>
      <c r="BW45" s="4">
        <f t="shared" si="32"/>
        <v>6.0999999999999999E-2</v>
      </c>
      <c r="BX45" s="4">
        <f t="shared" si="32"/>
        <v>6.0999999999999999E-2</v>
      </c>
      <c r="BY45" s="4">
        <f t="shared" si="32"/>
        <v>6.0999999999999999E-2</v>
      </c>
      <c r="BZ45" s="4">
        <f t="shared" si="32"/>
        <v>6.0999999999999999E-2</v>
      </c>
      <c r="CA45" s="4">
        <f t="shared" si="32"/>
        <v>6.0999999999999999E-2</v>
      </c>
      <c r="CB45" s="4">
        <f t="shared" si="33"/>
        <v>6.0999999999999999E-2</v>
      </c>
      <c r="CC45" s="4">
        <f t="shared" si="33"/>
        <v>6.0999999999999999E-2</v>
      </c>
      <c r="CD45" s="4">
        <f t="shared" si="33"/>
        <v>6.0999999999999999E-2</v>
      </c>
      <c r="CE45" s="4">
        <f t="shared" si="33"/>
        <v>6.0999999999999999E-2</v>
      </c>
      <c r="CF45" s="4">
        <f t="shared" si="33"/>
        <v>6.0999999999999999E-2</v>
      </c>
      <c r="CG45" s="4">
        <f t="shared" si="33"/>
        <v>6.0999999999999999E-2</v>
      </c>
      <c r="CH45" s="4">
        <f t="shared" si="33"/>
        <v>6.0999999999999999E-2</v>
      </c>
      <c r="CI45" s="4">
        <f t="shared" si="33"/>
        <v>6.0999999999999999E-2</v>
      </c>
      <c r="CJ45" s="4">
        <f t="shared" si="33"/>
        <v>6.0999999999999999E-2</v>
      </c>
      <c r="CK45" s="4">
        <f t="shared" si="33"/>
        <v>6.0999999999999999E-2</v>
      </c>
      <c r="CL45" s="4">
        <f t="shared" si="34"/>
        <v>6.0999999999999999E-2</v>
      </c>
      <c r="CM45" s="4">
        <f t="shared" si="34"/>
        <v>6.0999999999999999E-2</v>
      </c>
      <c r="CN45" s="4">
        <f t="shared" si="34"/>
        <v>6.0999999999999999E-2</v>
      </c>
      <c r="CO45" s="4">
        <f t="shared" si="34"/>
        <v>6.0999999999999999E-2</v>
      </c>
      <c r="CP45" s="4">
        <f t="shared" si="34"/>
        <v>6.0999999999999999E-2</v>
      </c>
      <c r="CQ45" s="4">
        <f t="shared" si="34"/>
        <v>6.0999999999999999E-2</v>
      </c>
      <c r="CR45" s="4">
        <f t="shared" si="34"/>
        <v>6.0999999999999999E-2</v>
      </c>
      <c r="CS45" s="4">
        <f t="shared" si="34"/>
        <v>6.0999999999999999E-2</v>
      </c>
      <c r="CT45" s="4">
        <f t="shared" si="34"/>
        <v>6.0999999999999999E-2</v>
      </c>
      <c r="CU45" s="4">
        <f t="shared" si="34"/>
        <v>6.0999999999999999E-2</v>
      </c>
      <c r="CV45" s="4">
        <f t="shared" si="35"/>
        <v>6.0999999999999999E-2</v>
      </c>
      <c r="CW45" s="4">
        <f t="shared" si="35"/>
        <v>6.0999999999999999E-2</v>
      </c>
      <c r="CX45" s="4">
        <f t="shared" si="35"/>
        <v>6.0999999999999999E-2</v>
      </c>
      <c r="CY45" s="4">
        <f t="shared" si="35"/>
        <v>6.0999999999999999E-2</v>
      </c>
      <c r="CZ45" s="4">
        <f t="shared" si="35"/>
        <v>6.0999999999999999E-2</v>
      </c>
      <c r="DA45" s="4">
        <f t="shared" si="35"/>
        <v>6.0999999999999999E-2</v>
      </c>
      <c r="DB45" s="4">
        <f t="shared" si="35"/>
        <v>6.0999999999999999E-2</v>
      </c>
      <c r="DC45" s="4">
        <f t="shared" si="35"/>
        <v>6.0999999999999999E-2</v>
      </c>
      <c r="DD45" s="4">
        <f t="shared" si="35"/>
        <v>6.0999999999999999E-2</v>
      </c>
      <c r="DE45" s="4">
        <f t="shared" si="35"/>
        <v>6.0999999999999999E-2</v>
      </c>
    </row>
    <row r="46" spans="1:109">
      <c r="A46" t="s">
        <v>79</v>
      </c>
      <c r="B46" t="s">
        <v>5</v>
      </c>
      <c r="C46">
        <v>4</v>
      </c>
      <c r="D46">
        <v>170</v>
      </c>
      <c r="E46" s="1">
        <v>0.5</v>
      </c>
      <c r="F46" s="1">
        <v>0.5</v>
      </c>
      <c r="H46">
        <v>105</v>
      </c>
      <c r="I46">
        <f>H46+H45+H44+H43</f>
        <v>240</v>
      </c>
      <c r="J46" s="4">
        <f t="shared" si="26"/>
        <v>0.66</v>
      </c>
      <c r="K46" s="4">
        <f t="shared" si="26"/>
        <v>0.66</v>
      </c>
      <c r="L46" s="4">
        <f t="shared" si="26"/>
        <v>0.66</v>
      </c>
      <c r="M46" s="4">
        <f t="shared" si="26"/>
        <v>0.66</v>
      </c>
      <c r="N46" s="4">
        <f t="shared" si="26"/>
        <v>0.33</v>
      </c>
      <c r="O46" s="4">
        <f t="shared" si="26"/>
        <v>0.33</v>
      </c>
      <c r="P46" s="4">
        <f t="shared" si="26"/>
        <v>0.33</v>
      </c>
      <c r="Q46" s="4">
        <f t="shared" si="26"/>
        <v>0.33</v>
      </c>
      <c r="R46" s="4">
        <f t="shared" si="26"/>
        <v>0.33</v>
      </c>
      <c r="S46" s="4">
        <f t="shared" si="26"/>
        <v>6.6000000000000003E-2</v>
      </c>
      <c r="T46" s="4">
        <f t="shared" si="27"/>
        <v>6.6000000000000003E-2</v>
      </c>
      <c r="U46" s="4">
        <f t="shared" si="27"/>
        <v>6.6000000000000003E-2</v>
      </c>
      <c r="V46" s="4">
        <f t="shared" si="27"/>
        <v>6.6000000000000003E-2</v>
      </c>
      <c r="W46" s="4">
        <f t="shared" si="27"/>
        <v>6.6000000000000003E-2</v>
      </c>
      <c r="X46" s="4">
        <f t="shared" si="27"/>
        <v>6.6000000000000003E-2</v>
      </c>
      <c r="Y46" s="4">
        <f t="shared" si="27"/>
        <v>6.6000000000000003E-2</v>
      </c>
      <c r="Z46" s="4">
        <f t="shared" si="27"/>
        <v>6.6000000000000003E-2</v>
      </c>
      <c r="AA46" s="4">
        <f t="shared" si="27"/>
        <v>6.6000000000000003E-2</v>
      </c>
      <c r="AB46" s="4">
        <f t="shared" si="27"/>
        <v>6.6000000000000003E-2</v>
      </c>
      <c r="AC46" s="4">
        <f t="shared" si="27"/>
        <v>6.6000000000000003E-2</v>
      </c>
      <c r="AD46" s="4">
        <f t="shared" si="28"/>
        <v>6.6000000000000003E-2</v>
      </c>
      <c r="AE46" s="4">
        <f t="shared" si="28"/>
        <v>6.6000000000000003E-2</v>
      </c>
      <c r="AF46" s="4">
        <f t="shared" si="28"/>
        <v>6.6000000000000003E-2</v>
      </c>
      <c r="AG46" s="4">
        <f t="shared" si="28"/>
        <v>6.6000000000000003E-2</v>
      </c>
      <c r="AH46" s="4">
        <f t="shared" si="28"/>
        <v>6.6000000000000003E-2</v>
      </c>
      <c r="AI46" s="4">
        <f t="shared" si="28"/>
        <v>6.6000000000000003E-2</v>
      </c>
      <c r="AJ46" s="4">
        <f t="shared" si="28"/>
        <v>6.6000000000000003E-2</v>
      </c>
      <c r="AK46" s="4">
        <f t="shared" si="28"/>
        <v>6.6000000000000003E-2</v>
      </c>
      <c r="AL46" s="4">
        <f t="shared" si="28"/>
        <v>6.6000000000000003E-2</v>
      </c>
      <c r="AM46" s="4">
        <f t="shared" si="28"/>
        <v>6.6000000000000003E-2</v>
      </c>
      <c r="AN46" s="4">
        <f t="shared" si="29"/>
        <v>6.6000000000000003E-2</v>
      </c>
      <c r="AO46" s="4">
        <f t="shared" si="29"/>
        <v>6.6000000000000003E-2</v>
      </c>
      <c r="AP46" s="4">
        <f t="shared" si="29"/>
        <v>6.6000000000000003E-2</v>
      </c>
      <c r="AQ46" s="4">
        <f t="shared" si="29"/>
        <v>6.6000000000000003E-2</v>
      </c>
      <c r="AR46" s="4">
        <f t="shared" si="29"/>
        <v>6.6000000000000003E-2</v>
      </c>
      <c r="AS46" s="4">
        <f t="shared" si="29"/>
        <v>6.6000000000000003E-2</v>
      </c>
      <c r="AT46" s="4">
        <f t="shared" si="29"/>
        <v>6.6000000000000003E-2</v>
      </c>
      <c r="AU46" s="4">
        <f t="shared" si="29"/>
        <v>6.6000000000000003E-2</v>
      </c>
      <c r="AV46" s="4">
        <f t="shared" si="29"/>
        <v>6.6000000000000003E-2</v>
      </c>
      <c r="AW46" s="4">
        <f t="shared" si="29"/>
        <v>6.6000000000000003E-2</v>
      </c>
      <c r="AX46" s="4">
        <f t="shared" si="30"/>
        <v>6.6000000000000003E-2</v>
      </c>
      <c r="AY46" s="4">
        <f t="shared" si="30"/>
        <v>6.6000000000000003E-2</v>
      </c>
      <c r="AZ46" s="4">
        <f t="shared" si="30"/>
        <v>6.6000000000000003E-2</v>
      </c>
      <c r="BA46" s="4">
        <f t="shared" si="30"/>
        <v>6.6000000000000003E-2</v>
      </c>
      <c r="BB46" s="4">
        <f t="shared" si="30"/>
        <v>6.6000000000000003E-2</v>
      </c>
      <c r="BC46" s="4">
        <f t="shared" si="30"/>
        <v>6.6000000000000003E-2</v>
      </c>
      <c r="BD46" s="4">
        <f t="shared" si="30"/>
        <v>6.6000000000000003E-2</v>
      </c>
      <c r="BE46" s="4">
        <f t="shared" si="30"/>
        <v>6.6000000000000003E-2</v>
      </c>
      <c r="BF46" s="4">
        <f t="shared" si="30"/>
        <v>6.6000000000000003E-2</v>
      </c>
      <c r="BG46" s="4">
        <f t="shared" si="30"/>
        <v>6.6000000000000003E-2</v>
      </c>
      <c r="BH46" s="4">
        <f t="shared" si="31"/>
        <v>6.6000000000000003E-2</v>
      </c>
      <c r="BI46" s="4">
        <f t="shared" si="31"/>
        <v>6.6000000000000003E-2</v>
      </c>
      <c r="BJ46" s="4">
        <f t="shared" si="31"/>
        <v>6.6000000000000003E-2</v>
      </c>
      <c r="BK46" s="4">
        <f t="shared" si="31"/>
        <v>6.6000000000000003E-2</v>
      </c>
      <c r="BL46" s="4">
        <f t="shared" si="31"/>
        <v>6.6000000000000003E-2</v>
      </c>
      <c r="BM46" s="4">
        <f t="shared" si="31"/>
        <v>6.6000000000000003E-2</v>
      </c>
      <c r="BN46" s="4">
        <f t="shared" si="31"/>
        <v>6.6000000000000003E-2</v>
      </c>
      <c r="BO46" s="4">
        <f t="shared" si="31"/>
        <v>6.6000000000000003E-2</v>
      </c>
      <c r="BP46" s="4">
        <f t="shared" si="31"/>
        <v>6.6000000000000003E-2</v>
      </c>
      <c r="BQ46" s="4">
        <f t="shared" si="31"/>
        <v>6.6000000000000003E-2</v>
      </c>
      <c r="BR46" s="4">
        <f t="shared" si="32"/>
        <v>6.6000000000000003E-2</v>
      </c>
      <c r="BS46" s="4">
        <f t="shared" si="32"/>
        <v>6.6000000000000003E-2</v>
      </c>
      <c r="BT46" s="4">
        <f t="shared" si="32"/>
        <v>6.6000000000000003E-2</v>
      </c>
      <c r="BU46" s="4">
        <f t="shared" si="32"/>
        <v>6.6000000000000003E-2</v>
      </c>
      <c r="BV46" s="4">
        <f t="shared" si="32"/>
        <v>6.6000000000000003E-2</v>
      </c>
      <c r="BW46" s="4">
        <f t="shared" si="32"/>
        <v>6.6000000000000003E-2</v>
      </c>
      <c r="BX46" s="4">
        <f t="shared" si="32"/>
        <v>6.6000000000000003E-2</v>
      </c>
      <c r="BY46" s="4">
        <f t="shared" si="32"/>
        <v>6.6000000000000003E-2</v>
      </c>
      <c r="BZ46" s="4">
        <f t="shared" si="32"/>
        <v>6.6000000000000003E-2</v>
      </c>
      <c r="CA46" s="4">
        <f t="shared" si="32"/>
        <v>6.6000000000000003E-2</v>
      </c>
      <c r="CB46" s="4">
        <f t="shared" si="33"/>
        <v>6.6000000000000003E-2</v>
      </c>
      <c r="CC46" s="4">
        <f t="shared" si="33"/>
        <v>6.6000000000000003E-2</v>
      </c>
      <c r="CD46" s="4">
        <f t="shared" si="33"/>
        <v>6.6000000000000003E-2</v>
      </c>
      <c r="CE46" s="4">
        <f t="shared" si="33"/>
        <v>6.6000000000000003E-2</v>
      </c>
      <c r="CF46" s="4">
        <f t="shared" si="33"/>
        <v>6.6000000000000003E-2</v>
      </c>
      <c r="CG46" s="4">
        <f t="shared" si="33"/>
        <v>6.6000000000000003E-2</v>
      </c>
      <c r="CH46" s="4">
        <f t="shared" si="33"/>
        <v>6.6000000000000003E-2</v>
      </c>
      <c r="CI46" s="4">
        <f t="shared" si="33"/>
        <v>6.6000000000000003E-2</v>
      </c>
      <c r="CJ46" s="4">
        <f t="shared" si="33"/>
        <v>6.6000000000000003E-2</v>
      </c>
      <c r="CK46" s="4">
        <f t="shared" si="33"/>
        <v>6.6000000000000003E-2</v>
      </c>
      <c r="CL46" s="4">
        <f t="shared" si="34"/>
        <v>6.6000000000000003E-2</v>
      </c>
      <c r="CM46" s="4">
        <f t="shared" si="34"/>
        <v>6.6000000000000003E-2</v>
      </c>
      <c r="CN46" s="4">
        <f t="shared" si="34"/>
        <v>6.6000000000000003E-2</v>
      </c>
      <c r="CO46" s="4">
        <f t="shared" si="34"/>
        <v>6.6000000000000003E-2</v>
      </c>
      <c r="CP46" s="4">
        <f t="shared" si="34"/>
        <v>6.6000000000000003E-2</v>
      </c>
      <c r="CQ46" s="4">
        <f t="shared" si="34"/>
        <v>6.6000000000000003E-2</v>
      </c>
      <c r="CR46" s="4">
        <f t="shared" si="34"/>
        <v>6.6000000000000003E-2</v>
      </c>
      <c r="CS46" s="4">
        <f t="shared" si="34"/>
        <v>6.6000000000000003E-2</v>
      </c>
      <c r="CT46" s="4">
        <f t="shared" si="34"/>
        <v>6.6000000000000003E-2</v>
      </c>
      <c r="CU46" s="4">
        <f t="shared" si="34"/>
        <v>6.6000000000000003E-2</v>
      </c>
      <c r="CV46" s="4">
        <f t="shared" si="35"/>
        <v>6.6000000000000003E-2</v>
      </c>
      <c r="CW46" s="4">
        <f t="shared" si="35"/>
        <v>6.6000000000000003E-2</v>
      </c>
      <c r="CX46" s="4">
        <f t="shared" si="35"/>
        <v>6.6000000000000003E-2</v>
      </c>
      <c r="CY46" s="4">
        <f t="shared" si="35"/>
        <v>6.6000000000000003E-2</v>
      </c>
      <c r="CZ46" s="4">
        <f t="shared" si="35"/>
        <v>6.6000000000000003E-2</v>
      </c>
      <c r="DA46" s="4">
        <f t="shared" si="35"/>
        <v>6.6000000000000003E-2</v>
      </c>
      <c r="DB46" s="4">
        <f t="shared" si="35"/>
        <v>6.6000000000000003E-2</v>
      </c>
      <c r="DC46" s="4">
        <f t="shared" si="35"/>
        <v>6.6000000000000003E-2</v>
      </c>
      <c r="DD46" s="4">
        <f t="shared" si="35"/>
        <v>6.6000000000000003E-2</v>
      </c>
      <c r="DE46" s="4">
        <f t="shared" si="35"/>
        <v>6.6000000000000003E-2</v>
      </c>
    </row>
    <row r="47" spans="1:109">
      <c r="A47" t="s">
        <v>80</v>
      </c>
      <c r="B47" t="s">
        <v>5</v>
      </c>
      <c r="C47">
        <v>5</v>
      </c>
      <c r="D47">
        <v>200</v>
      </c>
      <c r="E47" s="1">
        <v>0.6</v>
      </c>
      <c r="F47" s="1">
        <v>0.6</v>
      </c>
      <c r="H47">
        <v>120</v>
      </c>
      <c r="I47">
        <f>H47+H46+H45+H44+H43</f>
        <v>360</v>
      </c>
      <c r="J47" s="4">
        <f t="shared" si="26"/>
        <v>0.71000000000000008</v>
      </c>
      <c r="K47" s="4">
        <f t="shared" si="26"/>
        <v>0.71000000000000008</v>
      </c>
      <c r="L47" s="4">
        <f t="shared" si="26"/>
        <v>0.71000000000000008</v>
      </c>
      <c r="M47" s="4">
        <f t="shared" si="26"/>
        <v>0.71000000000000008</v>
      </c>
      <c r="N47" s="4">
        <f t="shared" si="26"/>
        <v>0.71000000000000008</v>
      </c>
      <c r="O47" s="4">
        <f t="shared" si="26"/>
        <v>0.35500000000000004</v>
      </c>
      <c r="P47" s="4">
        <f t="shared" si="26"/>
        <v>0.35500000000000004</v>
      </c>
      <c r="Q47" s="4">
        <f t="shared" si="26"/>
        <v>0.35500000000000004</v>
      </c>
      <c r="R47" s="4">
        <f t="shared" si="26"/>
        <v>0.35500000000000004</v>
      </c>
      <c r="S47" s="4">
        <f t="shared" si="26"/>
        <v>0.35500000000000004</v>
      </c>
      <c r="T47" s="4">
        <f t="shared" si="27"/>
        <v>7.1000000000000008E-2</v>
      </c>
      <c r="U47" s="4">
        <f t="shared" si="27"/>
        <v>7.1000000000000008E-2</v>
      </c>
      <c r="V47" s="4">
        <f t="shared" si="27"/>
        <v>7.1000000000000008E-2</v>
      </c>
      <c r="W47" s="4">
        <f t="shared" si="27"/>
        <v>7.1000000000000008E-2</v>
      </c>
      <c r="X47" s="4">
        <f t="shared" si="27"/>
        <v>7.1000000000000008E-2</v>
      </c>
      <c r="Y47" s="4">
        <f t="shared" si="27"/>
        <v>7.1000000000000008E-2</v>
      </c>
      <c r="Z47" s="4">
        <f t="shared" si="27"/>
        <v>7.1000000000000008E-2</v>
      </c>
      <c r="AA47" s="4">
        <f t="shared" si="27"/>
        <v>7.1000000000000008E-2</v>
      </c>
      <c r="AB47" s="4">
        <f t="shared" si="27"/>
        <v>7.1000000000000008E-2</v>
      </c>
      <c r="AC47" s="4">
        <f t="shared" si="27"/>
        <v>7.1000000000000008E-2</v>
      </c>
      <c r="AD47" s="4">
        <f t="shared" si="28"/>
        <v>7.1000000000000008E-2</v>
      </c>
      <c r="AE47" s="4">
        <f t="shared" si="28"/>
        <v>7.1000000000000008E-2</v>
      </c>
      <c r="AF47" s="4">
        <f t="shared" si="28"/>
        <v>7.1000000000000008E-2</v>
      </c>
      <c r="AG47" s="4">
        <f t="shared" si="28"/>
        <v>7.1000000000000008E-2</v>
      </c>
      <c r="AH47" s="4">
        <f t="shared" si="28"/>
        <v>7.1000000000000008E-2</v>
      </c>
      <c r="AI47" s="4">
        <f t="shared" si="28"/>
        <v>7.1000000000000008E-2</v>
      </c>
      <c r="AJ47" s="4">
        <f t="shared" si="28"/>
        <v>7.1000000000000008E-2</v>
      </c>
      <c r="AK47" s="4">
        <f t="shared" si="28"/>
        <v>7.1000000000000008E-2</v>
      </c>
      <c r="AL47" s="4">
        <f t="shared" si="28"/>
        <v>7.1000000000000008E-2</v>
      </c>
      <c r="AM47" s="4">
        <f t="shared" si="28"/>
        <v>7.1000000000000008E-2</v>
      </c>
      <c r="AN47" s="4">
        <f t="shared" si="29"/>
        <v>7.1000000000000008E-2</v>
      </c>
      <c r="AO47" s="4">
        <f t="shared" si="29"/>
        <v>7.1000000000000008E-2</v>
      </c>
      <c r="AP47" s="4">
        <f t="shared" si="29"/>
        <v>7.1000000000000008E-2</v>
      </c>
      <c r="AQ47" s="4">
        <f t="shared" si="29"/>
        <v>7.1000000000000008E-2</v>
      </c>
      <c r="AR47" s="4">
        <f t="shared" si="29"/>
        <v>7.1000000000000008E-2</v>
      </c>
      <c r="AS47" s="4">
        <f t="shared" si="29"/>
        <v>7.1000000000000008E-2</v>
      </c>
      <c r="AT47" s="4">
        <f t="shared" si="29"/>
        <v>7.1000000000000008E-2</v>
      </c>
      <c r="AU47" s="4">
        <f t="shared" si="29"/>
        <v>7.1000000000000008E-2</v>
      </c>
      <c r="AV47" s="4">
        <f t="shared" si="29"/>
        <v>7.1000000000000008E-2</v>
      </c>
      <c r="AW47" s="4">
        <f t="shared" si="29"/>
        <v>7.1000000000000008E-2</v>
      </c>
      <c r="AX47" s="4">
        <f t="shared" si="30"/>
        <v>7.1000000000000008E-2</v>
      </c>
      <c r="AY47" s="4">
        <f t="shared" si="30"/>
        <v>7.1000000000000008E-2</v>
      </c>
      <c r="AZ47" s="4">
        <f t="shared" si="30"/>
        <v>7.1000000000000008E-2</v>
      </c>
      <c r="BA47" s="4">
        <f t="shared" si="30"/>
        <v>7.1000000000000008E-2</v>
      </c>
      <c r="BB47" s="4">
        <f t="shared" si="30"/>
        <v>7.1000000000000008E-2</v>
      </c>
      <c r="BC47" s="4">
        <f t="shared" si="30"/>
        <v>7.1000000000000008E-2</v>
      </c>
      <c r="BD47" s="4">
        <f t="shared" si="30"/>
        <v>7.1000000000000008E-2</v>
      </c>
      <c r="BE47" s="4">
        <f t="shared" si="30"/>
        <v>7.1000000000000008E-2</v>
      </c>
      <c r="BF47" s="4">
        <f t="shared" si="30"/>
        <v>7.1000000000000008E-2</v>
      </c>
      <c r="BG47" s="4">
        <f t="shared" si="30"/>
        <v>7.1000000000000008E-2</v>
      </c>
      <c r="BH47" s="4">
        <f t="shared" si="31"/>
        <v>7.1000000000000008E-2</v>
      </c>
      <c r="BI47" s="4">
        <f t="shared" si="31"/>
        <v>7.1000000000000008E-2</v>
      </c>
      <c r="BJ47" s="4">
        <f t="shared" si="31"/>
        <v>7.1000000000000008E-2</v>
      </c>
      <c r="BK47" s="4">
        <f t="shared" si="31"/>
        <v>7.1000000000000008E-2</v>
      </c>
      <c r="BL47" s="4">
        <f t="shared" si="31"/>
        <v>7.1000000000000008E-2</v>
      </c>
      <c r="BM47" s="4">
        <f t="shared" si="31"/>
        <v>7.1000000000000008E-2</v>
      </c>
      <c r="BN47" s="4">
        <f t="shared" si="31"/>
        <v>7.1000000000000008E-2</v>
      </c>
      <c r="BO47" s="4">
        <f t="shared" si="31"/>
        <v>7.1000000000000008E-2</v>
      </c>
      <c r="BP47" s="4">
        <f t="shared" si="31"/>
        <v>7.1000000000000008E-2</v>
      </c>
      <c r="BQ47" s="4">
        <f t="shared" si="31"/>
        <v>7.1000000000000008E-2</v>
      </c>
      <c r="BR47" s="4">
        <f t="shared" si="32"/>
        <v>7.1000000000000008E-2</v>
      </c>
      <c r="BS47" s="4">
        <f t="shared" si="32"/>
        <v>7.1000000000000008E-2</v>
      </c>
      <c r="BT47" s="4">
        <f t="shared" si="32"/>
        <v>7.1000000000000008E-2</v>
      </c>
      <c r="BU47" s="4">
        <f t="shared" si="32"/>
        <v>7.1000000000000008E-2</v>
      </c>
      <c r="BV47" s="4">
        <f t="shared" si="32"/>
        <v>7.1000000000000008E-2</v>
      </c>
      <c r="BW47" s="4">
        <f t="shared" si="32"/>
        <v>7.1000000000000008E-2</v>
      </c>
      <c r="BX47" s="4">
        <f t="shared" si="32"/>
        <v>7.1000000000000008E-2</v>
      </c>
      <c r="BY47" s="4">
        <f t="shared" si="32"/>
        <v>7.1000000000000008E-2</v>
      </c>
      <c r="BZ47" s="4">
        <f t="shared" si="32"/>
        <v>7.1000000000000008E-2</v>
      </c>
      <c r="CA47" s="4">
        <f t="shared" si="32"/>
        <v>7.1000000000000008E-2</v>
      </c>
      <c r="CB47" s="4">
        <f t="shared" si="33"/>
        <v>7.1000000000000008E-2</v>
      </c>
      <c r="CC47" s="4">
        <f t="shared" si="33"/>
        <v>7.1000000000000008E-2</v>
      </c>
      <c r="CD47" s="4">
        <f t="shared" si="33"/>
        <v>7.1000000000000008E-2</v>
      </c>
      <c r="CE47" s="4">
        <f t="shared" si="33"/>
        <v>7.1000000000000008E-2</v>
      </c>
      <c r="CF47" s="4">
        <f t="shared" si="33"/>
        <v>7.1000000000000008E-2</v>
      </c>
      <c r="CG47" s="4">
        <f t="shared" si="33"/>
        <v>7.1000000000000008E-2</v>
      </c>
      <c r="CH47" s="4">
        <f t="shared" si="33"/>
        <v>7.1000000000000008E-2</v>
      </c>
      <c r="CI47" s="4">
        <f t="shared" si="33"/>
        <v>7.1000000000000008E-2</v>
      </c>
      <c r="CJ47" s="4">
        <f t="shared" si="33"/>
        <v>7.1000000000000008E-2</v>
      </c>
      <c r="CK47" s="4">
        <f t="shared" si="33"/>
        <v>7.1000000000000008E-2</v>
      </c>
      <c r="CL47" s="4">
        <f t="shared" si="34"/>
        <v>7.1000000000000008E-2</v>
      </c>
      <c r="CM47" s="4">
        <f t="shared" si="34"/>
        <v>7.1000000000000008E-2</v>
      </c>
      <c r="CN47" s="4">
        <f t="shared" si="34"/>
        <v>7.1000000000000008E-2</v>
      </c>
      <c r="CO47" s="4">
        <f t="shared" si="34"/>
        <v>7.1000000000000008E-2</v>
      </c>
      <c r="CP47" s="4">
        <f t="shared" si="34"/>
        <v>7.1000000000000008E-2</v>
      </c>
      <c r="CQ47" s="4">
        <f t="shared" si="34"/>
        <v>7.1000000000000008E-2</v>
      </c>
      <c r="CR47" s="4">
        <f t="shared" si="34"/>
        <v>7.1000000000000008E-2</v>
      </c>
      <c r="CS47" s="4">
        <f t="shared" si="34"/>
        <v>7.1000000000000008E-2</v>
      </c>
      <c r="CT47" s="4">
        <f t="shared" si="34"/>
        <v>7.1000000000000008E-2</v>
      </c>
      <c r="CU47" s="4">
        <f t="shared" si="34"/>
        <v>7.1000000000000008E-2</v>
      </c>
      <c r="CV47" s="4">
        <f t="shared" si="35"/>
        <v>7.1000000000000008E-2</v>
      </c>
      <c r="CW47" s="4">
        <f t="shared" si="35"/>
        <v>7.1000000000000008E-2</v>
      </c>
      <c r="CX47" s="4">
        <f t="shared" si="35"/>
        <v>7.1000000000000008E-2</v>
      </c>
      <c r="CY47" s="4">
        <f t="shared" si="35"/>
        <v>7.1000000000000008E-2</v>
      </c>
      <c r="CZ47" s="4">
        <f t="shared" si="35"/>
        <v>7.1000000000000008E-2</v>
      </c>
      <c r="DA47" s="4">
        <f t="shared" si="35"/>
        <v>7.1000000000000008E-2</v>
      </c>
      <c r="DB47" s="4">
        <f t="shared" si="35"/>
        <v>7.1000000000000008E-2</v>
      </c>
      <c r="DC47" s="4">
        <f t="shared" si="35"/>
        <v>7.1000000000000008E-2</v>
      </c>
      <c r="DD47" s="4">
        <f t="shared" si="35"/>
        <v>7.1000000000000008E-2</v>
      </c>
      <c r="DE47" s="4">
        <f t="shared" si="35"/>
        <v>7.1000000000000008E-2</v>
      </c>
    </row>
    <row r="48" spans="1:109">
      <c r="A48" t="s">
        <v>81</v>
      </c>
      <c r="B48" t="s">
        <v>6</v>
      </c>
      <c r="C48">
        <v>1</v>
      </c>
      <c r="D48">
        <v>130</v>
      </c>
      <c r="E48" s="1">
        <v>0.3</v>
      </c>
      <c r="F48" s="1">
        <v>0.3</v>
      </c>
      <c r="G48" s="1">
        <v>0.3</v>
      </c>
      <c r="H48" s="2">
        <v>120</v>
      </c>
      <c r="I48">
        <f>H48</f>
        <v>120</v>
      </c>
      <c r="J48" s="4">
        <f t="shared" si="26"/>
        <v>0.56000000000000005</v>
      </c>
      <c r="K48" s="4">
        <f t="shared" si="26"/>
        <v>0.56000000000000005</v>
      </c>
      <c r="L48" s="4">
        <f t="shared" si="26"/>
        <v>0.56000000000000005</v>
      </c>
      <c r="M48" s="4">
        <f t="shared" si="26"/>
        <v>0.28000000000000003</v>
      </c>
      <c r="N48" s="4">
        <f t="shared" si="26"/>
        <v>0.28000000000000003</v>
      </c>
      <c r="O48" s="4">
        <f t="shared" si="26"/>
        <v>0.28000000000000003</v>
      </c>
      <c r="P48" s="4">
        <f t="shared" si="26"/>
        <v>0.28000000000000003</v>
      </c>
      <c r="Q48" s="4">
        <f t="shared" si="26"/>
        <v>5.6000000000000008E-2</v>
      </c>
      <c r="R48" s="4">
        <f t="shared" si="26"/>
        <v>5.6000000000000008E-2</v>
      </c>
      <c r="S48" s="4">
        <f t="shared" si="26"/>
        <v>5.6000000000000008E-2</v>
      </c>
      <c r="T48" s="4">
        <f t="shared" si="27"/>
        <v>5.6000000000000008E-2</v>
      </c>
      <c r="U48" s="4">
        <f t="shared" si="27"/>
        <v>5.6000000000000008E-2</v>
      </c>
      <c r="V48" s="4">
        <f t="shared" si="27"/>
        <v>5.6000000000000008E-2</v>
      </c>
      <c r="W48" s="4">
        <f t="shared" si="27"/>
        <v>5.6000000000000008E-2</v>
      </c>
      <c r="X48" s="4">
        <f t="shared" si="27"/>
        <v>5.6000000000000008E-2</v>
      </c>
      <c r="Y48" s="4">
        <f t="shared" si="27"/>
        <v>5.6000000000000008E-2</v>
      </c>
      <c r="Z48" s="4">
        <f t="shared" si="27"/>
        <v>5.6000000000000008E-2</v>
      </c>
      <c r="AA48" s="4">
        <f t="shared" si="27"/>
        <v>5.6000000000000008E-2</v>
      </c>
      <c r="AB48" s="4">
        <f t="shared" si="27"/>
        <v>5.6000000000000008E-2</v>
      </c>
      <c r="AC48" s="4">
        <f t="shared" si="27"/>
        <v>5.6000000000000008E-2</v>
      </c>
      <c r="AD48" s="4">
        <f t="shared" si="28"/>
        <v>5.6000000000000008E-2</v>
      </c>
      <c r="AE48" s="4">
        <f t="shared" si="28"/>
        <v>5.6000000000000008E-2</v>
      </c>
      <c r="AF48" s="4">
        <f t="shared" si="28"/>
        <v>5.6000000000000008E-2</v>
      </c>
      <c r="AG48" s="4">
        <f t="shared" si="28"/>
        <v>5.6000000000000008E-2</v>
      </c>
      <c r="AH48" s="4">
        <f t="shared" si="28"/>
        <v>5.6000000000000008E-2</v>
      </c>
      <c r="AI48" s="4">
        <f t="shared" si="28"/>
        <v>5.6000000000000008E-2</v>
      </c>
      <c r="AJ48" s="4">
        <f t="shared" si="28"/>
        <v>5.6000000000000008E-2</v>
      </c>
      <c r="AK48" s="4">
        <f t="shared" si="28"/>
        <v>5.6000000000000008E-2</v>
      </c>
      <c r="AL48" s="4">
        <f t="shared" si="28"/>
        <v>5.6000000000000008E-2</v>
      </c>
      <c r="AM48" s="4">
        <f t="shared" si="28"/>
        <v>5.6000000000000008E-2</v>
      </c>
      <c r="AN48" s="4">
        <f t="shared" si="29"/>
        <v>5.6000000000000008E-2</v>
      </c>
      <c r="AO48" s="4">
        <f t="shared" si="29"/>
        <v>5.6000000000000008E-2</v>
      </c>
      <c r="AP48" s="4">
        <f t="shared" si="29"/>
        <v>5.6000000000000008E-2</v>
      </c>
      <c r="AQ48" s="4">
        <f t="shared" si="29"/>
        <v>5.6000000000000008E-2</v>
      </c>
      <c r="AR48" s="4">
        <f t="shared" si="29"/>
        <v>5.6000000000000008E-2</v>
      </c>
      <c r="AS48" s="4">
        <f t="shared" si="29"/>
        <v>5.6000000000000008E-2</v>
      </c>
      <c r="AT48" s="4">
        <f t="shared" si="29"/>
        <v>5.6000000000000008E-2</v>
      </c>
      <c r="AU48" s="4">
        <f t="shared" si="29"/>
        <v>5.6000000000000008E-2</v>
      </c>
      <c r="AV48" s="4">
        <f t="shared" si="29"/>
        <v>5.6000000000000008E-2</v>
      </c>
      <c r="AW48" s="4">
        <f t="shared" si="29"/>
        <v>5.6000000000000008E-2</v>
      </c>
      <c r="AX48" s="4">
        <f t="shared" si="30"/>
        <v>5.6000000000000008E-2</v>
      </c>
      <c r="AY48" s="4">
        <f t="shared" si="30"/>
        <v>5.6000000000000008E-2</v>
      </c>
      <c r="AZ48" s="4">
        <f t="shared" si="30"/>
        <v>5.6000000000000008E-2</v>
      </c>
      <c r="BA48" s="4">
        <f t="shared" si="30"/>
        <v>5.6000000000000008E-2</v>
      </c>
      <c r="BB48" s="4">
        <f t="shared" si="30"/>
        <v>5.6000000000000008E-2</v>
      </c>
      <c r="BC48" s="4">
        <f t="shared" si="30"/>
        <v>5.6000000000000008E-2</v>
      </c>
      <c r="BD48" s="4">
        <f t="shared" si="30"/>
        <v>5.6000000000000008E-2</v>
      </c>
      <c r="BE48" s="4">
        <f t="shared" si="30"/>
        <v>5.6000000000000008E-2</v>
      </c>
      <c r="BF48" s="4">
        <f t="shared" si="30"/>
        <v>5.6000000000000008E-2</v>
      </c>
      <c r="BG48" s="4">
        <f t="shared" si="30"/>
        <v>5.6000000000000008E-2</v>
      </c>
      <c r="BH48" s="4">
        <f t="shared" si="31"/>
        <v>5.6000000000000008E-2</v>
      </c>
      <c r="BI48" s="4">
        <f t="shared" si="31"/>
        <v>5.6000000000000008E-2</v>
      </c>
      <c r="BJ48" s="4">
        <f t="shared" si="31"/>
        <v>5.6000000000000008E-2</v>
      </c>
      <c r="BK48" s="4">
        <f t="shared" si="31"/>
        <v>5.6000000000000008E-2</v>
      </c>
      <c r="BL48" s="4">
        <f t="shared" si="31"/>
        <v>5.6000000000000008E-2</v>
      </c>
      <c r="BM48" s="4">
        <f t="shared" si="31"/>
        <v>5.6000000000000008E-2</v>
      </c>
      <c r="BN48" s="4">
        <f t="shared" si="31"/>
        <v>5.6000000000000008E-2</v>
      </c>
      <c r="BO48" s="4">
        <f t="shared" si="31"/>
        <v>5.6000000000000008E-2</v>
      </c>
      <c r="BP48" s="4">
        <f t="shared" si="31"/>
        <v>5.6000000000000008E-2</v>
      </c>
      <c r="BQ48" s="4">
        <f t="shared" si="31"/>
        <v>5.6000000000000008E-2</v>
      </c>
      <c r="BR48" s="4">
        <f t="shared" si="32"/>
        <v>5.6000000000000008E-2</v>
      </c>
      <c r="BS48" s="4">
        <f t="shared" si="32"/>
        <v>5.6000000000000008E-2</v>
      </c>
      <c r="BT48" s="4">
        <f t="shared" si="32"/>
        <v>5.6000000000000008E-2</v>
      </c>
      <c r="BU48" s="4">
        <f t="shared" si="32"/>
        <v>5.6000000000000008E-2</v>
      </c>
      <c r="BV48" s="4">
        <f t="shared" si="32"/>
        <v>5.6000000000000008E-2</v>
      </c>
      <c r="BW48" s="4">
        <f t="shared" si="32"/>
        <v>5.6000000000000008E-2</v>
      </c>
      <c r="BX48" s="4">
        <f t="shared" si="32"/>
        <v>5.6000000000000008E-2</v>
      </c>
      <c r="BY48" s="4">
        <f t="shared" si="32"/>
        <v>5.6000000000000008E-2</v>
      </c>
      <c r="BZ48" s="4">
        <f t="shared" si="32"/>
        <v>5.6000000000000008E-2</v>
      </c>
      <c r="CA48" s="4">
        <f t="shared" si="32"/>
        <v>5.6000000000000008E-2</v>
      </c>
      <c r="CB48" s="4">
        <f t="shared" si="33"/>
        <v>5.6000000000000008E-2</v>
      </c>
      <c r="CC48" s="4">
        <f t="shared" si="33"/>
        <v>5.6000000000000008E-2</v>
      </c>
      <c r="CD48" s="4">
        <f t="shared" si="33"/>
        <v>5.6000000000000008E-2</v>
      </c>
      <c r="CE48" s="4">
        <f t="shared" si="33"/>
        <v>5.6000000000000008E-2</v>
      </c>
      <c r="CF48" s="4">
        <f t="shared" si="33"/>
        <v>5.6000000000000008E-2</v>
      </c>
      <c r="CG48" s="4">
        <f t="shared" si="33"/>
        <v>5.6000000000000008E-2</v>
      </c>
      <c r="CH48" s="4">
        <f t="shared" si="33"/>
        <v>5.6000000000000008E-2</v>
      </c>
      <c r="CI48" s="4">
        <f t="shared" si="33"/>
        <v>5.6000000000000008E-2</v>
      </c>
      <c r="CJ48" s="4">
        <f t="shared" si="33"/>
        <v>5.6000000000000008E-2</v>
      </c>
      <c r="CK48" s="4">
        <f t="shared" si="33"/>
        <v>5.6000000000000008E-2</v>
      </c>
      <c r="CL48" s="4">
        <f t="shared" si="34"/>
        <v>5.6000000000000008E-2</v>
      </c>
      <c r="CM48" s="4">
        <f t="shared" si="34"/>
        <v>5.6000000000000008E-2</v>
      </c>
      <c r="CN48" s="4">
        <f t="shared" si="34"/>
        <v>5.6000000000000008E-2</v>
      </c>
      <c r="CO48" s="4">
        <f t="shared" si="34"/>
        <v>5.6000000000000008E-2</v>
      </c>
      <c r="CP48" s="4">
        <f t="shared" si="34"/>
        <v>5.6000000000000008E-2</v>
      </c>
      <c r="CQ48" s="4">
        <f t="shared" si="34"/>
        <v>5.6000000000000008E-2</v>
      </c>
      <c r="CR48" s="4">
        <f t="shared" si="34"/>
        <v>5.6000000000000008E-2</v>
      </c>
      <c r="CS48" s="4">
        <f t="shared" si="34"/>
        <v>5.6000000000000008E-2</v>
      </c>
      <c r="CT48" s="4">
        <f t="shared" si="34"/>
        <v>5.6000000000000008E-2</v>
      </c>
      <c r="CU48" s="4">
        <f t="shared" si="34"/>
        <v>5.6000000000000008E-2</v>
      </c>
      <c r="CV48" s="4">
        <f t="shared" si="35"/>
        <v>5.6000000000000008E-2</v>
      </c>
      <c r="CW48" s="4">
        <f t="shared" si="35"/>
        <v>5.6000000000000008E-2</v>
      </c>
      <c r="CX48" s="4">
        <f t="shared" si="35"/>
        <v>5.6000000000000008E-2</v>
      </c>
      <c r="CY48" s="4">
        <f t="shared" si="35"/>
        <v>5.6000000000000008E-2</v>
      </c>
      <c r="CZ48" s="4">
        <f t="shared" si="35"/>
        <v>5.6000000000000008E-2</v>
      </c>
      <c r="DA48" s="4">
        <f t="shared" si="35"/>
        <v>5.6000000000000008E-2</v>
      </c>
      <c r="DB48" s="4">
        <f t="shared" si="35"/>
        <v>5.6000000000000008E-2</v>
      </c>
      <c r="DC48" s="4">
        <f t="shared" si="35"/>
        <v>5.6000000000000008E-2</v>
      </c>
      <c r="DD48" s="4">
        <f t="shared" si="35"/>
        <v>5.6000000000000008E-2</v>
      </c>
      <c r="DE48" s="4">
        <f t="shared" si="35"/>
        <v>5.6000000000000008E-2</v>
      </c>
    </row>
    <row r="49" spans="1:109">
      <c r="A49" t="s">
        <v>82</v>
      </c>
      <c r="B49" t="s">
        <v>6</v>
      </c>
      <c r="C49">
        <v>2</v>
      </c>
      <c r="D49">
        <v>160</v>
      </c>
      <c r="E49" s="1">
        <v>0.4</v>
      </c>
      <c r="F49" s="1">
        <v>0.4</v>
      </c>
      <c r="G49" s="1">
        <v>0.4</v>
      </c>
      <c r="H49" s="2">
        <v>60</v>
      </c>
      <c r="I49">
        <f>H49+H48</f>
        <v>180</v>
      </c>
      <c r="J49" s="4">
        <f t="shared" si="26"/>
        <v>0.61</v>
      </c>
      <c r="K49" s="4">
        <f t="shared" si="26"/>
        <v>0.61</v>
      </c>
      <c r="L49" s="4">
        <f t="shared" si="26"/>
        <v>0.61</v>
      </c>
      <c r="M49" s="4">
        <f t="shared" si="26"/>
        <v>0.61</v>
      </c>
      <c r="N49" s="4">
        <f t="shared" si="26"/>
        <v>0.30499999999999999</v>
      </c>
      <c r="O49" s="4">
        <f t="shared" si="26"/>
        <v>0.30499999999999999</v>
      </c>
      <c r="P49" s="4">
        <f t="shared" si="26"/>
        <v>0.30499999999999999</v>
      </c>
      <c r="Q49" s="4">
        <f t="shared" si="26"/>
        <v>0.30499999999999999</v>
      </c>
      <c r="R49" s="4">
        <f t="shared" si="26"/>
        <v>6.0999999999999999E-2</v>
      </c>
      <c r="S49" s="4">
        <f t="shared" si="26"/>
        <v>6.0999999999999999E-2</v>
      </c>
      <c r="T49" s="4">
        <f t="shared" si="27"/>
        <v>6.0999999999999999E-2</v>
      </c>
      <c r="U49" s="4">
        <f t="shared" si="27"/>
        <v>6.0999999999999999E-2</v>
      </c>
      <c r="V49" s="4">
        <f t="shared" si="27"/>
        <v>6.0999999999999999E-2</v>
      </c>
      <c r="W49" s="4">
        <f t="shared" si="27"/>
        <v>6.0999999999999999E-2</v>
      </c>
      <c r="X49" s="4">
        <f t="shared" si="27"/>
        <v>6.0999999999999999E-2</v>
      </c>
      <c r="Y49" s="4">
        <f t="shared" si="27"/>
        <v>6.0999999999999999E-2</v>
      </c>
      <c r="Z49" s="4">
        <f t="shared" si="27"/>
        <v>6.0999999999999999E-2</v>
      </c>
      <c r="AA49" s="4">
        <f t="shared" si="27"/>
        <v>6.0999999999999999E-2</v>
      </c>
      <c r="AB49" s="4">
        <f t="shared" si="27"/>
        <v>6.0999999999999999E-2</v>
      </c>
      <c r="AC49" s="4">
        <f t="shared" si="27"/>
        <v>6.0999999999999999E-2</v>
      </c>
      <c r="AD49" s="4">
        <f t="shared" si="28"/>
        <v>6.0999999999999999E-2</v>
      </c>
      <c r="AE49" s="4">
        <f t="shared" si="28"/>
        <v>6.0999999999999999E-2</v>
      </c>
      <c r="AF49" s="4">
        <f t="shared" si="28"/>
        <v>6.0999999999999999E-2</v>
      </c>
      <c r="AG49" s="4">
        <f t="shared" si="28"/>
        <v>6.0999999999999999E-2</v>
      </c>
      <c r="AH49" s="4">
        <f t="shared" si="28"/>
        <v>6.0999999999999999E-2</v>
      </c>
      <c r="AI49" s="4">
        <f t="shared" si="28"/>
        <v>6.0999999999999999E-2</v>
      </c>
      <c r="AJ49" s="4">
        <f t="shared" si="28"/>
        <v>6.0999999999999999E-2</v>
      </c>
      <c r="AK49" s="4">
        <f t="shared" si="28"/>
        <v>6.0999999999999999E-2</v>
      </c>
      <c r="AL49" s="4">
        <f t="shared" si="28"/>
        <v>6.0999999999999999E-2</v>
      </c>
      <c r="AM49" s="4">
        <f t="shared" si="28"/>
        <v>6.0999999999999999E-2</v>
      </c>
      <c r="AN49" s="4">
        <f t="shared" si="29"/>
        <v>6.0999999999999999E-2</v>
      </c>
      <c r="AO49" s="4">
        <f t="shared" si="29"/>
        <v>6.0999999999999999E-2</v>
      </c>
      <c r="AP49" s="4">
        <f t="shared" si="29"/>
        <v>6.0999999999999999E-2</v>
      </c>
      <c r="AQ49" s="4">
        <f t="shared" si="29"/>
        <v>6.0999999999999999E-2</v>
      </c>
      <c r="AR49" s="4">
        <f t="shared" si="29"/>
        <v>6.0999999999999999E-2</v>
      </c>
      <c r="AS49" s="4">
        <f t="shared" si="29"/>
        <v>6.0999999999999999E-2</v>
      </c>
      <c r="AT49" s="4">
        <f t="shared" si="29"/>
        <v>6.0999999999999999E-2</v>
      </c>
      <c r="AU49" s="4">
        <f t="shared" si="29"/>
        <v>6.0999999999999999E-2</v>
      </c>
      <c r="AV49" s="4">
        <f t="shared" si="29"/>
        <v>6.0999999999999999E-2</v>
      </c>
      <c r="AW49" s="4">
        <f t="shared" si="29"/>
        <v>6.0999999999999999E-2</v>
      </c>
      <c r="AX49" s="4">
        <f t="shared" si="30"/>
        <v>6.0999999999999999E-2</v>
      </c>
      <c r="AY49" s="4">
        <f t="shared" si="30"/>
        <v>6.0999999999999999E-2</v>
      </c>
      <c r="AZ49" s="4">
        <f t="shared" si="30"/>
        <v>6.0999999999999999E-2</v>
      </c>
      <c r="BA49" s="4">
        <f t="shared" si="30"/>
        <v>6.0999999999999999E-2</v>
      </c>
      <c r="BB49" s="4">
        <f t="shared" si="30"/>
        <v>6.0999999999999999E-2</v>
      </c>
      <c r="BC49" s="4">
        <f t="shared" si="30"/>
        <v>6.0999999999999999E-2</v>
      </c>
      <c r="BD49" s="4">
        <f t="shared" si="30"/>
        <v>6.0999999999999999E-2</v>
      </c>
      <c r="BE49" s="4">
        <f t="shared" si="30"/>
        <v>6.0999999999999999E-2</v>
      </c>
      <c r="BF49" s="4">
        <f t="shared" si="30"/>
        <v>6.0999999999999999E-2</v>
      </c>
      <c r="BG49" s="4">
        <f t="shared" si="30"/>
        <v>6.0999999999999999E-2</v>
      </c>
      <c r="BH49" s="4">
        <f t="shared" si="31"/>
        <v>6.0999999999999999E-2</v>
      </c>
      <c r="BI49" s="4">
        <f t="shared" si="31"/>
        <v>6.0999999999999999E-2</v>
      </c>
      <c r="BJ49" s="4">
        <f t="shared" si="31"/>
        <v>6.0999999999999999E-2</v>
      </c>
      <c r="BK49" s="4">
        <f t="shared" si="31"/>
        <v>6.0999999999999999E-2</v>
      </c>
      <c r="BL49" s="4">
        <f t="shared" si="31"/>
        <v>6.0999999999999999E-2</v>
      </c>
      <c r="BM49" s="4">
        <f t="shared" si="31"/>
        <v>6.0999999999999999E-2</v>
      </c>
      <c r="BN49" s="4">
        <f t="shared" si="31"/>
        <v>6.0999999999999999E-2</v>
      </c>
      <c r="BO49" s="4">
        <f t="shared" si="31"/>
        <v>6.0999999999999999E-2</v>
      </c>
      <c r="BP49" s="4">
        <f t="shared" si="31"/>
        <v>6.0999999999999999E-2</v>
      </c>
      <c r="BQ49" s="4">
        <f t="shared" si="31"/>
        <v>6.0999999999999999E-2</v>
      </c>
      <c r="BR49" s="4">
        <f t="shared" si="32"/>
        <v>6.0999999999999999E-2</v>
      </c>
      <c r="BS49" s="4">
        <f t="shared" si="32"/>
        <v>6.0999999999999999E-2</v>
      </c>
      <c r="BT49" s="4">
        <f t="shared" si="32"/>
        <v>6.0999999999999999E-2</v>
      </c>
      <c r="BU49" s="4">
        <f t="shared" si="32"/>
        <v>6.0999999999999999E-2</v>
      </c>
      <c r="BV49" s="4">
        <f t="shared" si="32"/>
        <v>6.0999999999999999E-2</v>
      </c>
      <c r="BW49" s="4">
        <f t="shared" si="32"/>
        <v>6.0999999999999999E-2</v>
      </c>
      <c r="BX49" s="4">
        <f t="shared" si="32"/>
        <v>6.0999999999999999E-2</v>
      </c>
      <c r="BY49" s="4">
        <f t="shared" si="32"/>
        <v>6.0999999999999999E-2</v>
      </c>
      <c r="BZ49" s="4">
        <f t="shared" si="32"/>
        <v>6.0999999999999999E-2</v>
      </c>
      <c r="CA49" s="4">
        <f t="shared" si="32"/>
        <v>6.0999999999999999E-2</v>
      </c>
      <c r="CB49" s="4">
        <f t="shared" si="33"/>
        <v>6.0999999999999999E-2</v>
      </c>
      <c r="CC49" s="4">
        <f t="shared" si="33"/>
        <v>6.0999999999999999E-2</v>
      </c>
      <c r="CD49" s="4">
        <f t="shared" si="33"/>
        <v>6.0999999999999999E-2</v>
      </c>
      <c r="CE49" s="4">
        <f t="shared" si="33"/>
        <v>6.0999999999999999E-2</v>
      </c>
      <c r="CF49" s="4">
        <f t="shared" si="33"/>
        <v>6.0999999999999999E-2</v>
      </c>
      <c r="CG49" s="4">
        <f t="shared" si="33"/>
        <v>6.0999999999999999E-2</v>
      </c>
      <c r="CH49" s="4">
        <f t="shared" si="33"/>
        <v>6.0999999999999999E-2</v>
      </c>
      <c r="CI49" s="4">
        <f t="shared" si="33"/>
        <v>6.0999999999999999E-2</v>
      </c>
      <c r="CJ49" s="4">
        <f t="shared" si="33"/>
        <v>6.0999999999999999E-2</v>
      </c>
      <c r="CK49" s="4">
        <f t="shared" si="33"/>
        <v>6.0999999999999999E-2</v>
      </c>
      <c r="CL49" s="4">
        <f t="shared" si="34"/>
        <v>6.0999999999999999E-2</v>
      </c>
      <c r="CM49" s="4">
        <f t="shared" si="34"/>
        <v>6.0999999999999999E-2</v>
      </c>
      <c r="CN49" s="4">
        <f t="shared" si="34"/>
        <v>6.0999999999999999E-2</v>
      </c>
      <c r="CO49" s="4">
        <f t="shared" si="34"/>
        <v>6.0999999999999999E-2</v>
      </c>
      <c r="CP49" s="4">
        <f t="shared" si="34"/>
        <v>6.0999999999999999E-2</v>
      </c>
      <c r="CQ49" s="4">
        <f t="shared" si="34"/>
        <v>6.0999999999999999E-2</v>
      </c>
      <c r="CR49" s="4">
        <f t="shared" si="34"/>
        <v>6.0999999999999999E-2</v>
      </c>
      <c r="CS49" s="4">
        <f t="shared" si="34"/>
        <v>6.0999999999999999E-2</v>
      </c>
      <c r="CT49" s="4">
        <f t="shared" si="34"/>
        <v>6.0999999999999999E-2</v>
      </c>
      <c r="CU49" s="4">
        <f t="shared" si="34"/>
        <v>6.0999999999999999E-2</v>
      </c>
      <c r="CV49" s="4">
        <f t="shared" si="35"/>
        <v>6.0999999999999999E-2</v>
      </c>
      <c r="CW49" s="4">
        <f t="shared" si="35"/>
        <v>6.0999999999999999E-2</v>
      </c>
      <c r="CX49" s="4">
        <f t="shared" si="35"/>
        <v>6.0999999999999999E-2</v>
      </c>
      <c r="CY49" s="4">
        <f t="shared" si="35"/>
        <v>6.0999999999999999E-2</v>
      </c>
      <c r="CZ49" s="4">
        <f t="shared" si="35"/>
        <v>6.0999999999999999E-2</v>
      </c>
      <c r="DA49" s="4">
        <f t="shared" si="35"/>
        <v>6.0999999999999999E-2</v>
      </c>
      <c r="DB49" s="4">
        <f t="shared" si="35"/>
        <v>6.0999999999999999E-2</v>
      </c>
      <c r="DC49" s="4">
        <f t="shared" si="35"/>
        <v>6.0999999999999999E-2</v>
      </c>
      <c r="DD49" s="4">
        <f t="shared" si="35"/>
        <v>6.0999999999999999E-2</v>
      </c>
      <c r="DE49" s="4">
        <f t="shared" si="35"/>
        <v>6.0999999999999999E-2</v>
      </c>
    </row>
    <row r="50" spans="1:109">
      <c r="A50" t="s">
        <v>83</v>
      </c>
      <c r="B50" t="s">
        <v>6</v>
      </c>
      <c r="C50">
        <v>3</v>
      </c>
      <c r="D50">
        <v>200</v>
      </c>
      <c r="E50" s="1">
        <v>0.5</v>
      </c>
      <c r="F50" s="1">
        <v>0.5</v>
      </c>
      <c r="G50" s="1">
        <v>0.5</v>
      </c>
      <c r="H50" s="2">
        <v>90</v>
      </c>
      <c r="I50">
        <f>H50+H49+H48</f>
        <v>270</v>
      </c>
      <c r="J50" s="4">
        <f t="shared" si="26"/>
        <v>0.66</v>
      </c>
      <c r="K50" s="4">
        <f t="shared" si="26"/>
        <v>0.66</v>
      </c>
      <c r="L50" s="4">
        <f t="shared" si="26"/>
        <v>0.66</v>
      </c>
      <c r="M50" s="4">
        <f t="shared" si="26"/>
        <v>0.66</v>
      </c>
      <c r="N50" s="4">
        <f t="shared" si="26"/>
        <v>0.66</v>
      </c>
      <c r="O50" s="4">
        <f t="shared" si="26"/>
        <v>0.33</v>
      </c>
      <c r="P50" s="4">
        <f t="shared" si="26"/>
        <v>0.33</v>
      </c>
      <c r="Q50" s="4">
        <f t="shared" si="26"/>
        <v>0.33</v>
      </c>
      <c r="R50" s="4">
        <f t="shared" si="26"/>
        <v>0.33</v>
      </c>
      <c r="S50" s="4">
        <f t="shared" si="26"/>
        <v>0.33</v>
      </c>
      <c r="T50" s="4">
        <f t="shared" si="27"/>
        <v>6.6000000000000003E-2</v>
      </c>
      <c r="U50" s="4">
        <f t="shared" si="27"/>
        <v>6.6000000000000003E-2</v>
      </c>
      <c r="V50" s="4">
        <f t="shared" si="27"/>
        <v>6.6000000000000003E-2</v>
      </c>
      <c r="W50" s="4">
        <f t="shared" si="27"/>
        <v>6.6000000000000003E-2</v>
      </c>
      <c r="X50" s="4">
        <f t="shared" si="27"/>
        <v>6.6000000000000003E-2</v>
      </c>
      <c r="Y50" s="4">
        <f t="shared" si="27"/>
        <v>6.6000000000000003E-2</v>
      </c>
      <c r="Z50" s="4">
        <f t="shared" si="27"/>
        <v>6.6000000000000003E-2</v>
      </c>
      <c r="AA50" s="4">
        <f t="shared" si="27"/>
        <v>6.6000000000000003E-2</v>
      </c>
      <c r="AB50" s="4">
        <f t="shared" si="27"/>
        <v>6.6000000000000003E-2</v>
      </c>
      <c r="AC50" s="4">
        <f t="shared" si="27"/>
        <v>6.6000000000000003E-2</v>
      </c>
      <c r="AD50" s="4">
        <f t="shared" si="28"/>
        <v>6.6000000000000003E-2</v>
      </c>
      <c r="AE50" s="4">
        <f t="shared" si="28"/>
        <v>6.6000000000000003E-2</v>
      </c>
      <c r="AF50" s="4">
        <f t="shared" si="28"/>
        <v>6.6000000000000003E-2</v>
      </c>
      <c r="AG50" s="4">
        <f t="shared" si="28"/>
        <v>6.6000000000000003E-2</v>
      </c>
      <c r="AH50" s="4">
        <f t="shared" si="28"/>
        <v>6.6000000000000003E-2</v>
      </c>
      <c r="AI50" s="4">
        <f t="shared" si="28"/>
        <v>6.6000000000000003E-2</v>
      </c>
      <c r="AJ50" s="4">
        <f t="shared" si="28"/>
        <v>6.6000000000000003E-2</v>
      </c>
      <c r="AK50" s="4">
        <f t="shared" si="28"/>
        <v>6.6000000000000003E-2</v>
      </c>
      <c r="AL50" s="4">
        <f t="shared" si="28"/>
        <v>6.6000000000000003E-2</v>
      </c>
      <c r="AM50" s="4">
        <f t="shared" si="28"/>
        <v>6.6000000000000003E-2</v>
      </c>
      <c r="AN50" s="4">
        <f t="shared" si="29"/>
        <v>6.6000000000000003E-2</v>
      </c>
      <c r="AO50" s="4">
        <f t="shared" si="29"/>
        <v>6.6000000000000003E-2</v>
      </c>
      <c r="AP50" s="4">
        <f t="shared" si="29"/>
        <v>6.6000000000000003E-2</v>
      </c>
      <c r="AQ50" s="4">
        <f t="shared" si="29"/>
        <v>6.6000000000000003E-2</v>
      </c>
      <c r="AR50" s="4">
        <f t="shared" si="29"/>
        <v>6.6000000000000003E-2</v>
      </c>
      <c r="AS50" s="4">
        <f t="shared" si="29"/>
        <v>6.6000000000000003E-2</v>
      </c>
      <c r="AT50" s="4">
        <f t="shared" si="29"/>
        <v>6.6000000000000003E-2</v>
      </c>
      <c r="AU50" s="4">
        <f t="shared" si="29"/>
        <v>6.6000000000000003E-2</v>
      </c>
      <c r="AV50" s="4">
        <f t="shared" si="29"/>
        <v>6.6000000000000003E-2</v>
      </c>
      <c r="AW50" s="4">
        <f t="shared" si="29"/>
        <v>6.6000000000000003E-2</v>
      </c>
      <c r="AX50" s="4">
        <f t="shared" si="30"/>
        <v>6.6000000000000003E-2</v>
      </c>
      <c r="AY50" s="4">
        <f t="shared" si="30"/>
        <v>6.6000000000000003E-2</v>
      </c>
      <c r="AZ50" s="4">
        <f t="shared" si="30"/>
        <v>6.6000000000000003E-2</v>
      </c>
      <c r="BA50" s="4">
        <f t="shared" si="30"/>
        <v>6.6000000000000003E-2</v>
      </c>
      <c r="BB50" s="4">
        <f t="shared" si="30"/>
        <v>6.6000000000000003E-2</v>
      </c>
      <c r="BC50" s="4">
        <f t="shared" si="30"/>
        <v>6.6000000000000003E-2</v>
      </c>
      <c r="BD50" s="4">
        <f t="shared" si="30"/>
        <v>6.6000000000000003E-2</v>
      </c>
      <c r="BE50" s="4">
        <f t="shared" si="30"/>
        <v>6.6000000000000003E-2</v>
      </c>
      <c r="BF50" s="4">
        <f t="shared" si="30"/>
        <v>6.6000000000000003E-2</v>
      </c>
      <c r="BG50" s="4">
        <f t="shared" si="30"/>
        <v>6.6000000000000003E-2</v>
      </c>
      <c r="BH50" s="4">
        <f t="shared" si="31"/>
        <v>6.6000000000000003E-2</v>
      </c>
      <c r="BI50" s="4">
        <f t="shared" si="31"/>
        <v>6.6000000000000003E-2</v>
      </c>
      <c r="BJ50" s="4">
        <f t="shared" si="31"/>
        <v>6.6000000000000003E-2</v>
      </c>
      <c r="BK50" s="4">
        <f t="shared" si="31"/>
        <v>6.6000000000000003E-2</v>
      </c>
      <c r="BL50" s="4">
        <f t="shared" si="31"/>
        <v>6.6000000000000003E-2</v>
      </c>
      <c r="BM50" s="4">
        <f t="shared" si="31"/>
        <v>6.6000000000000003E-2</v>
      </c>
      <c r="BN50" s="4">
        <f t="shared" si="31"/>
        <v>6.6000000000000003E-2</v>
      </c>
      <c r="BO50" s="4">
        <f t="shared" si="31"/>
        <v>6.6000000000000003E-2</v>
      </c>
      <c r="BP50" s="4">
        <f t="shared" si="31"/>
        <v>6.6000000000000003E-2</v>
      </c>
      <c r="BQ50" s="4">
        <f t="shared" si="31"/>
        <v>6.6000000000000003E-2</v>
      </c>
      <c r="BR50" s="4">
        <f t="shared" si="32"/>
        <v>6.6000000000000003E-2</v>
      </c>
      <c r="BS50" s="4">
        <f t="shared" si="32"/>
        <v>6.6000000000000003E-2</v>
      </c>
      <c r="BT50" s="4">
        <f t="shared" si="32"/>
        <v>6.6000000000000003E-2</v>
      </c>
      <c r="BU50" s="4">
        <f t="shared" si="32"/>
        <v>6.6000000000000003E-2</v>
      </c>
      <c r="BV50" s="4">
        <f t="shared" si="32"/>
        <v>6.6000000000000003E-2</v>
      </c>
      <c r="BW50" s="4">
        <f t="shared" si="32"/>
        <v>6.6000000000000003E-2</v>
      </c>
      <c r="BX50" s="4">
        <f t="shared" si="32"/>
        <v>6.6000000000000003E-2</v>
      </c>
      <c r="BY50" s="4">
        <f t="shared" si="32"/>
        <v>6.6000000000000003E-2</v>
      </c>
      <c r="BZ50" s="4">
        <f t="shared" si="32"/>
        <v>6.6000000000000003E-2</v>
      </c>
      <c r="CA50" s="4">
        <f t="shared" si="32"/>
        <v>6.6000000000000003E-2</v>
      </c>
      <c r="CB50" s="4">
        <f t="shared" si="33"/>
        <v>6.6000000000000003E-2</v>
      </c>
      <c r="CC50" s="4">
        <f t="shared" si="33"/>
        <v>6.6000000000000003E-2</v>
      </c>
      <c r="CD50" s="4">
        <f t="shared" si="33"/>
        <v>6.6000000000000003E-2</v>
      </c>
      <c r="CE50" s="4">
        <f t="shared" si="33"/>
        <v>6.6000000000000003E-2</v>
      </c>
      <c r="CF50" s="4">
        <f t="shared" si="33"/>
        <v>6.6000000000000003E-2</v>
      </c>
      <c r="CG50" s="4">
        <f t="shared" si="33"/>
        <v>6.6000000000000003E-2</v>
      </c>
      <c r="CH50" s="4">
        <f t="shared" si="33"/>
        <v>6.6000000000000003E-2</v>
      </c>
      <c r="CI50" s="4">
        <f t="shared" si="33"/>
        <v>6.6000000000000003E-2</v>
      </c>
      <c r="CJ50" s="4">
        <f t="shared" si="33"/>
        <v>6.6000000000000003E-2</v>
      </c>
      <c r="CK50" s="4">
        <f t="shared" si="33"/>
        <v>6.6000000000000003E-2</v>
      </c>
      <c r="CL50" s="4">
        <f t="shared" si="34"/>
        <v>6.6000000000000003E-2</v>
      </c>
      <c r="CM50" s="4">
        <f t="shared" si="34"/>
        <v>6.6000000000000003E-2</v>
      </c>
      <c r="CN50" s="4">
        <f t="shared" si="34"/>
        <v>6.6000000000000003E-2</v>
      </c>
      <c r="CO50" s="4">
        <f t="shared" si="34"/>
        <v>6.6000000000000003E-2</v>
      </c>
      <c r="CP50" s="4">
        <f t="shared" si="34"/>
        <v>6.6000000000000003E-2</v>
      </c>
      <c r="CQ50" s="4">
        <f t="shared" si="34"/>
        <v>6.6000000000000003E-2</v>
      </c>
      <c r="CR50" s="4">
        <f t="shared" si="34"/>
        <v>6.6000000000000003E-2</v>
      </c>
      <c r="CS50" s="4">
        <f t="shared" si="34"/>
        <v>6.6000000000000003E-2</v>
      </c>
      <c r="CT50" s="4">
        <f t="shared" si="34"/>
        <v>6.6000000000000003E-2</v>
      </c>
      <c r="CU50" s="4">
        <f t="shared" si="34"/>
        <v>6.6000000000000003E-2</v>
      </c>
      <c r="CV50" s="4">
        <f t="shared" si="35"/>
        <v>6.6000000000000003E-2</v>
      </c>
      <c r="CW50" s="4">
        <f t="shared" si="35"/>
        <v>6.6000000000000003E-2</v>
      </c>
      <c r="CX50" s="4">
        <f t="shared" si="35"/>
        <v>6.6000000000000003E-2</v>
      </c>
      <c r="CY50" s="4">
        <f t="shared" si="35"/>
        <v>6.6000000000000003E-2</v>
      </c>
      <c r="CZ50" s="4">
        <f t="shared" si="35"/>
        <v>6.6000000000000003E-2</v>
      </c>
      <c r="DA50" s="4">
        <f t="shared" si="35"/>
        <v>6.6000000000000003E-2</v>
      </c>
      <c r="DB50" s="4">
        <f t="shared" si="35"/>
        <v>6.6000000000000003E-2</v>
      </c>
      <c r="DC50" s="4">
        <f t="shared" si="35"/>
        <v>6.6000000000000003E-2</v>
      </c>
      <c r="DD50" s="4">
        <f t="shared" si="35"/>
        <v>6.6000000000000003E-2</v>
      </c>
      <c r="DE50" s="4">
        <f t="shared" si="35"/>
        <v>6.6000000000000003E-2</v>
      </c>
    </row>
    <row r="51" spans="1:109">
      <c r="A51" t="s">
        <v>84</v>
      </c>
      <c r="B51" t="s">
        <v>6</v>
      </c>
      <c r="C51">
        <v>4</v>
      </c>
      <c r="D51">
        <v>240</v>
      </c>
      <c r="E51" s="1">
        <v>0.6</v>
      </c>
      <c r="F51" s="1">
        <v>0.6</v>
      </c>
      <c r="G51" s="1">
        <v>0.6</v>
      </c>
      <c r="H51" s="2">
        <v>120</v>
      </c>
      <c r="I51">
        <f>H51+H50+H49+H48</f>
        <v>390</v>
      </c>
      <c r="J51" s="4">
        <f t="shared" si="26"/>
        <v>0.71000000000000008</v>
      </c>
      <c r="K51" s="4">
        <f t="shared" si="26"/>
        <v>0.71000000000000008</v>
      </c>
      <c r="L51" s="4">
        <f t="shared" si="26"/>
        <v>0.71000000000000008</v>
      </c>
      <c r="M51" s="4">
        <f t="shared" si="26"/>
        <v>0.71000000000000008</v>
      </c>
      <c r="N51" s="4">
        <f t="shared" si="26"/>
        <v>0.71000000000000008</v>
      </c>
      <c r="O51" s="4">
        <f t="shared" si="26"/>
        <v>0.71000000000000008</v>
      </c>
      <c r="P51" s="4">
        <f t="shared" si="26"/>
        <v>0.35500000000000004</v>
      </c>
      <c r="Q51" s="4">
        <f t="shared" si="26"/>
        <v>0.35500000000000004</v>
      </c>
      <c r="R51" s="4">
        <f t="shared" si="26"/>
        <v>0.35500000000000004</v>
      </c>
      <c r="S51" s="4">
        <f t="shared" si="26"/>
        <v>0.35500000000000004</v>
      </c>
      <c r="T51" s="4">
        <f t="shared" si="27"/>
        <v>0.35500000000000004</v>
      </c>
      <c r="U51" s="4">
        <f t="shared" si="27"/>
        <v>0.35500000000000004</v>
      </c>
      <c r="V51" s="4">
        <f t="shared" si="27"/>
        <v>7.1000000000000008E-2</v>
      </c>
      <c r="W51" s="4">
        <f t="shared" si="27"/>
        <v>7.1000000000000008E-2</v>
      </c>
      <c r="X51" s="4">
        <f t="shared" si="27"/>
        <v>7.1000000000000008E-2</v>
      </c>
      <c r="Y51" s="4">
        <f t="shared" si="27"/>
        <v>7.1000000000000008E-2</v>
      </c>
      <c r="Z51" s="4">
        <f t="shared" si="27"/>
        <v>7.1000000000000008E-2</v>
      </c>
      <c r="AA51" s="4">
        <f t="shared" si="27"/>
        <v>7.1000000000000008E-2</v>
      </c>
      <c r="AB51" s="4">
        <f t="shared" si="27"/>
        <v>7.1000000000000008E-2</v>
      </c>
      <c r="AC51" s="4">
        <f t="shared" si="27"/>
        <v>7.1000000000000008E-2</v>
      </c>
      <c r="AD51" s="4">
        <f t="shared" si="28"/>
        <v>7.1000000000000008E-2</v>
      </c>
      <c r="AE51" s="4">
        <f t="shared" si="28"/>
        <v>7.1000000000000008E-2</v>
      </c>
      <c r="AF51" s="4">
        <f t="shared" si="28"/>
        <v>7.1000000000000008E-2</v>
      </c>
      <c r="AG51" s="4">
        <f t="shared" si="28"/>
        <v>7.1000000000000008E-2</v>
      </c>
      <c r="AH51" s="4">
        <f t="shared" si="28"/>
        <v>7.1000000000000008E-2</v>
      </c>
      <c r="AI51" s="4">
        <f t="shared" si="28"/>
        <v>7.1000000000000008E-2</v>
      </c>
      <c r="AJ51" s="4">
        <f t="shared" si="28"/>
        <v>7.1000000000000008E-2</v>
      </c>
      <c r="AK51" s="4">
        <f t="shared" si="28"/>
        <v>7.1000000000000008E-2</v>
      </c>
      <c r="AL51" s="4">
        <f t="shared" si="28"/>
        <v>7.1000000000000008E-2</v>
      </c>
      <c r="AM51" s="4">
        <f t="shared" si="28"/>
        <v>7.1000000000000008E-2</v>
      </c>
      <c r="AN51" s="4">
        <f t="shared" si="29"/>
        <v>7.1000000000000008E-2</v>
      </c>
      <c r="AO51" s="4">
        <f t="shared" si="29"/>
        <v>7.1000000000000008E-2</v>
      </c>
      <c r="AP51" s="4">
        <f t="shared" si="29"/>
        <v>7.1000000000000008E-2</v>
      </c>
      <c r="AQ51" s="4">
        <f t="shared" si="29"/>
        <v>7.1000000000000008E-2</v>
      </c>
      <c r="AR51" s="4">
        <f t="shared" si="29"/>
        <v>7.1000000000000008E-2</v>
      </c>
      <c r="AS51" s="4">
        <f t="shared" si="29"/>
        <v>7.1000000000000008E-2</v>
      </c>
      <c r="AT51" s="4">
        <f t="shared" si="29"/>
        <v>7.1000000000000008E-2</v>
      </c>
      <c r="AU51" s="4">
        <f t="shared" si="29"/>
        <v>7.1000000000000008E-2</v>
      </c>
      <c r="AV51" s="4">
        <f t="shared" si="29"/>
        <v>7.1000000000000008E-2</v>
      </c>
      <c r="AW51" s="4">
        <f t="shared" si="29"/>
        <v>7.1000000000000008E-2</v>
      </c>
      <c r="AX51" s="4">
        <f t="shared" si="30"/>
        <v>7.1000000000000008E-2</v>
      </c>
      <c r="AY51" s="4">
        <f t="shared" si="30"/>
        <v>7.1000000000000008E-2</v>
      </c>
      <c r="AZ51" s="4">
        <f t="shared" si="30"/>
        <v>7.1000000000000008E-2</v>
      </c>
      <c r="BA51" s="4">
        <f t="shared" si="30"/>
        <v>7.1000000000000008E-2</v>
      </c>
      <c r="BB51" s="4">
        <f t="shared" si="30"/>
        <v>7.1000000000000008E-2</v>
      </c>
      <c r="BC51" s="4">
        <f t="shared" si="30"/>
        <v>7.1000000000000008E-2</v>
      </c>
      <c r="BD51" s="4">
        <f t="shared" si="30"/>
        <v>7.1000000000000008E-2</v>
      </c>
      <c r="BE51" s="4">
        <f t="shared" si="30"/>
        <v>7.1000000000000008E-2</v>
      </c>
      <c r="BF51" s="4">
        <f t="shared" si="30"/>
        <v>7.1000000000000008E-2</v>
      </c>
      <c r="BG51" s="4">
        <f t="shared" si="30"/>
        <v>7.1000000000000008E-2</v>
      </c>
      <c r="BH51" s="4">
        <f t="shared" si="31"/>
        <v>7.1000000000000008E-2</v>
      </c>
      <c r="BI51" s="4">
        <f t="shared" si="31"/>
        <v>7.1000000000000008E-2</v>
      </c>
      <c r="BJ51" s="4">
        <f t="shared" si="31"/>
        <v>7.1000000000000008E-2</v>
      </c>
      <c r="BK51" s="4">
        <f t="shared" si="31"/>
        <v>7.1000000000000008E-2</v>
      </c>
      <c r="BL51" s="4">
        <f t="shared" si="31"/>
        <v>7.1000000000000008E-2</v>
      </c>
      <c r="BM51" s="4">
        <f t="shared" si="31"/>
        <v>7.1000000000000008E-2</v>
      </c>
      <c r="BN51" s="4">
        <f t="shared" si="31"/>
        <v>7.1000000000000008E-2</v>
      </c>
      <c r="BO51" s="4">
        <f t="shared" si="31"/>
        <v>7.1000000000000008E-2</v>
      </c>
      <c r="BP51" s="4">
        <f t="shared" si="31"/>
        <v>7.1000000000000008E-2</v>
      </c>
      <c r="BQ51" s="4">
        <f t="shared" si="31"/>
        <v>7.1000000000000008E-2</v>
      </c>
      <c r="BR51" s="4">
        <f t="shared" si="32"/>
        <v>7.1000000000000008E-2</v>
      </c>
      <c r="BS51" s="4">
        <f t="shared" si="32"/>
        <v>7.1000000000000008E-2</v>
      </c>
      <c r="BT51" s="4">
        <f t="shared" si="32"/>
        <v>7.1000000000000008E-2</v>
      </c>
      <c r="BU51" s="4">
        <f t="shared" si="32"/>
        <v>7.1000000000000008E-2</v>
      </c>
      <c r="BV51" s="4">
        <f t="shared" si="32"/>
        <v>7.1000000000000008E-2</v>
      </c>
      <c r="BW51" s="4">
        <f t="shared" si="32"/>
        <v>7.1000000000000008E-2</v>
      </c>
      <c r="BX51" s="4">
        <f t="shared" si="32"/>
        <v>7.1000000000000008E-2</v>
      </c>
      <c r="BY51" s="4">
        <f t="shared" si="32"/>
        <v>7.1000000000000008E-2</v>
      </c>
      <c r="BZ51" s="4">
        <f t="shared" si="32"/>
        <v>7.1000000000000008E-2</v>
      </c>
      <c r="CA51" s="4">
        <f t="shared" si="32"/>
        <v>7.1000000000000008E-2</v>
      </c>
      <c r="CB51" s="4">
        <f t="shared" si="33"/>
        <v>7.1000000000000008E-2</v>
      </c>
      <c r="CC51" s="4">
        <f t="shared" si="33"/>
        <v>7.1000000000000008E-2</v>
      </c>
      <c r="CD51" s="4">
        <f t="shared" si="33"/>
        <v>7.1000000000000008E-2</v>
      </c>
      <c r="CE51" s="4">
        <f t="shared" si="33"/>
        <v>7.1000000000000008E-2</v>
      </c>
      <c r="CF51" s="4">
        <f t="shared" si="33"/>
        <v>7.1000000000000008E-2</v>
      </c>
      <c r="CG51" s="4">
        <f t="shared" si="33"/>
        <v>7.1000000000000008E-2</v>
      </c>
      <c r="CH51" s="4">
        <f t="shared" si="33"/>
        <v>7.1000000000000008E-2</v>
      </c>
      <c r="CI51" s="4">
        <f t="shared" si="33"/>
        <v>7.1000000000000008E-2</v>
      </c>
      <c r="CJ51" s="4">
        <f t="shared" si="33"/>
        <v>7.1000000000000008E-2</v>
      </c>
      <c r="CK51" s="4">
        <f t="shared" si="33"/>
        <v>7.1000000000000008E-2</v>
      </c>
      <c r="CL51" s="4">
        <f t="shared" si="34"/>
        <v>7.1000000000000008E-2</v>
      </c>
      <c r="CM51" s="4">
        <f t="shared" si="34"/>
        <v>7.1000000000000008E-2</v>
      </c>
      <c r="CN51" s="4">
        <f t="shared" si="34"/>
        <v>7.1000000000000008E-2</v>
      </c>
      <c r="CO51" s="4">
        <f t="shared" si="34"/>
        <v>7.1000000000000008E-2</v>
      </c>
      <c r="CP51" s="4">
        <f t="shared" si="34"/>
        <v>7.1000000000000008E-2</v>
      </c>
      <c r="CQ51" s="4">
        <f t="shared" si="34"/>
        <v>7.1000000000000008E-2</v>
      </c>
      <c r="CR51" s="4">
        <f t="shared" si="34"/>
        <v>7.1000000000000008E-2</v>
      </c>
      <c r="CS51" s="4">
        <f t="shared" si="34"/>
        <v>7.1000000000000008E-2</v>
      </c>
      <c r="CT51" s="4">
        <f t="shared" si="34"/>
        <v>7.1000000000000008E-2</v>
      </c>
      <c r="CU51" s="4">
        <f t="shared" si="34"/>
        <v>7.1000000000000008E-2</v>
      </c>
      <c r="CV51" s="4">
        <f t="shared" si="35"/>
        <v>7.1000000000000008E-2</v>
      </c>
      <c r="CW51" s="4">
        <f t="shared" si="35"/>
        <v>7.1000000000000008E-2</v>
      </c>
      <c r="CX51" s="4">
        <f t="shared" si="35"/>
        <v>7.1000000000000008E-2</v>
      </c>
      <c r="CY51" s="4">
        <f t="shared" si="35"/>
        <v>7.1000000000000008E-2</v>
      </c>
      <c r="CZ51" s="4">
        <f t="shared" si="35"/>
        <v>7.1000000000000008E-2</v>
      </c>
      <c r="DA51" s="4">
        <f t="shared" si="35"/>
        <v>7.1000000000000008E-2</v>
      </c>
      <c r="DB51" s="4">
        <f t="shared" si="35"/>
        <v>7.1000000000000008E-2</v>
      </c>
      <c r="DC51" s="4">
        <f t="shared" si="35"/>
        <v>7.1000000000000008E-2</v>
      </c>
      <c r="DD51" s="4">
        <f t="shared" si="35"/>
        <v>7.1000000000000008E-2</v>
      </c>
      <c r="DE51" s="4">
        <f t="shared" si="35"/>
        <v>7.1000000000000008E-2</v>
      </c>
    </row>
    <row r="52" spans="1:109">
      <c r="A52" t="s">
        <v>85</v>
      </c>
      <c r="B52" t="s">
        <v>6</v>
      </c>
      <c r="C52">
        <v>5</v>
      </c>
      <c r="D52">
        <v>300</v>
      </c>
      <c r="E52" s="1">
        <v>0.7</v>
      </c>
      <c r="F52" s="1">
        <v>0.7</v>
      </c>
      <c r="G52" s="1">
        <v>0.7</v>
      </c>
      <c r="H52" s="2">
        <v>135</v>
      </c>
      <c r="I52">
        <f>H52+H51+H50+H49+H48</f>
        <v>525</v>
      </c>
      <c r="J52" s="4">
        <f t="shared" si="26"/>
        <v>0.76</v>
      </c>
      <c r="K52" s="4">
        <f t="shared" si="26"/>
        <v>0.76</v>
      </c>
      <c r="L52" s="4">
        <f t="shared" si="26"/>
        <v>0.76</v>
      </c>
      <c r="M52" s="4">
        <f t="shared" si="26"/>
        <v>0.76</v>
      </c>
      <c r="N52" s="4">
        <f t="shared" si="26"/>
        <v>0.76</v>
      </c>
      <c r="O52" s="4">
        <f t="shared" si="26"/>
        <v>0.76</v>
      </c>
      <c r="P52" s="4">
        <f t="shared" si="26"/>
        <v>0.76</v>
      </c>
      <c r="Q52" s="4">
        <f t="shared" si="26"/>
        <v>0.38</v>
      </c>
      <c r="R52" s="4">
        <f t="shared" si="26"/>
        <v>0.38</v>
      </c>
      <c r="S52" s="4">
        <f t="shared" si="26"/>
        <v>0.38</v>
      </c>
      <c r="T52" s="4">
        <f t="shared" si="27"/>
        <v>0.38</v>
      </c>
      <c r="U52" s="4">
        <f t="shared" si="27"/>
        <v>0.38</v>
      </c>
      <c r="V52" s="4">
        <f t="shared" si="27"/>
        <v>0.38</v>
      </c>
      <c r="W52" s="4">
        <f t="shared" si="27"/>
        <v>0.38</v>
      </c>
      <c r="X52" s="4">
        <f t="shared" si="27"/>
        <v>0.38</v>
      </c>
      <c r="Y52" s="4">
        <f t="shared" si="27"/>
        <v>7.6000000000000012E-2</v>
      </c>
      <c r="Z52" s="4">
        <f t="shared" si="27"/>
        <v>7.6000000000000012E-2</v>
      </c>
      <c r="AA52" s="4">
        <f t="shared" si="27"/>
        <v>7.6000000000000012E-2</v>
      </c>
      <c r="AB52" s="4">
        <f t="shared" si="27"/>
        <v>7.6000000000000012E-2</v>
      </c>
      <c r="AC52" s="4">
        <f t="shared" si="27"/>
        <v>7.6000000000000012E-2</v>
      </c>
      <c r="AD52" s="4">
        <f t="shared" si="28"/>
        <v>7.6000000000000012E-2</v>
      </c>
      <c r="AE52" s="4">
        <f t="shared" si="28"/>
        <v>7.6000000000000012E-2</v>
      </c>
      <c r="AF52" s="4">
        <f t="shared" si="28"/>
        <v>7.6000000000000012E-2</v>
      </c>
      <c r="AG52" s="4">
        <f t="shared" si="28"/>
        <v>7.6000000000000012E-2</v>
      </c>
      <c r="AH52" s="4">
        <f t="shared" si="28"/>
        <v>7.6000000000000012E-2</v>
      </c>
      <c r="AI52" s="4">
        <f t="shared" si="28"/>
        <v>7.6000000000000012E-2</v>
      </c>
      <c r="AJ52" s="4">
        <f t="shared" si="28"/>
        <v>7.6000000000000012E-2</v>
      </c>
      <c r="AK52" s="4">
        <f t="shared" si="28"/>
        <v>7.6000000000000012E-2</v>
      </c>
      <c r="AL52" s="4">
        <f t="shared" si="28"/>
        <v>7.6000000000000012E-2</v>
      </c>
      <c r="AM52" s="4">
        <f t="shared" si="28"/>
        <v>7.6000000000000012E-2</v>
      </c>
      <c r="AN52" s="4">
        <f t="shared" si="29"/>
        <v>7.6000000000000012E-2</v>
      </c>
      <c r="AO52" s="4">
        <f t="shared" si="29"/>
        <v>7.6000000000000012E-2</v>
      </c>
      <c r="AP52" s="4">
        <f t="shared" si="29"/>
        <v>7.6000000000000012E-2</v>
      </c>
      <c r="AQ52" s="4">
        <f t="shared" si="29"/>
        <v>7.6000000000000012E-2</v>
      </c>
      <c r="AR52" s="4">
        <f t="shared" si="29"/>
        <v>7.6000000000000012E-2</v>
      </c>
      <c r="AS52" s="4">
        <f t="shared" si="29"/>
        <v>7.6000000000000012E-2</v>
      </c>
      <c r="AT52" s="4">
        <f t="shared" si="29"/>
        <v>7.6000000000000012E-2</v>
      </c>
      <c r="AU52" s="4">
        <f t="shared" si="29"/>
        <v>7.6000000000000012E-2</v>
      </c>
      <c r="AV52" s="4">
        <f t="shared" si="29"/>
        <v>7.6000000000000012E-2</v>
      </c>
      <c r="AW52" s="4">
        <f t="shared" si="29"/>
        <v>7.6000000000000012E-2</v>
      </c>
      <c r="AX52" s="4">
        <f t="shared" si="30"/>
        <v>7.6000000000000012E-2</v>
      </c>
      <c r="AY52" s="4">
        <f t="shared" si="30"/>
        <v>7.6000000000000012E-2</v>
      </c>
      <c r="AZ52" s="4">
        <f t="shared" si="30"/>
        <v>7.6000000000000012E-2</v>
      </c>
      <c r="BA52" s="4">
        <f t="shared" si="30"/>
        <v>7.6000000000000012E-2</v>
      </c>
      <c r="BB52" s="4">
        <f t="shared" si="30"/>
        <v>7.6000000000000012E-2</v>
      </c>
      <c r="BC52" s="4">
        <f t="shared" si="30"/>
        <v>7.6000000000000012E-2</v>
      </c>
      <c r="BD52" s="4">
        <f t="shared" si="30"/>
        <v>7.6000000000000012E-2</v>
      </c>
      <c r="BE52" s="4">
        <f t="shared" si="30"/>
        <v>7.6000000000000012E-2</v>
      </c>
      <c r="BF52" s="4">
        <f t="shared" si="30"/>
        <v>7.6000000000000012E-2</v>
      </c>
      <c r="BG52" s="4">
        <f t="shared" si="30"/>
        <v>7.6000000000000012E-2</v>
      </c>
      <c r="BH52" s="4">
        <f t="shared" si="31"/>
        <v>7.6000000000000012E-2</v>
      </c>
      <c r="BI52" s="4">
        <f t="shared" si="31"/>
        <v>7.6000000000000012E-2</v>
      </c>
      <c r="BJ52" s="4">
        <f t="shared" si="31"/>
        <v>7.6000000000000012E-2</v>
      </c>
      <c r="BK52" s="4">
        <f t="shared" si="31"/>
        <v>7.6000000000000012E-2</v>
      </c>
      <c r="BL52" s="4">
        <f t="shared" si="31"/>
        <v>7.6000000000000012E-2</v>
      </c>
      <c r="BM52" s="4">
        <f t="shared" si="31"/>
        <v>7.6000000000000012E-2</v>
      </c>
      <c r="BN52" s="4">
        <f t="shared" si="31"/>
        <v>7.6000000000000012E-2</v>
      </c>
      <c r="BO52" s="4">
        <f t="shared" si="31"/>
        <v>7.6000000000000012E-2</v>
      </c>
      <c r="BP52" s="4">
        <f t="shared" si="31"/>
        <v>7.6000000000000012E-2</v>
      </c>
      <c r="BQ52" s="4">
        <f t="shared" si="31"/>
        <v>7.6000000000000012E-2</v>
      </c>
      <c r="BR52" s="4">
        <f t="shared" si="32"/>
        <v>7.6000000000000012E-2</v>
      </c>
      <c r="BS52" s="4">
        <f t="shared" si="32"/>
        <v>7.6000000000000012E-2</v>
      </c>
      <c r="BT52" s="4">
        <f t="shared" si="32"/>
        <v>7.6000000000000012E-2</v>
      </c>
      <c r="BU52" s="4">
        <f t="shared" si="32"/>
        <v>7.6000000000000012E-2</v>
      </c>
      <c r="BV52" s="4">
        <f t="shared" si="32"/>
        <v>7.6000000000000012E-2</v>
      </c>
      <c r="BW52" s="4">
        <f t="shared" si="32"/>
        <v>7.6000000000000012E-2</v>
      </c>
      <c r="BX52" s="4">
        <f t="shared" si="32"/>
        <v>7.6000000000000012E-2</v>
      </c>
      <c r="BY52" s="4">
        <f t="shared" si="32"/>
        <v>7.6000000000000012E-2</v>
      </c>
      <c r="BZ52" s="4">
        <f t="shared" si="32"/>
        <v>7.6000000000000012E-2</v>
      </c>
      <c r="CA52" s="4">
        <f t="shared" si="32"/>
        <v>7.6000000000000012E-2</v>
      </c>
      <c r="CB52" s="4">
        <f t="shared" si="33"/>
        <v>7.6000000000000012E-2</v>
      </c>
      <c r="CC52" s="4">
        <f t="shared" si="33"/>
        <v>7.6000000000000012E-2</v>
      </c>
      <c r="CD52" s="4">
        <f t="shared" si="33"/>
        <v>7.6000000000000012E-2</v>
      </c>
      <c r="CE52" s="4">
        <f t="shared" si="33"/>
        <v>7.6000000000000012E-2</v>
      </c>
      <c r="CF52" s="4">
        <f t="shared" si="33"/>
        <v>7.6000000000000012E-2</v>
      </c>
      <c r="CG52" s="4">
        <f t="shared" si="33"/>
        <v>7.6000000000000012E-2</v>
      </c>
      <c r="CH52" s="4">
        <f t="shared" si="33"/>
        <v>7.6000000000000012E-2</v>
      </c>
      <c r="CI52" s="4">
        <f t="shared" si="33"/>
        <v>7.6000000000000012E-2</v>
      </c>
      <c r="CJ52" s="4">
        <f t="shared" si="33"/>
        <v>7.6000000000000012E-2</v>
      </c>
      <c r="CK52" s="4">
        <f t="shared" si="33"/>
        <v>7.6000000000000012E-2</v>
      </c>
      <c r="CL52" s="4">
        <f t="shared" si="34"/>
        <v>7.6000000000000012E-2</v>
      </c>
      <c r="CM52" s="4">
        <f t="shared" si="34"/>
        <v>7.6000000000000012E-2</v>
      </c>
      <c r="CN52" s="4">
        <f t="shared" si="34"/>
        <v>7.6000000000000012E-2</v>
      </c>
      <c r="CO52" s="4">
        <f t="shared" si="34"/>
        <v>7.6000000000000012E-2</v>
      </c>
      <c r="CP52" s="4">
        <f t="shared" si="34"/>
        <v>7.6000000000000012E-2</v>
      </c>
      <c r="CQ52" s="4">
        <f t="shared" si="34"/>
        <v>7.6000000000000012E-2</v>
      </c>
      <c r="CR52" s="4">
        <f t="shared" si="34"/>
        <v>7.6000000000000012E-2</v>
      </c>
      <c r="CS52" s="4">
        <f t="shared" si="34"/>
        <v>7.6000000000000012E-2</v>
      </c>
      <c r="CT52" s="4">
        <f t="shared" si="34"/>
        <v>7.6000000000000012E-2</v>
      </c>
      <c r="CU52" s="4">
        <f t="shared" si="34"/>
        <v>7.6000000000000012E-2</v>
      </c>
      <c r="CV52" s="4">
        <f t="shared" si="35"/>
        <v>7.6000000000000012E-2</v>
      </c>
      <c r="CW52" s="4">
        <f t="shared" si="35"/>
        <v>7.6000000000000012E-2</v>
      </c>
      <c r="CX52" s="4">
        <f t="shared" si="35"/>
        <v>7.6000000000000012E-2</v>
      </c>
      <c r="CY52" s="4">
        <f t="shared" si="35"/>
        <v>7.6000000000000012E-2</v>
      </c>
      <c r="CZ52" s="4">
        <f t="shared" si="35"/>
        <v>7.6000000000000012E-2</v>
      </c>
      <c r="DA52" s="4">
        <f t="shared" si="35"/>
        <v>7.6000000000000012E-2</v>
      </c>
      <c r="DB52" s="4">
        <f t="shared" si="35"/>
        <v>7.6000000000000012E-2</v>
      </c>
      <c r="DC52" s="4">
        <f t="shared" si="35"/>
        <v>7.6000000000000012E-2</v>
      </c>
      <c r="DD52" s="4">
        <f t="shared" si="35"/>
        <v>7.6000000000000012E-2</v>
      </c>
      <c r="DE52" s="4">
        <f t="shared" si="35"/>
        <v>7.6000000000000012E-2</v>
      </c>
    </row>
    <row r="53" spans="1:109">
      <c r="E53" s="1"/>
      <c r="F53" s="1"/>
      <c r="G53" s="1"/>
      <c r="H53" s="2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</row>
    <row r="54" spans="1:109">
      <c r="G54" s="1"/>
      <c r="H54" s="1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</row>
    <row r="55" spans="1:109">
      <c r="E55" t="s">
        <v>61</v>
      </c>
      <c r="H55" s="2"/>
    </row>
    <row r="56" spans="1:109">
      <c r="E56" s="4">
        <f t="shared" ref="E56:E62" si="36">IF(F65&lt;1,F65*0.1,IF(F65&lt;2,0.1+(F65-1)*0.4,0.5+(F65-2)*0.5))</f>
        <v>0</v>
      </c>
      <c r="H56" s="2"/>
      <c r="I56" t="s">
        <v>182</v>
      </c>
      <c r="J56" s="1">
        <v>1</v>
      </c>
      <c r="K56" s="4">
        <f>IF(K65&gt;0.42,"100"%,IF(K65&gt;0.2,50%,10%))</f>
        <v>0.5</v>
      </c>
      <c r="L56" s="4">
        <f>IF(L65&gt;0.42,"100"%,IF(L65&gt;0.2,50%,10%))</f>
        <v>0.1</v>
      </c>
      <c r="M56" s="4">
        <f>IF(M65&gt;0.42,"100"%,IF(M65&gt;0.2,50%,10%))</f>
        <v>0.1</v>
      </c>
      <c r="N56" s="4">
        <f t="shared" ref="N56:BY60" si="37">IF(N65&gt;0.42,"100"%,IF(N65&gt;0.2,50%,10%))</f>
        <v>0.1</v>
      </c>
      <c r="O56" s="4">
        <f t="shared" si="37"/>
        <v>0.1</v>
      </c>
      <c r="P56" s="4">
        <f t="shared" si="37"/>
        <v>0.1</v>
      </c>
      <c r="Q56" s="4">
        <f t="shared" si="37"/>
        <v>0.1</v>
      </c>
      <c r="R56" s="4">
        <f t="shared" si="37"/>
        <v>0.1</v>
      </c>
      <c r="S56" s="4">
        <f t="shared" si="37"/>
        <v>0.1</v>
      </c>
      <c r="T56" s="4">
        <f t="shared" si="37"/>
        <v>0.1</v>
      </c>
      <c r="U56" s="4">
        <f t="shared" si="37"/>
        <v>0.1</v>
      </c>
      <c r="V56" s="4">
        <f t="shared" si="37"/>
        <v>0.1</v>
      </c>
      <c r="W56" s="4">
        <f t="shared" si="37"/>
        <v>0.1</v>
      </c>
      <c r="X56" s="4">
        <f t="shared" si="37"/>
        <v>0.1</v>
      </c>
      <c r="Y56" s="4">
        <f t="shared" si="37"/>
        <v>0.1</v>
      </c>
      <c r="Z56" s="4">
        <f t="shared" si="37"/>
        <v>0.1</v>
      </c>
      <c r="AA56" s="4">
        <f t="shared" si="37"/>
        <v>0.1</v>
      </c>
      <c r="AB56" s="4">
        <f t="shared" si="37"/>
        <v>0.1</v>
      </c>
      <c r="AC56" s="4">
        <f t="shared" si="37"/>
        <v>0.1</v>
      </c>
      <c r="AD56" s="4">
        <f t="shared" si="37"/>
        <v>0.1</v>
      </c>
      <c r="AE56" s="4">
        <f t="shared" si="37"/>
        <v>0.1</v>
      </c>
      <c r="AF56" s="4">
        <f t="shared" si="37"/>
        <v>0.1</v>
      </c>
      <c r="AG56" s="4">
        <f t="shared" si="37"/>
        <v>0.1</v>
      </c>
      <c r="AH56" s="4">
        <f t="shared" si="37"/>
        <v>0.1</v>
      </c>
      <c r="AI56" s="4">
        <f t="shared" si="37"/>
        <v>0.1</v>
      </c>
      <c r="AJ56" s="4">
        <f t="shared" si="37"/>
        <v>0.1</v>
      </c>
      <c r="AK56" s="4">
        <f t="shared" si="37"/>
        <v>0.1</v>
      </c>
      <c r="AL56" s="4">
        <f t="shared" si="37"/>
        <v>0.1</v>
      </c>
      <c r="AM56" s="4">
        <f t="shared" si="37"/>
        <v>0.1</v>
      </c>
      <c r="AN56" s="4">
        <f t="shared" si="37"/>
        <v>0.1</v>
      </c>
      <c r="AO56" s="4">
        <f t="shared" si="37"/>
        <v>0.1</v>
      </c>
      <c r="AP56" s="4">
        <f t="shared" si="37"/>
        <v>0.1</v>
      </c>
      <c r="AQ56" s="4">
        <f t="shared" si="37"/>
        <v>0.1</v>
      </c>
      <c r="AR56" s="4">
        <f t="shared" si="37"/>
        <v>0.1</v>
      </c>
      <c r="AS56" s="4">
        <f t="shared" si="37"/>
        <v>0.1</v>
      </c>
      <c r="AT56" s="4">
        <f t="shared" si="37"/>
        <v>0.1</v>
      </c>
      <c r="AU56" s="4">
        <f t="shared" si="37"/>
        <v>0.1</v>
      </c>
      <c r="AV56" s="4">
        <f t="shared" si="37"/>
        <v>0.1</v>
      </c>
      <c r="AW56" s="4">
        <f t="shared" si="37"/>
        <v>0.1</v>
      </c>
      <c r="AX56" s="4">
        <f t="shared" si="37"/>
        <v>0.1</v>
      </c>
      <c r="AY56" s="4">
        <f t="shared" si="37"/>
        <v>0.1</v>
      </c>
      <c r="AZ56" s="4">
        <f t="shared" si="37"/>
        <v>0.1</v>
      </c>
      <c r="BA56" s="4">
        <f t="shared" si="37"/>
        <v>0.1</v>
      </c>
      <c r="BB56" s="4">
        <f t="shared" si="37"/>
        <v>0.1</v>
      </c>
      <c r="BC56" s="4">
        <f t="shared" si="37"/>
        <v>0.1</v>
      </c>
      <c r="BD56" s="4">
        <f t="shared" si="37"/>
        <v>0.1</v>
      </c>
      <c r="BE56" s="4">
        <f t="shared" si="37"/>
        <v>0.1</v>
      </c>
      <c r="BF56" s="4">
        <f t="shared" si="37"/>
        <v>0.1</v>
      </c>
      <c r="BG56" s="4">
        <f t="shared" si="37"/>
        <v>0.1</v>
      </c>
      <c r="BH56" s="4">
        <f t="shared" si="37"/>
        <v>0.1</v>
      </c>
      <c r="BI56" s="4">
        <f t="shared" si="37"/>
        <v>0.1</v>
      </c>
      <c r="BJ56" s="4">
        <f t="shared" si="37"/>
        <v>0.1</v>
      </c>
      <c r="BK56" s="4">
        <f t="shared" si="37"/>
        <v>0.1</v>
      </c>
      <c r="BL56" s="4">
        <f t="shared" si="37"/>
        <v>0.1</v>
      </c>
      <c r="BM56" s="4">
        <f t="shared" si="37"/>
        <v>0.1</v>
      </c>
      <c r="BN56" s="4">
        <f t="shared" si="37"/>
        <v>0.1</v>
      </c>
      <c r="BO56" s="4">
        <f t="shared" si="37"/>
        <v>0.1</v>
      </c>
      <c r="BP56" s="4">
        <f t="shared" si="37"/>
        <v>0.1</v>
      </c>
      <c r="BQ56" s="4">
        <f t="shared" si="37"/>
        <v>0.1</v>
      </c>
      <c r="BR56" s="4">
        <f t="shared" si="37"/>
        <v>0.1</v>
      </c>
      <c r="BS56" s="4">
        <f t="shared" si="37"/>
        <v>0.1</v>
      </c>
      <c r="BT56" s="4">
        <f t="shared" si="37"/>
        <v>0.1</v>
      </c>
      <c r="BU56" s="4">
        <f t="shared" si="37"/>
        <v>0.1</v>
      </c>
      <c r="BV56" s="4">
        <f t="shared" si="37"/>
        <v>0.1</v>
      </c>
      <c r="BW56" s="4">
        <f t="shared" si="37"/>
        <v>0.1</v>
      </c>
      <c r="BX56" s="4">
        <f t="shared" si="37"/>
        <v>0.1</v>
      </c>
      <c r="BY56" s="4">
        <f t="shared" si="37"/>
        <v>0.1</v>
      </c>
      <c r="BZ56" s="4">
        <f t="shared" ref="BZ56:DE63" si="38">IF(BZ65&gt;0.42,"100"%,IF(BZ65&gt;0.2,50%,10%))</f>
        <v>0.1</v>
      </c>
      <c r="CA56" s="4">
        <f t="shared" si="38"/>
        <v>0.1</v>
      </c>
      <c r="CB56" s="4">
        <f t="shared" si="38"/>
        <v>0.1</v>
      </c>
      <c r="CC56" s="4">
        <f t="shared" si="38"/>
        <v>0.1</v>
      </c>
      <c r="CD56" s="4">
        <f t="shared" si="38"/>
        <v>0.1</v>
      </c>
      <c r="CE56" s="4">
        <f t="shared" si="38"/>
        <v>0.1</v>
      </c>
      <c r="CF56" s="4">
        <f t="shared" si="38"/>
        <v>0.1</v>
      </c>
      <c r="CG56" s="4">
        <f t="shared" si="38"/>
        <v>0.1</v>
      </c>
      <c r="CH56" s="4">
        <f t="shared" si="38"/>
        <v>0.1</v>
      </c>
      <c r="CI56" s="4">
        <f t="shared" si="38"/>
        <v>0.1</v>
      </c>
      <c r="CJ56" s="4">
        <f t="shared" si="38"/>
        <v>0.1</v>
      </c>
      <c r="CK56" s="4">
        <f t="shared" si="38"/>
        <v>0.1</v>
      </c>
      <c r="CL56" s="4">
        <f t="shared" si="38"/>
        <v>0.1</v>
      </c>
      <c r="CM56" s="4">
        <f t="shared" si="38"/>
        <v>0.1</v>
      </c>
      <c r="CN56" s="4">
        <f t="shared" si="38"/>
        <v>0.1</v>
      </c>
      <c r="CO56" s="4">
        <f t="shared" si="38"/>
        <v>0.1</v>
      </c>
      <c r="CP56" s="4">
        <f t="shared" si="38"/>
        <v>0.1</v>
      </c>
      <c r="CQ56" s="4">
        <f t="shared" si="38"/>
        <v>0.1</v>
      </c>
      <c r="CR56" s="4">
        <f t="shared" si="38"/>
        <v>0.1</v>
      </c>
      <c r="CS56" s="4">
        <f t="shared" si="38"/>
        <v>0.1</v>
      </c>
      <c r="CT56" s="4">
        <f t="shared" si="38"/>
        <v>0.1</v>
      </c>
      <c r="CU56" s="4">
        <f t="shared" si="38"/>
        <v>0.1</v>
      </c>
      <c r="CV56" s="4">
        <f t="shared" si="38"/>
        <v>0.1</v>
      </c>
      <c r="CW56" s="4">
        <f t="shared" si="38"/>
        <v>0.1</v>
      </c>
      <c r="CX56" s="4">
        <f t="shared" si="38"/>
        <v>0.1</v>
      </c>
      <c r="CY56" s="4">
        <f t="shared" si="38"/>
        <v>0.1</v>
      </c>
      <c r="CZ56" s="4">
        <f t="shared" si="38"/>
        <v>0.1</v>
      </c>
      <c r="DA56" s="4">
        <f t="shared" si="38"/>
        <v>0.1</v>
      </c>
      <c r="DB56" s="4">
        <f t="shared" si="38"/>
        <v>0.1</v>
      </c>
      <c r="DC56" s="4">
        <f t="shared" si="38"/>
        <v>0.1</v>
      </c>
      <c r="DD56" s="4">
        <f t="shared" si="38"/>
        <v>0.1</v>
      </c>
      <c r="DE56" s="4">
        <f t="shared" si="38"/>
        <v>0.1</v>
      </c>
    </row>
    <row r="57" spans="1:109">
      <c r="E57" s="4">
        <f t="shared" si="36"/>
        <v>0</v>
      </c>
      <c r="H57" s="2"/>
      <c r="I57" s="2" t="s">
        <v>34</v>
      </c>
      <c r="J57" s="1">
        <v>1</v>
      </c>
      <c r="K57" s="4">
        <f>IF(K66&gt;0.42,"100"%,IF(K66&gt;0.2,50%,10%))</f>
        <v>0.5</v>
      </c>
      <c r="L57" s="4">
        <f t="shared" ref="L57:P58" si="39">IF(L66&gt;0.42,"100"%,IF(L66&gt;0.2,50%,10%))</f>
        <v>0.5</v>
      </c>
      <c r="M57" s="4">
        <f t="shared" si="39"/>
        <v>0.1</v>
      </c>
      <c r="N57" s="4">
        <f t="shared" si="39"/>
        <v>0.1</v>
      </c>
      <c r="O57" s="4">
        <f t="shared" si="39"/>
        <v>0.1</v>
      </c>
      <c r="P57" s="4">
        <f t="shared" si="39"/>
        <v>0.1</v>
      </c>
      <c r="Q57" s="4">
        <f t="shared" si="37"/>
        <v>0.1</v>
      </c>
      <c r="R57" s="4">
        <f t="shared" si="37"/>
        <v>0.1</v>
      </c>
      <c r="S57" s="4">
        <f t="shared" si="37"/>
        <v>0.1</v>
      </c>
      <c r="T57" s="4">
        <f t="shared" si="37"/>
        <v>0.1</v>
      </c>
      <c r="U57" s="4">
        <f t="shared" si="37"/>
        <v>0.1</v>
      </c>
      <c r="V57" s="4">
        <f t="shared" si="37"/>
        <v>0.1</v>
      </c>
      <c r="W57" s="4">
        <f t="shared" si="37"/>
        <v>0.1</v>
      </c>
      <c r="X57" s="4">
        <f t="shared" si="37"/>
        <v>0.1</v>
      </c>
      <c r="Y57" s="4">
        <f t="shared" si="37"/>
        <v>0.1</v>
      </c>
      <c r="Z57" s="4">
        <f t="shared" si="37"/>
        <v>0.1</v>
      </c>
      <c r="AA57" s="4">
        <f t="shared" si="37"/>
        <v>0.1</v>
      </c>
      <c r="AB57" s="4">
        <f t="shared" si="37"/>
        <v>0.1</v>
      </c>
      <c r="AC57" s="4">
        <f t="shared" si="37"/>
        <v>0.1</v>
      </c>
      <c r="AD57" s="4">
        <f t="shared" si="37"/>
        <v>0.1</v>
      </c>
      <c r="AE57" s="4">
        <f t="shared" si="37"/>
        <v>0.1</v>
      </c>
      <c r="AF57" s="4">
        <f t="shared" si="37"/>
        <v>0.1</v>
      </c>
      <c r="AG57" s="4">
        <f t="shared" si="37"/>
        <v>0.1</v>
      </c>
      <c r="AH57" s="4">
        <f t="shared" si="37"/>
        <v>0.1</v>
      </c>
      <c r="AI57" s="4">
        <f t="shared" si="37"/>
        <v>0.1</v>
      </c>
      <c r="AJ57" s="4">
        <f t="shared" si="37"/>
        <v>0.1</v>
      </c>
      <c r="AK57" s="4">
        <f t="shared" si="37"/>
        <v>0.1</v>
      </c>
      <c r="AL57" s="4">
        <f t="shared" si="37"/>
        <v>0.1</v>
      </c>
      <c r="AM57" s="4">
        <f t="shared" si="37"/>
        <v>0.1</v>
      </c>
      <c r="AN57" s="4">
        <f t="shared" si="37"/>
        <v>0.1</v>
      </c>
      <c r="AO57" s="4">
        <f t="shared" si="37"/>
        <v>0.1</v>
      </c>
      <c r="AP57" s="4">
        <f t="shared" si="37"/>
        <v>0.1</v>
      </c>
      <c r="AQ57" s="4">
        <f t="shared" si="37"/>
        <v>0.1</v>
      </c>
      <c r="AR57" s="4">
        <f t="shared" si="37"/>
        <v>0.1</v>
      </c>
      <c r="AS57" s="4">
        <f t="shared" si="37"/>
        <v>0.1</v>
      </c>
      <c r="AT57" s="4">
        <f t="shared" si="37"/>
        <v>0.1</v>
      </c>
      <c r="AU57" s="4">
        <f t="shared" si="37"/>
        <v>0.1</v>
      </c>
      <c r="AV57" s="4">
        <f t="shared" si="37"/>
        <v>0.1</v>
      </c>
      <c r="AW57" s="4">
        <f t="shared" si="37"/>
        <v>0.1</v>
      </c>
      <c r="AX57" s="4">
        <f t="shared" si="37"/>
        <v>0.1</v>
      </c>
      <c r="AY57" s="4">
        <f t="shared" si="37"/>
        <v>0.1</v>
      </c>
      <c r="AZ57" s="4">
        <f t="shared" si="37"/>
        <v>0.1</v>
      </c>
      <c r="BA57" s="4">
        <f t="shared" si="37"/>
        <v>0.1</v>
      </c>
      <c r="BB57" s="4">
        <f t="shared" si="37"/>
        <v>0.1</v>
      </c>
      <c r="BC57" s="4">
        <f t="shared" si="37"/>
        <v>0.1</v>
      </c>
      <c r="BD57" s="4">
        <f t="shared" si="37"/>
        <v>0.1</v>
      </c>
      <c r="BE57" s="4">
        <f t="shared" si="37"/>
        <v>0.1</v>
      </c>
      <c r="BF57" s="4">
        <f t="shared" si="37"/>
        <v>0.1</v>
      </c>
      <c r="BG57" s="4">
        <f t="shared" si="37"/>
        <v>0.1</v>
      </c>
      <c r="BH57" s="4">
        <f t="shared" si="37"/>
        <v>0.1</v>
      </c>
      <c r="BI57" s="4">
        <f t="shared" si="37"/>
        <v>0.1</v>
      </c>
      <c r="BJ57" s="4">
        <f t="shared" si="37"/>
        <v>0.1</v>
      </c>
      <c r="BK57" s="4">
        <f t="shared" si="37"/>
        <v>0.1</v>
      </c>
      <c r="BL57" s="4">
        <f t="shared" si="37"/>
        <v>0.1</v>
      </c>
      <c r="BM57" s="4">
        <f t="shared" si="37"/>
        <v>0.1</v>
      </c>
      <c r="BN57" s="4">
        <f t="shared" si="37"/>
        <v>0.1</v>
      </c>
      <c r="BO57" s="4">
        <f t="shared" si="37"/>
        <v>0.1</v>
      </c>
      <c r="BP57" s="4">
        <f t="shared" si="37"/>
        <v>0.1</v>
      </c>
      <c r="BQ57" s="4">
        <f t="shared" si="37"/>
        <v>0.1</v>
      </c>
      <c r="BR57" s="4">
        <f t="shared" si="37"/>
        <v>0.1</v>
      </c>
      <c r="BS57" s="4">
        <f t="shared" si="37"/>
        <v>0.1</v>
      </c>
      <c r="BT57" s="4">
        <f t="shared" si="37"/>
        <v>0.1</v>
      </c>
      <c r="BU57" s="4">
        <f t="shared" si="37"/>
        <v>0.1</v>
      </c>
      <c r="BV57" s="4">
        <f t="shared" si="37"/>
        <v>0.1</v>
      </c>
      <c r="BW57" s="4">
        <f t="shared" si="37"/>
        <v>0.1</v>
      </c>
      <c r="BX57" s="4">
        <f t="shared" si="37"/>
        <v>0.1</v>
      </c>
      <c r="BY57" s="4">
        <f t="shared" si="37"/>
        <v>0.1</v>
      </c>
      <c r="BZ57" s="4">
        <f t="shared" si="38"/>
        <v>0.1</v>
      </c>
      <c r="CA57" s="4">
        <f t="shared" si="38"/>
        <v>0.1</v>
      </c>
      <c r="CB57" s="4">
        <f t="shared" si="38"/>
        <v>0.1</v>
      </c>
      <c r="CC57" s="4">
        <f t="shared" si="38"/>
        <v>0.1</v>
      </c>
      <c r="CD57" s="4">
        <f t="shared" si="38"/>
        <v>0.1</v>
      </c>
      <c r="CE57" s="4">
        <f t="shared" si="38"/>
        <v>0.1</v>
      </c>
      <c r="CF57" s="4">
        <f t="shared" si="38"/>
        <v>0.1</v>
      </c>
      <c r="CG57" s="4">
        <f t="shared" si="38"/>
        <v>0.1</v>
      </c>
      <c r="CH57" s="4">
        <f t="shared" si="38"/>
        <v>0.1</v>
      </c>
      <c r="CI57" s="4">
        <f t="shared" si="38"/>
        <v>0.1</v>
      </c>
      <c r="CJ57" s="4">
        <f t="shared" si="38"/>
        <v>0.1</v>
      </c>
      <c r="CK57" s="4">
        <f t="shared" si="38"/>
        <v>0.1</v>
      </c>
      <c r="CL57" s="4">
        <f t="shared" si="38"/>
        <v>0.1</v>
      </c>
      <c r="CM57" s="4">
        <f t="shared" si="38"/>
        <v>0.1</v>
      </c>
      <c r="CN57" s="4">
        <f t="shared" si="38"/>
        <v>0.1</v>
      </c>
      <c r="CO57" s="4">
        <f t="shared" si="38"/>
        <v>0.1</v>
      </c>
      <c r="CP57" s="4">
        <f t="shared" si="38"/>
        <v>0.1</v>
      </c>
      <c r="CQ57" s="4">
        <f t="shared" si="38"/>
        <v>0.1</v>
      </c>
      <c r="CR57" s="4">
        <f t="shared" si="38"/>
        <v>0.1</v>
      </c>
      <c r="CS57" s="4">
        <f t="shared" si="38"/>
        <v>0.1</v>
      </c>
      <c r="CT57" s="4">
        <f t="shared" si="38"/>
        <v>0.1</v>
      </c>
      <c r="CU57" s="4">
        <f t="shared" si="38"/>
        <v>0.1</v>
      </c>
      <c r="CV57" s="4">
        <f t="shared" si="38"/>
        <v>0.1</v>
      </c>
      <c r="CW57" s="4">
        <f t="shared" si="38"/>
        <v>0.1</v>
      </c>
      <c r="CX57" s="4">
        <f t="shared" si="38"/>
        <v>0.1</v>
      </c>
      <c r="CY57" s="4">
        <f t="shared" si="38"/>
        <v>0.1</v>
      </c>
      <c r="CZ57" s="4">
        <f t="shared" si="38"/>
        <v>0.1</v>
      </c>
      <c r="DA57" s="4">
        <f t="shared" si="38"/>
        <v>0.1</v>
      </c>
      <c r="DB57" s="4">
        <f t="shared" si="38"/>
        <v>0.1</v>
      </c>
      <c r="DC57" s="4">
        <f t="shared" si="38"/>
        <v>0.1</v>
      </c>
      <c r="DD57" s="4">
        <f t="shared" si="38"/>
        <v>0.1</v>
      </c>
      <c r="DE57" s="4">
        <f t="shared" si="38"/>
        <v>0.1</v>
      </c>
    </row>
    <row r="58" spans="1:109">
      <c r="E58" s="4">
        <f t="shared" ca="1" si="36"/>
        <v>0.1</v>
      </c>
      <c r="H58" s="2"/>
      <c r="I58" s="2" t="s">
        <v>35</v>
      </c>
      <c r="J58" s="1">
        <v>1</v>
      </c>
      <c r="K58" s="4">
        <f>IF(K67&gt;0.42,"100"%,IF(K67&gt;0.2,50%,10%))</f>
        <v>0.5</v>
      </c>
      <c r="L58" s="4">
        <f t="shared" si="39"/>
        <v>0.5</v>
      </c>
      <c r="M58" s="4">
        <f t="shared" si="39"/>
        <v>0.5</v>
      </c>
      <c r="N58" s="4">
        <f t="shared" si="39"/>
        <v>0.1</v>
      </c>
      <c r="O58" s="4">
        <f t="shared" si="39"/>
        <v>0.1</v>
      </c>
      <c r="P58" s="4">
        <f t="shared" si="39"/>
        <v>0.1</v>
      </c>
      <c r="Q58" s="4">
        <f t="shared" si="37"/>
        <v>0.1</v>
      </c>
      <c r="R58" s="4">
        <f t="shared" si="37"/>
        <v>0.1</v>
      </c>
      <c r="S58" s="4">
        <f t="shared" si="37"/>
        <v>0.1</v>
      </c>
      <c r="T58" s="4">
        <f t="shared" si="37"/>
        <v>0.1</v>
      </c>
      <c r="U58" s="4">
        <f t="shared" si="37"/>
        <v>0.1</v>
      </c>
      <c r="V58" s="4">
        <f t="shared" si="37"/>
        <v>0.1</v>
      </c>
      <c r="W58" s="4">
        <f t="shared" si="37"/>
        <v>0.1</v>
      </c>
      <c r="X58" s="4">
        <f t="shared" si="37"/>
        <v>0.1</v>
      </c>
      <c r="Y58" s="4">
        <f t="shared" si="37"/>
        <v>0.1</v>
      </c>
      <c r="Z58" s="4">
        <f t="shared" si="37"/>
        <v>0.1</v>
      </c>
      <c r="AA58" s="4">
        <f t="shared" si="37"/>
        <v>0.1</v>
      </c>
      <c r="AB58" s="4">
        <f t="shared" si="37"/>
        <v>0.1</v>
      </c>
      <c r="AC58" s="4">
        <f t="shared" si="37"/>
        <v>0.1</v>
      </c>
      <c r="AD58" s="4">
        <f t="shared" si="37"/>
        <v>0.1</v>
      </c>
      <c r="AE58" s="4">
        <f t="shared" si="37"/>
        <v>0.1</v>
      </c>
      <c r="AF58" s="4">
        <f t="shared" si="37"/>
        <v>0.1</v>
      </c>
      <c r="AG58" s="4">
        <f t="shared" si="37"/>
        <v>0.1</v>
      </c>
      <c r="AH58" s="4">
        <f t="shared" si="37"/>
        <v>0.1</v>
      </c>
      <c r="AI58" s="4">
        <f t="shared" si="37"/>
        <v>0.1</v>
      </c>
      <c r="AJ58" s="4">
        <f t="shared" si="37"/>
        <v>0.1</v>
      </c>
      <c r="AK58" s="4">
        <f t="shared" si="37"/>
        <v>0.1</v>
      </c>
      <c r="AL58" s="4">
        <f t="shared" si="37"/>
        <v>0.1</v>
      </c>
      <c r="AM58" s="4">
        <f t="shared" si="37"/>
        <v>0.1</v>
      </c>
      <c r="AN58" s="4">
        <f t="shared" si="37"/>
        <v>0.1</v>
      </c>
      <c r="AO58" s="4">
        <f t="shared" si="37"/>
        <v>0.1</v>
      </c>
      <c r="AP58" s="4">
        <f t="shared" si="37"/>
        <v>0.1</v>
      </c>
      <c r="AQ58" s="4">
        <f t="shared" si="37"/>
        <v>0.1</v>
      </c>
      <c r="AR58" s="4">
        <f t="shared" si="37"/>
        <v>0.1</v>
      </c>
      <c r="AS58" s="4">
        <f t="shared" si="37"/>
        <v>0.1</v>
      </c>
      <c r="AT58" s="4">
        <f t="shared" si="37"/>
        <v>0.1</v>
      </c>
      <c r="AU58" s="4">
        <f t="shared" si="37"/>
        <v>0.1</v>
      </c>
      <c r="AV58" s="4">
        <f t="shared" si="37"/>
        <v>0.1</v>
      </c>
      <c r="AW58" s="4">
        <f t="shared" si="37"/>
        <v>0.1</v>
      </c>
      <c r="AX58" s="4">
        <f t="shared" si="37"/>
        <v>0.1</v>
      </c>
      <c r="AY58" s="4">
        <f t="shared" si="37"/>
        <v>0.1</v>
      </c>
      <c r="AZ58" s="4">
        <f t="shared" si="37"/>
        <v>0.1</v>
      </c>
      <c r="BA58" s="4">
        <f t="shared" si="37"/>
        <v>0.1</v>
      </c>
      <c r="BB58" s="4">
        <f t="shared" si="37"/>
        <v>0.1</v>
      </c>
      <c r="BC58" s="4">
        <f t="shared" si="37"/>
        <v>0.1</v>
      </c>
      <c r="BD58" s="4">
        <f t="shared" si="37"/>
        <v>0.1</v>
      </c>
      <c r="BE58" s="4">
        <f t="shared" si="37"/>
        <v>0.1</v>
      </c>
      <c r="BF58" s="4">
        <f t="shared" si="37"/>
        <v>0.1</v>
      </c>
      <c r="BG58" s="4">
        <f t="shared" si="37"/>
        <v>0.1</v>
      </c>
      <c r="BH58" s="4">
        <f t="shared" si="37"/>
        <v>0.1</v>
      </c>
      <c r="BI58" s="4">
        <f t="shared" si="37"/>
        <v>0.1</v>
      </c>
      <c r="BJ58" s="4">
        <f t="shared" si="37"/>
        <v>0.1</v>
      </c>
      <c r="BK58" s="4">
        <f t="shared" si="37"/>
        <v>0.1</v>
      </c>
      <c r="BL58" s="4">
        <f t="shared" si="37"/>
        <v>0.1</v>
      </c>
      <c r="BM58" s="4">
        <f t="shared" si="37"/>
        <v>0.1</v>
      </c>
      <c r="BN58" s="4">
        <f t="shared" si="37"/>
        <v>0.1</v>
      </c>
      <c r="BO58" s="4">
        <f t="shared" si="37"/>
        <v>0.1</v>
      </c>
      <c r="BP58" s="4">
        <f t="shared" si="37"/>
        <v>0.1</v>
      </c>
      <c r="BQ58" s="4">
        <f t="shared" si="37"/>
        <v>0.1</v>
      </c>
      <c r="BR58" s="4">
        <f t="shared" si="37"/>
        <v>0.1</v>
      </c>
      <c r="BS58" s="4">
        <f t="shared" si="37"/>
        <v>0.1</v>
      </c>
      <c r="BT58" s="4">
        <f t="shared" si="37"/>
        <v>0.1</v>
      </c>
      <c r="BU58" s="4">
        <f t="shared" si="37"/>
        <v>0.1</v>
      </c>
      <c r="BV58" s="4">
        <f t="shared" si="37"/>
        <v>0.1</v>
      </c>
      <c r="BW58" s="4">
        <f t="shared" si="37"/>
        <v>0.1</v>
      </c>
      <c r="BX58" s="4">
        <f t="shared" si="37"/>
        <v>0.1</v>
      </c>
      <c r="BY58" s="4">
        <f t="shared" si="37"/>
        <v>0.1</v>
      </c>
      <c r="BZ58" s="4">
        <f t="shared" si="38"/>
        <v>0.1</v>
      </c>
      <c r="CA58" s="4">
        <f t="shared" si="38"/>
        <v>0.1</v>
      </c>
      <c r="CB58" s="4">
        <f t="shared" si="38"/>
        <v>0.1</v>
      </c>
      <c r="CC58" s="4">
        <f t="shared" si="38"/>
        <v>0.1</v>
      </c>
      <c r="CD58" s="4">
        <f t="shared" si="38"/>
        <v>0.1</v>
      </c>
      <c r="CE58" s="4">
        <f t="shared" si="38"/>
        <v>0.1</v>
      </c>
      <c r="CF58" s="4">
        <f t="shared" si="38"/>
        <v>0.1</v>
      </c>
      <c r="CG58" s="4">
        <f t="shared" si="38"/>
        <v>0.1</v>
      </c>
      <c r="CH58" s="4">
        <f t="shared" si="38"/>
        <v>0.1</v>
      </c>
      <c r="CI58" s="4">
        <f t="shared" si="38"/>
        <v>0.1</v>
      </c>
      <c r="CJ58" s="4">
        <f t="shared" si="38"/>
        <v>0.1</v>
      </c>
      <c r="CK58" s="4">
        <f t="shared" si="38"/>
        <v>0.1</v>
      </c>
      <c r="CL58" s="4">
        <f t="shared" si="38"/>
        <v>0.1</v>
      </c>
      <c r="CM58" s="4">
        <f t="shared" si="38"/>
        <v>0.1</v>
      </c>
      <c r="CN58" s="4">
        <f t="shared" si="38"/>
        <v>0.1</v>
      </c>
      <c r="CO58" s="4">
        <f t="shared" si="38"/>
        <v>0.1</v>
      </c>
      <c r="CP58" s="4">
        <f t="shared" si="38"/>
        <v>0.1</v>
      </c>
      <c r="CQ58" s="4">
        <f t="shared" si="38"/>
        <v>0.1</v>
      </c>
      <c r="CR58" s="4">
        <f t="shared" si="38"/>
        <v>0.1</v>
      </c>
      <c r="CS58" s="4">
        <f t="shared" si="38"/>
        <v>0.1</v>
      </c>
      <c r="CT58" s="4">
        <f t="shared" si="38"/>
        <v>0.1</v>
      </c>
      <c r="CU58" s="4">
        <f t="shared" si="38"/>
        <v>0.1</v>
      </c>
      <c r="CV58" s="4">
        <f t="shared" si="38"/>
        <v>0.1</v>
      </c>
      <c r="CW58" s="4">
        <f t="shared" si="38"/>
        <v>0.1</v>
      </c>
      <c r="CX58" s="4">
        <f t="shared" si="38"/>
        <v>0.1</v>
      </c>
      <c r="CY58" s="4">
        <f t="shared" si="38"/>
        <v>0.1</v>
      </c>
      <c r="CZ58" s="4">
        <f t="shared" si="38"/>
        <v>0.1</v>
      </c>
      <c r="DA58" s="4">
        <f t="shared" si="38"/>
        <v>0.1</v>
      </c>
      <c r="DB58" s="4">
        <f t="shared" si="38"/>
        <v>0.1</v>
      </c>
      <c r="DC58" s="4">
        <f t="shared" si="38"/>
        <v>0.1</v>
      </c>
      <c r="DD58" s="4">
        <f t="shared" si="38"/>
        <v>0.1</v>
      </c>
      <c r="DE58" s="4">
        <f t="shared" si="38"/>
        <v>0.1</v>
      </c>
    </row>
    <row r="59" spans="1:109">
      <c r="E59" s="4">
        <f t="shared" ca="1" si="36"/>
        <v>8.461538461538462E-2</v>
      </c>
      <c r="H59" s="2"/>
      <c r="I59" s="2" t="s">
        <v>36</v>
      </c>
      <c r="J59" s="1">
        <v>1</v>
      </c>
      <c r="K59" s="4">
        <f t="shared" ref="K59:Z63" si="40">IF(K68&gt;0.42,"100"%,IF(K68&gt;0.2,50%,10%))</f>
        <v>1</v>
      </c>
      <c r="L59" s="4">
        <f t="shared" si="40"/>
        <v>1</v>
      </c>
      <c r="M59" s="4">
        <f t="shared" si="40"/>
        <v>0.5</v>
      </c>
      <c r="N59" s="4">
        <f t="shared" si="40"/>
        <v>0.5</v>
      </c>
      <c r="O59" s="4">
        <f t="shared" si="40"/>
        <v>0.5</v>
      </c>
      <c r="P59" s="4">
        <f t="shared" si="40"/>
        <v>0.1</v>
      </c>
      <c r="Q59" s="4">
        <f t="shared" si="37"/>
        <v>0.1</v>
      </c>
      <c r="R59" s="4">
        <f t="shared" si="37"/>
        <v>0.1</v>
      </c>
      <c r="S59" s="4">
        <f t="shared" si="37"/>
        <v>0.1</v>
      </c>
      <c r="T59" s="4">
        <f t="shared" si="37"/>
        <v>0.1</v>
      </c>
      <c r="U59" s="4">
        <f t="shared" si="37"/>
        <v>0.1</v>
      </c>
      <c r="V59" s="4">
        <f t="shared" si="37"/>
        <v>0.1</v>
      </c>
      <c r="W59" s="4">
        <f t="shared" si="37"/>
        <v>0.1</v>
      </c>
      <c r="X59" s="4">
        <f t="shared" si="37"/>
        <v>0.1</v>
      </c>
      <c r="Y59" s="4">
        <f t="shared" si="37"/>
        <v>0.1</v>
      </c>
      <c r="Z59" s="4">
        <f t="shared" si="37"/>
        <v>0.1</v>
      </c>
      <c r="AA59" s="4">
        <f t="shared" si="37"/>
        <v>0.1</v>
      </c>
      <c r="AB59" s="4">
        <f t="shared" si="37"/>
        <v>0.1</v>
      </c>
      <c r="AC59" s="4">
        <f t="shared" si="37"/>
        <v>0.1</v>
      </c>
      <c r="AD59" s="4">
        <f t="shared" si="37"/>
        <v>0.1</v>
      </c>
      <c r="AE59" s="4">
        <f t="shared" si="37"/>
        <v>0.1</v>
      </c>
      <c r="AF59" s="4">
        <f t="shared" si="37"/>
        <v>0.1</v>
      </c>
      <c r="AG59" s="4">
        <f t="shared" si="37"/>
        <v>0.1</v>
      </c>
      <c r="AH59" s="4">
        <f t="shared" si="37"/>
        <v>0.1</v>
      </c>
      <c r="AI59" s="4">
        <f t="shared" si="37"/>
        <v>0.1</v>
      </c>
      <c r="AJ59" s="4">
        <f t="shared" si="37"/>
        <v>0.1</v>
      </c>
      <c r="AK59" s="4">
        <f t="shared" si="37"/>
        <v>0.1</v>
      </c>
      <c r="AL59" s="4">
        <f t="shared" si="37"/>
        <v>0.1</v>
      </c>
      <c r="AM59" s="4">
        <f t="shared" si="37"/>
        <v>0.1</v>
      </c>
      <c r="AN59" s="4">
        <f t="shared" si="37"/>
        <v>0.1</v>
      </c>
      <c r="AO59" s="4">
        <f t="shared" si="37"/>
        <v>0.1</v>
      </c>
      <c r="AP59" s="4">
        <f t="shared" si="37"/>
        <v>0.1</v>
      </c>
      <c r="AQ59" s="4">
        <f t="shared" si="37"/>
        <v>0.1</v>
      </c>
      <c r="AR59" s="4">
        <f t="shared" si="37"/>
        <v>0.1</v>
      </c>
      <c r="AS59" s="4">
        <f t="shared" si="37"/>
        <v>0.1</v>
      </c>
      <c r="AT59" s="4">
        <f t="shared" si="37"/>
        <v>0.1</v>
      </c>
      <c r="AU59" s="4">
        <f t="shared" si="37"/>
        <v>0.1</v>
      </c>
      <c r="AV59" s="4">
        <f t="shared" si="37"/>
        <v>0.1</v>
      </c>
      <c r="AW59" s="4">
        <f t="shared" si="37"/>
        <v>0.1</v>
      </c>
      <c r="AX59" s="4">
        <f t="shared" si="37"/>
        <v>0.1</v>
      </c>
      <c r="AY59" s="4">
        <f t="shared" si="37"/>
        <v>0.1</v>
      </c>
      <c r="AZ59" s="4">
        <f t="shared" si="37"/>
        <v>0.1</v>
      </c>
      <c r="BA59" s="4">
        <f t="shared" si="37"/>
        <v>0.1</v>
      </c>
      <c r="BB59" s="4">
        <f t="shared" si="37"/>
        <v>0.1</v>
      </c>
      <c r="BC59" s="4">
        <f t="shared" si="37"/>
        <v>0.1</v>
      </c>
      <c r="BD59" s="4">
        <f t="shared" si="37"/>
        <v>0.1</v>
      </c>
      <c r="BE59" s="4">
        <f t="shared" si="37"/>
        <v>0.1</v>
      </c>
      <c r="BF59" s="4">
        <f t="shared" si="37"/>
        <v>0.1</v>
      </c>
      <c r="BG59" s="4">
        <f t="shared" si="37"/>
        <v>0.1</v>
      </c>
      <c r="BH59" s="4">
        <f t="shared" si="37"/>
        <v>0.1</v>
      </c>
      <c r="BI59" s="4">
        <f t="shared" si="37"/>
        <v>0.1</v>
      </c>
      <c r="BJ59" s="4">
        <f t="shared" si="37"/>
        <v>0.1</v>
      </c>
      <c r="BK59" s="4">
        <f t="shared" si="37"/>
        <v>0.1</v>
      </c>
      <c r="BL59" s="4">
        <f t="shared" si="37"/>
        <v>0.1</v>
      </c>
      <c r="BM59" s="4">
        <f t="shared" si="37"/>
        <v>0.1</v>
      </c>
      <c r="BN59" s="4">
        <f t="shared" si="37"/>
        <v>0.1</v>
      </c>
      <c r="BO59" s="4">
        <f t="shared" si="37"/>
        <v>0.1</v>
      </c>
      <c r="BP59" s="4">
        <f t="shared" si="37"/>
        <v>0.1</v>
      </c>
      <c r="BQ59" s="4">
        <f t="shared" si="37"/>
        <v>0.1</v>
      </c>
      <c r="BR59" s="4">
        <f t="shared" si="37"/>
        <v>0.1</v>
      </c>
      <c r="BS59" s="4">
        <f t="shared" si="37"/>
        <v>0.1</v>
      </c>
      <c r="BT59" s="4">
        <f t="shared" si="37"/>
        <v>0.1</v>
      </c>
      <c r="BU59" s="4">
        <f t="shared" si="37"/>
        <v>0.1</v>
      </c>
      <c r="BV59" s="4">
        <f t="shared" si="37"/>
        <v>0.1</v>
      </c>
      <c r="BW59" s="4">
        <f t="shared" si="37"/>
        <v>0.1</v>
      </c>
      <c r="BX59" s="4">
        <f t="shared" si="37"/>
        <v>0.1</v>
      </c>
      <c r="BY59" s="4">
        <f t="shared" si="37"/>
        <v>0.1</v>
      </c>
      <c r="BZ59" s="4">
        <f t="shared" si="38"/>
        <v>0.1</v>
      </c>
      <c r="CA59" s="4">
        <f t="shared" si="38"/>
        <v>0.1</v>
      </c>
      <c r="CB59" s="4">
        <f t="shared" si="38"/>
        <v>0.1</v>
      </c>
      <c r="CC59" s="4">
        <f t="shared" si="38"/>
        <v>0.1</v>
      </c>
      <c r="CD59" s="4">
        <f t="shared" si="38"/>
        <v>0.1</v>
      </c>
      <c r="CE59" s="4">
        <f t="shared" si="38"/>
        <v>0.1</v>
      </c>
      <c r="CF59" s="4">
        <f t="shared" si="38"/>
        <v>0.1</v>
      </c>
      <c r="CG59" s="4">
        <f t="shared" si="38"/>
        <v>0.1</v>
      </c>
      <c r="CH59" s="4">
        <f t="shared" si="38"/>
        <v>0.1</v>
      </c>
      <c r="CI59" s="4">
        <f t="shared" si="38"/>
        <v>0.1</v>
      </c>
      <c r="CJ59" s="4">
        <f t="shared" si="38"/>
        <v>0.1</v>
      </c>
      <c r="CK59" s="4">
        <f t="shared" si="38"/>
        <v>0.1</v>
      </c>
      <c r="CL59" s="4">
        <f t="shared" si="38"/>
        <v>0.1</v>
      </c>
      <c r="CM59" s="4">
        <f t="shared" si="38"/>
        <v>0.1</v>
      </c>
      <c r="CN59" s="4">
        <f t="shared" si="38"/>
        <v>0.1</v>
      </c>
      <c r="CO59" s="4">
        <f t="shared" si="38"/>
        <v>0.1</v>
      </c>
      <c r="CP59" s="4">
        <f t="shared" si="38"/>
        <v>0.1</v>
      </c>
      <c r="CQ59" s="4">
        <f t="shared" si="38"/>
        <v>0.1</v>
      </c>
      <c r="CR59" s="4">
        <f t="shared" si="38"/>
        <v>0.1</v>
      </c>
      <c r="CS59" s="4">
        <f t="shared" si="38"/>
        <v>0.1</v>
      </c>
      <c r="CT59" s="4">
        <f t="shared" si="38"/>
        <v>0.1</v>
      </c>
      <c r="CU59" s="4">
        <f t="shared" si="38"/>
        <v>0.1</v>
      </c>
      <c r="CV59" s="4">
        <f t="shared" si="38"/>
        <v>0.1</v>
      </c>
      <c r="CW59" s="4">
        <f t="shared" si="38"/>
        <v>0.1</v>
      </c>
      <c r="CX59" s="4">
        <f t="shared" si="38"/>
        <v>0.1</v>
      </c>
      <c r="CY59" s="4">
        <f t="shared" si="38"/>
        <v>0.1</v>
      </c>
      <c r="CZ59" s="4">
        <f t="shared" si="38"/>
        <v>0.1</v>
      </c>
      <c r="DA59" s="4">
        <f t="shared" si="38"/>
        <v>0.1</v>
      </c>
      <c r="DB59" s="4">
        <f t="shared" si="38"/>
        <v>0.1</v>
      </c>
      <c r="DC59" s="4">
        <f t="shared" si="38"/>
        <v>0.1</v>
      </c>
      <c r="DD59" s="4">
        <f t="shared" si="38"/>
        <v>0.1</v>
      </c>
      <c r="DE59" s="4">
        <f t="shared" si="38"/>
        <v>0.1</v>
      </c>
    </row>
    <row r="60" spans="1:109">
      <c r="E60" s="4">
        <f t="shared" si="36"/>
        <v>0</v>
      </c>
      <c r="H60" s="2"/>
      <c r="I60" s="2" t="s">
        <v>37</v>
      </c>
      <c r="J60" s="1">
        <v>1</v>
      </c>
      <c r="K60" s="4">
        <f t="shared" si="40"/>
        <v>1</v>
      </c>
      <c r="L60" s="4">
        <f t="shared" si="40"/>
        <v>1</v>
      </c>
      <c r="M60" s="4">
        <f t="shared" si="40"/>
        <v>0.5</v>
      </c>
      <c r="N60" s="4">
        <f t="shared" si="40"/>
        <v>0.5</v>
      </c>
      <c r="O60" s="4">
        <f t="shared" si="40"/>
        <v>0.5</v>
      </c>
      <c r="P60" s="4">
        <f t="shared" si="40"/>
        <v>0.1</v>
      </c>
      <c r="Q60" s="4">
        <f t="shared" si="37"/>
        <v>0.1</v>
      </c>
      <c r="R60" s="4">
        <f t="shared" si="37"/>
        <v>0.1</v>
      </c>
      <c r="S60" s="4">
        <f t="shared" si="37"/>
        <v>0.1</v>
      </c>
      <c r="T60" s="4">
        <f t="shared" si="37"/>
        <v>0.1</v>
      </c>
      <c r="U60" s="4">
        <f t="shared" si="37"/>
        <v>0.1</v>
      </c>
      <c r="V60" s="4">
        <f t="shared" si="37"/>
        <v>0.1</v>
      </c>
      <c r="W60" s="4">
        <f t="shared" si="37"/>
        <v>0.1</v>
      </c>
      <c r="X60" s="4">
        <f t="shared" si="37"/>
        <v>0.1</v>
      </c>
      <c r="Y60" s="4">
        <f t="shared" ref="Y60:CJ63" si="41">IF(Y69&gt;0.42,"100"%,IF(Y69&gt;0.2,50%,10%))</f>
        <v>0.1</v>
      </c>
      <c r="Z60" s="4">
        <f t="shared" si="41"/>
        <v>0.1</v>
      </c>
      <c r="AA60" s="4">
        <f t="shared" si="41"/>
        <v>0.1</v>
      </c>
      <c r="AB60" s="4">
        <f t="shared" si="41"/>
        <v>0.1</v>
      </c>
      <c r="AC60" s="4">
        <f t="shared" si="41"/>
        <v>0.1</v>
      </c>
      <c r="AD60" s="4">
        <f t="shared" si="41"/>
        <v>0.1</v>
      </c>
      <c r="AE60" s="4">
        <f t="shared" si="41"/>
        <v>0.1</v>
      </c>
      <c r="AF60" s="4">
        <f t="shared" si="41"/>
        <v>0.1</v>
      </c>
      <c r="AG60" s="4">
        <f t="shared" si="41"/>
        <v>0.1</v>
      </c>
      <c r="AH60" s="4">
        <f t="shared" si="41"/>
        <v>0.1</v>
      </c>
      <c r="AI60" s="4">
        <f t="shared" si="41"/>
        <v>0.1</v>
      </c>
      <c r="AJ60" s="4">
        <f t="shared" si="41"/>
        <v>0.1</v>
      </c>
      <c r="AK60" s="4">
        <f t="shared" si="41"/>
        <v>0.1</v>
      </c>
      <c r="AL60" s="4">
        <f t="shared" si="41"/>
        <v>0.1</v>
      </c>
      <c r="AM60" s="4">
        <f t="shared" si="41"/>
        <v>0.1</v>
      </c>
      <c r="AN60" s="4">
        <f t="shared" si="41"/>
        <v>0.1</v>
      </c>
      <c r="AO60" s="4">
        <f t="shared" si="41"/>
        <v>0.1</v>
      </c>
      <c r="AP60" s="4">
        <f t="shared" si="41"/>
        <v>0.1</v>
      </c>
      <c r="AQ60" s="4">
        <f t="shared" si="41"/>
        <v>0.1</v>
      </c>
      <c r="AR60" s="4">
        <f t="shared" si="41"/>
        <v>0.1</v>
      </c>
      <c r="AS60" s="4">
        <f t="shared" si="41"/>
        <v>0.1</v>
      </c>
      <c r="AT60" s="4">
        <f t="shared" si="41"/>
        <v>0.1</v>
      </c>
      <c r="AU60" s="4">
        <f t="shared" si="41"/>
        <v>0.1</v>
      </c>
      <c r="AV60" s="4">
        <f t="shared" si="41"/>
        <v>0.1</v>
      </c>
      <c r="AW60" s="4">
        <f t="shared" si="41"/>
        <v>0.1</v>
      </c>
      <c r="AX60" s="4">
        <f t="shared" si="41"/>
        <v>0.1</v>
      </c>
      <c r="AY60" s="4">
        <f t="shared" si="41"/>
        <v>0.1</v>
      </c>
      <c r="AZ60" s="4">
        <f t="shared" si="41"/>
        <v>0.1</v>
      </c>
      <c r="BA60" s="4">
        <f t="shared" si="41"/>
        <v>0.1</v>
      </c>
      <c r="BB60" s="4">
        <f t="shared" si="41"/>
        <v>0.1</v>
      </c>
      <c r="BC60" s="4">
        <f t="shared" si="41"/>
        <v>0.1</v>
      </c>
      <c r="BD60" s="4">
        <f t="shared" si="41"/>
        <v>0.1</v>
      </c>
      <c r="BE60" s="4">
        <f t="shared" si="41"/>
        <v>0.1</v>
      </c>
      <c r="BF60" s="4">
        <f t="shared" si="41"/>
        <v>0.1</v>
      </c>
      <c r="BG60" s="4">
        <f t="shared" si="41"/>
        <v>0.1</v>
      </c>
      <c r="BH60" s="4">
        <f t="shared" si="41"/>
        <v>0.1</v>
      </c>
      <c r="BI60" s="4">
        <f t="shared" si="41"/>
        <v>0.1</v>
      </c>
      <c r="BJ60" s="4">
        <f t="shared" si="41"/>
        <v>0.1</v>
      </c>
      <c r="BK60" s="4">
        <f t="shared" si="41"/>
        <v>0.1</v>
      </c>
      <c r="BL60" s="4">
        <f t="shared" si="41"/>
        <v>0.1</v>
      </c>
      <c r="BM60" s="4">
        <f t="shared" si="41"/>
        <v>0.1</v>
      </c>
      <c r="BN60" s="4">
        <f t="shared" si="41"/>
        <v>0.1</v>
      </c>
      <c r="BO60" s="4">
        <f t="shared" si="41"/>
        <v>0.1</v>
      </c>
      <c r="BP60" s="4">
        <f t="shared" si="41"/>
        <v>0.1</v>
      </c>
      <c r="BQ60" s="4">
        <f t="shared" si="41"/>
        <v>0.1</v>
      </c>
      <c r="BR60" s="4">
        <f t="shared" si="41"/>
        <v>0.1</v>
      </c>
      <c r="BS60" s="4">
        <f t="shared" si="41"/>
        <v>0.1</v>
      </c>
      <c r="BT60" s="4">
        <f t="shared" si="41"/>
        <v>0.1</v>
      </c>
      <c r="BU60" s="4">
        <f t="shared" si="41"/>
        <v>0.1</v>
      </c>
      <c r="BV60" s="4">
        <f t="shared" si="41"/>
        <v>0.1</v>
      </c>
      <c r="BW60" s="4">
        <f t="shared" si="41"/>
        <v>0.1</v>
      </c>
      <c r="BX60" s="4">
        <f t="shared" si="41"/>
        <v>0.1</v>
      </c>
      <c r="BY60" s="4">
        <f t="shared" si="41"/>
        <v>0.1</v>
      </c>
      <c r="BZ60" s="4">
        <f t="shared" si="41"/>
        <v>0.1</v>
      </c>
      <c r="CA60" s="4">
        <f t="shared" si="41"/>
        <v>0.1</v>
      </c>
      <c r="CB60" s="4">
        <f t="shared" si="41"/>
        <v>0.1</v>
      </c>
      <c r="CC60" s="4">
        <f t="shared" si="41"/>
        <v>0.1</v>
      </c>
      <c r="CD60" s="4">
        <f t="shared" si="41"/>
        <v>0.1</v>
      </c>
      <c r="CE60" s="4">
        <f t="shared" si="41"/>
        <v>0.1</v>
      </c>
      <c r="CF60" s="4">
        <f t="shared" si="41"/>
        <v>0.1</v>
      </c>
      <c r="CG60" s="4">
        <f t="shared" si="41"/>
        <v>0.1</v>
      </c>
      <c r="CH60" s="4">
        <f t="shared" si="41"/>
        <v>0.1</v>
      </c>
      <c r="CI60" s="4">
        <f t="shared" si="41"/>
        <v>0.1</v>
      </c>
      <c r="CJ60" s="4">
        <f t="shared" si="41"/>
        <v>0.1</v>
      </c>
      <c r="CK60" s="4">
        <f t="shared" si="38"/>
        <v>0.1</v>
      </c>
      <c r="CL60" s="4">
        <f t="shared" si="38"/>
        <v>0.1</v>
      </c>
      <c r="CM60" s="4">
        <f t="shared" si="38"/>
        <v>0.1</v>
      </c>
      <c r="CN60" s="4">
        <f t="shared" si="38"/>
        <v>0.1</v>
      </c>
      <c r="CO60" s="4">
        <f t="shared" si="38"/>
        <v>0.1</v>
      </c>
      <c r="CP60" s="4">
        <f t="shared" si="38"/>
        <v>0.1</v>
      </c>
      <c r="CQ60" s="4">
        <f t="shared" si="38"/>
        <v>0.1</v>
      </c>
      <c r="CR60" s="4">
        <f t="shared" si="38"/>
        <v>0.1</v>
      </c>
      <c r="CS60" s="4">
        <f t="shared" si="38"/>
        <v>0.1</v>
      </c>
      <c r="CT60" s="4">
        <f t="shared" si="38"/>
        <v>0.1</v>
      </c>
      <c r="CU60" s="4">
        <f t="shared" si="38"/>
        <v>0.1</v>
      </c>
      <c r="CV60" s="4">
        <f t="shared" si="38"/>
        <v>0.1</v>
      </c>
      <c r="CW60" s="4">
        <f t="shared" si="38"/>
        <v>0.1</v>
      </c>
      <c r="CX60" s="4">
        <f t="shared" si="38"/>
        <v>0.1</v>
      </c>
      <c r="CY60" s="4">
        <f t="shared" si="38"/>
        <v>0.1</v>
      </c>
      <c r="CZ60" s="4">
        <f t="shared" si="38"/>
        <v>0.1</v>
      </c>
      <c r="DA60" s="4">
        <f t="shared" si="38"/>
        <v>0.1</v>
      </c>
      <c r="DB60" s="4">
        <f t="shared" si="38"/>
        <v>0.1</v>
      </c>
      <c r="DC60" s="4">
        <f t="shared" si="38"/>
        <v>0.1</v>
      </c>
      <c r="DD60" s="4">
        <f t="shared" si="38"/>
        <v>0.1</v>
      </c>
      <c r="DE60" s="4">
        <f t="shared" si="38"/>
        <v>0.1</v>
      </c>
    </row>
    <row r="61" spans="1:109">
      <c r="E61" s="4">
        <f t="shared" ca="1" si="36"/>
        <v>7.5000000000000011E-2</v>
      </c>
      <c r="H61" s="2"/>
      <c r="I61" s="2" t="s">
        <v>181</v>
      </c>
      <c r="J61" s="1">
        <v>1</v>
      </c>
      <c r="K61" s="4">
        <f>IF(K70&gt;0.42,"100"%,IF(K70&gt;0.2,50%,10%))</f>
        <v>1</v>
      </c>
      <c r="L61" s="4">
        <f t="shared" si="40"/>
        <v>1</v>
      </c>
      <c r="M61" s="4">
        <f t="shared" si="40"/>
        <v>1</v>
      </c>
      <c r="N61" s="4">
        <f t="shared" si="40"/>
        <v>0.5</v>
      </c>
      <c r="O61" s="4">
        <f t="shared" si="40"/>
        <v>0.5</v>
      </c>
      <c r="P61" s="4">
        <f t="shared" si="40"/>
        <v>0.5</v>
      </c>
      <c r="Q61" s="4">
        <f t="shared" si="40"/>
        <v>0.5</v>
      </c>
      <c r="R61" s="4">
        <f t="shared" si="40"/>
        <v>0.1</v>
      </c>
      <c r="S61" s="4">
        <f t="shared" si="40"/>
        <v>0.1</v>
      </c>
      <c r="T61" s="4">
        <f t="shared" si="40"/>
        <v>0.1</v>
      </c>
      <c r="U61" s="4">
        <f t="shared" si="40"/>
        <v>0.1</v>
      </c>
      <c r="V61" s="4">
        <f t="shared" si="40"/>
        <v>0.1</v>
      </c>
      <c r="W61" s="4">
        <f t="shared" si="40"/>
        <v>0.1</v>
      </c>
      <c r="X61" s="4">
        <f t="shared" si="40"/>
        <v>0.1</v>
      </c>
      <c r="Y61" s="4">
        <f t="shared" si="40"/>
        <v>0.1</v>
      </c>
      <c r="Z61" s="4">
        <f t="shared" si="40"/>
        <v>0.1</v>
      </c>
      <c r="AA61" s="4">
        <f t="shared" si="41"/>
        <v>0.1</v>
      </c>
      <c r="AB61" s="4">
        <f t="shared" si="41"/>
        <v>0.1</v>
      </c>
      <c r="AC61" s="4">
        <f t="shared" si="41"/>
        <v>0.1</v>
      </c>
      <c r="AD61" s="4">
        <f t="shared" si="41"/>
        <v>0.1</v>
      </c>
      <c r="AE61" s="4">
        <f t="shared" si="41"/>
        <v>0.1</v>
      </c>
      <c r="AF61" s="4">
        <f t="shared" si="41"/>
        <v>0.1</v>
      </c>
      <c r="AG61" s="4">
        <f t="shared" si="41"/>
        <v>0.1</v>
      </c>
      <c r="AH61" s="4">
        <f t="shared" si="41"/>
        <v>0.1</v>
      </c>
      <c r="AI61" s="4">
        <f t="shared" si="41"/>
        <v>0.1</v>
      </c>
      <c r="AJ61" s="4">
        <f t="shared" si="41"/>
        <v>0.1</v>
      </c>
      <c r="AK61" s="4">
        <f t="shared" si="41"/>
        <v>0.1</v>
      </c>
      <c r="AL61" s="4">
        <f t="shared" si="41"/>
        <v>0.1</v>
      </c>
      <c r="AM61" s="4">
        <f t="shared" si="41"/>
        <v>0.1</v>
      </c>
      <c r="AN61" s="4">
        <f t="shared" si="41"/>
        <v>0.1</v>
      </c>
      <c r="AO61" s="4">
        <f t="shared" si="41"/>
        <v>0.1</v>
      </c>
      <c r="AP61" s="4">
        <f t="shared" si="41"/>
        <v>0.1</v>
      </c>
      <c r="AQ61" s="4">
        <f t="shared" si="41"/>
        <v>0.1</v>
      </c>
      <c r="AR61" s="4">
        <f t="shared" si="41"/>
        <v>0.1</v>
      </c>
      <c r="AS61" s="4">
        <f t="shared" si="41"/>
        <v>0.1</v>
      </c>
      <c r="AT61" s="4">
        <f t="shared" si="41"/>
        <v>0.1</v>
      </c>
      <c r="AU61" s="4">
        <f t="shared" si="41"/>
        <v>0.1</v>
      </c>
      <c r="AV61" s="4">
        <f t="shared" si="41"/>
        <v>0.1</v>
      </c>
      <c r="AW61" s="4">
        <f t="shared" si="41"/>
        <v>0.1</v>
      </c>
      <c r="AX61" s="4">
        <f t="shared" si="41"/>
        <v>0.1</v>
      </c>
      <c r="AY61" s="4">
        <f t="shared" si="41"/>
        <v>0.1</v>
      </c>
      <c r="AZ61" s="4">
        <f t="shared" si="41"/>
        <v>0.1</v>
      </c>
      <c r="BA61" s="4">
        <f t="shared" si="41"/>
        <v>0.1</v>
      </c>
      <c r="BB61" s="4">
        <f t="shared" si="41"/>
        <v>0.1</v>
      </c>
      <c r="BC61" s="4">
        <f t="shared" si="41"/>
        <v>0.1</v>
      </c>
      <c r="BD61" s="4">
        <f t="shared" si="41"/>
        <v>0.1</v>
      </c>
      <c r="BE61" s="4">
        <f t="shared" si="41"/>
        <v>0.1</v>
      </c>
      <c r="BF61" s="4">
        <f t="shared" si="41"/>
        <v>0.1</v>
      </c>
      <c r="BG61" s="4">
        <f t="shared" si="41"/>
        <v>0.1</v>
      </c>
      <c r="BH61" s="4">
        <f t="shared" si="41"/>
        <v>0.1</v>
      </c>
      <c r="BI61" s="4">
        <f t="shared" si="41"/>
        <v>0.1</v>
      </c>
      <c r="BJ61" s="4">
        <f t="shared" si="41"/>
        <v>0.1</v>
      </c>
      <c r="BK61" s="4">
        <f t="shared" si="41"/>
        <v>0.1</v>
      </c>
      <c r="BL61" s="4">
        <f t="shared" si="41"/>
        <v>0.1</v>
      </c>
      <c r="BM61" s="4">
        <f t="shared" si="41"/>
        <v>0.1</v>
      </c>
      <c r="BN61" s="4">
        <f t="shared" si="41"/>
        <v>0.1</v>
      </c>
      <c r="BO61" s="4">
        <f t="shared" si="41"/>
        <v>0.1</v>
      </c>
      <c r="BP61" s="4">
        <f t="shared" si="41"/>
        <v>0.1</v>
      </c>
      <c r="BQ61" s="4">
        <f t="shared" si="41"/>
        <v>0.1</v>
      </c>
      <c r="BR61" s="4">
        <f t="shared" si="41"/>
        <v>0.1</v>
      </c>
      <c r="BS61" s="4">
        <f t="shared" si="41"/>
        <v>0.1</v>
      </c>
      <c r="BT61" s="4">
        <f t="shared" si="41"/>
        <v>0.1</v>
      </c>
      <c r="BU61" s="4">
        <f t="shared" si="41"/>
        <v>0.1</v>
      </c>
      <c r="BV61" s="4">
        <f t="shared" si="41"/>
        <v>0.1</v>
      </c>
      <c r="BW61" s="4">
        <f t="shared" si="41"/>
        <v>0.1</v>
      </c>
      <c r="BX61" s="4">
        <f t="shared" si="41"/>
        <v>0.1</v>
      </c>
      <c r="BY61" s="4">
        <f t="shared" si="41"/>
        <v>0.1</v>
      </c>
      <c r="BZ61" s="4">
        <f t="shared" si="41"/>
        <v>0.1</v>
      </c>
      <c r="CA61" s="4">
        <f t="shared" si="41"/>
        <v>0.1</v>
      </c>
      <c r="CB61" s="4">
        <f t="shared" si="41"/>
        <v>0.1</v>
      </c>
      <c r="CC61" s="4">
        <f t="shared" si="41"/>
        <v>0.1</v>
      </c>
      <c r="CD61" s="4">
        <f t="shared" si="41"/>
        <v>0.1</v>
      </c>
      <c r="CE61" s="4">
        <f t="shared" si="41"/>
        <v>0.1</v>
      </c>
      <c r="CF61" s="4">
        <f t="shared" si="41"/>
        <v>0.1</v>
      </c>
      <c r="CG61" s="4">
        <f t="shared" si="41"/>
        <v>0.1</v>
      </c>
      <c r="CH61" s="4">
        <f t="shared" si="41"/>
        <v>0.1</v>
      </c>
      <c r="CI61" s="4">
        <f t="shared" si="41"/>
        <v>0.1</v>
      </c>
      <c r="CJ61" s="4">
        <f t="shared" si="41"/>
        <v>0.1</v>
      </c>
      <c r="CK61" s="4">
        <f t="shared" si="38"/>
        <v>0.1</v>
      </c>
      <c r="CL61" s="4">
        <f t="shared" si="38"/>
        <v>0.1</v>
      </c>
      <c r="CM61" s="4">
        <f t="shared" si="38"/>
        <v>0.1</v>
      </c>
      <c r="CN61" s="4">
        <f t="shared" si="38"/>
        <v>0.1</v>
      </c>
      <c r="CO61" s="4">
        <f t="shared" si="38"/>
        <v>0.1</v>
      </c>
      <c r="CP61" s="4">
        <f t="shared" si="38"/>
        <v>0.1</v>
      </c>
      <c r="CQ61" s="4">
        <f t="shared" si="38"/>
        <v>0.1</v>
      </c>
      <c r="CR61" s="4">
        <f t="shared" si="38"/>
        <v>0.1</v>
      </c>
      <c r="CS61" s="4">
        <f t="shared" si="38"/>
        <v>0.1</v>
      </c>
      <c r="CT61" s="4">
        <f t="shared" si="38"/>
        <v>0.1</v>
      </c>
      <c r="CU61" s="4">
        <f t="shared" si="38"/>
        <v>0.1</v>
      </c>
      <c r="CV61" s="4">
        <f t="shared" si="38"/>
        <v>0.1</v>
      </c>
      <c r="CW61" s="4">
        <f t="shared" si="38"/>
        <v>0.1</v>
      </c>
      <c r="CX61" s="4">
        <f t="shared" si="38"/>
        <v>0.1</v>
      </c>
      <c r="CY61" s="4">
        <f t="shared" si="38"/>
        <v>0.1</v>
      </c>
      <c r="CZ61" s="4">
        <f t="shared" si="38"/>
        <v>0.1</v>
      </c>
      <c r="DA61" s="4">
        <f t="shared" si="38"/>
        <v>0.1</v>
      </c>
      <c r="DB61" s="4">
        <f t="shared" si="38"/>
        <v>0.1</v>
      </c>
      <c r="DC61" s="4">
        <f t="shared" si="38"/>
        <v>0.1</v>
      </c>
      <c r="DD61" s="4">
        <f t="shared" si="38"/>
        <v>0.1</v>
      </c>
      <c r="DE61" s="4">
        <f t="shared" si="38"/>
        <v>0.1</v>
      </c>
    </row>
    <row r="62" spans="1:109">
      <c r="E62" s="4">
        <f t="shared" ca="1" si="36"/>
        <v>0.1</v>
      </c>
      <c r="H62" s="2"/>
      <c r="I62" s="2" t="s">
        <v>38</v>
      </c>
      <c r="J62" s="1">
        <v>1</v>
      </c>
      <c r="K62" s="4">
        <f>IF(K71&gt;0.42,"100"%,IF(K71&gt;0.2,50%,10%))</f>
        <v>1</v>
      </c>
      <c r="L62" s="4">
        <f t="shared" si="40"/>
        <v>1</v>
      </c>
      <c r="M62" s="4">
        <f t="shared" si="40"/>
        <v>1</v>
      </c>
      <c r="N62" s="4">
        <f t="shared" si="40"/>
        <v>1</v>
      </c>
      <c r="O62" s="4">
        <f t="shared" si="40"/>
        <v>1</v>
      </c>
      <c r="P62" s="4">
        <f t="shared" si="40"/>
        <v>0.5</v>
      </c>
      <c r="Q62" s="4">
        <f t="shared" si="40"/>
        <v>0.5</v>
      </c>
      <c r="R62" s="4">
        <f t="shared" si="40"/>
        <v>0.5</v>
      </c>
      <c r="S62" s="4">
        <f t="shared" si="40"/>
        <v>0.5</v>
      </c>
      <c r="T62" s="4">
        <f t="shared" si="40"/>
        <v>0.1</v>
      </c>
      <c r="U62" s="4">
        <f t="shared" si="40"/>
        <v>0.1</v>
      </c>
      <c r="V62" s="4">
        <f t="shared" si="40"/>
        <v>0.1</v>
      </c>
      <c r="W62" s="4">
        <f t="shared" si="40"/>
        <v>0.1</v>
      </c>
      <c r="X62" s="4">
        <f t="shared" si="40"/>
        <v>0.1</v>
      </c>
      <c r="Y62" s="4">
        <f t="shared" si="40"/>
        <v>0.1</v>
      </c>
      <c r="Z62" s="4">
        <f t="shared" si="40"/>
        <v>0.1</v>
      </c>
      <c r="AA62" s="4">
        <f t="shared" si="41"/>
        <v>0.1</v>
      </c>
      <c r="AB62" s="4">
        <f t="shared" si="41"/>
        <v>0.1</v>
      </c>
      <c r="AC62" s="4">
        <f t="shared" si="41"/>
        <v>0.1</v>
      </c>
      <c r="AD62" s="4">
        <f t="shared" si="41"/>
        <v>0.1</v>
      </c>
      <c r="AE62" s="4">
        <f t="shared" si="41"/>
        <v>0.1</v>
      </c>
      <c r="AF62" s="4">
        <f t="shared" si="41"/>
        <v>0.1</v>
      </c>
      <c r="AG62" s="4">
        <f t="shared" si="41"/>
        <v>0.1</v>
      </c>
      <c r="AH62" s="4">
        <f t="shared" si="41"/>
        <v>0.1</v>
      </c>
      <c r="AI62" s="4">
        <f t="shared" si="41"/>
        <v>0.1</v>
      </c>
      <c r="AJ62" s="4">
        <f t="shared" si="41"/>
        <v>0.1</v>
      </c>
      <c r="AK62" s="4">
        <f t="shared" si="41"/>
        <v>0.1</v>
      </c>
      <c r="AL62" s="4">
        <f t="shared" si="41"/>
        <v>0.1</v>
      </c>
      <c r="AM62" s="4">
        <f t="shared" si="41"/>
        <v>0.1</v>
      </c>
      <c r="AN62" s="4">
        <f t="shared" si="41"/>
        <v>0.1</v>
      </c>
      <c r="AO62" s="4">
        <f t="shared" si="41"/>
        <v>0.1</v>
      </c>
      <c r="AP62" s="4">
        <f t="shared" si="41"/>
        <v>0.1</v>
      </c>
      <c r="AQ62" s="4">
        <f t="shared" si="41"/>
        <v>0.1</v>
      </c>
      <c r="AR62" s="4">
        <f t="shared" si="41"/>
        <v>0.1</v>
      </c>
      <c r="AS62" s="4">
        <f t="shared" si="41"/>
        <v>0.1</v>
      </c>
      <c r="AT62" s="4">
        <f t="shared" si="41"/>
        <v>0.1</v>
      </c>
      <c r="AU62" s="4">
        <f t="shared" si="41"/>
        <v>0.1</v>
      </c>
      <c r="AV62" s="4">
        <f t="shared" si="41"/>
        <v>0.1</v>
      </c>
      <c r="AW62" s="4">
        <f t="shared" si="41"/>
        <v>0.1</v>
      </c>
      <c r="AX62" s="4">
        <f t="shared" si="41"/>
        <v>0.1</v>
      </c>
      <c r="AY62" s="4">
        <f t="shared" si="41"/>
        <v>0.1</v>
      </c>
      <c r="AZ62" s="4">
        <f t="shared" si="41"/>
        <v>0.1</v>
      </c>
      <c r="BA62" s="4">
        <f t="shared" si="41"/>
        <v>0.1</v>
      </c>
      <c r="BB62" s="4">
        <f t="shared" si="41"/>
        <v>0.1</v>
      </c>
      <c r="BC62" s="4">
        <f t="shared" si="41"/>
        <v>0.1</v>
      </c>
      <c r="BD62" s="4">
        <f t="shared" si="41"/>
        <v>0.1</v>
      </c>
      <c r="BE62" s="4">
        <f t="shared" si="41"/>
        <v>0.1</v>
      </c>
      <c r="BF62" s="4">
        <f t="shared" si="41"/>
        <v>0.1</v>
      </c>
      <c r="BG62" s="4">
        <f t="shared" si="41"/>
        <v>0.1</v>
      </c>
      <c r="BH62" s="4">
        <f t="shared" si="41"/>
        <v>0.1</v>
      </c>
      <c r="BI62" s="4">
        <f t="shared" si="41"/>
        <v>0.1</v>
      </c>
      <c r="BJ62" s="4">
        <f t="shared" si="41"/>
        <v>0.1</v>
      </c>
      <c r="BK62" s="4">
        <f t="shared" si="41"/>
        <v>0.1</v>
      </c>
      <c r="BL62" s="4">
        <f t="shared" si="41"/>
        <v>0.1</v>
      </c>
      <c r="BM62" s="4">
        <f t="shared" si="41"/>
        <v>0.1</v>
      </c>
      <c r="BN62" s="4">
        <f t="shared" si="41"/>
        <v>0.1</v>
      </c>
      <c r="BO62" s="4">
        <f t="shared" si="41"/>
        <v>0.1</v>
      </c>
      <c r="BP62" s="4">
        <f t="shared" si="41"/>
        <v>0.1</v>
      </c>
      <c r="BQ62" s="4">
        <f t="shared" si="41"/>
        <v>0.1</v>
      </c>
      <c r="BR62" s="4">
        <f t="shared" si="41"/>
        <v>0.1</v>
      </c>
      <c r="BS62" s="4">
        <f t="shared" si="41"/>
        <v>0.1</v>
      </c>
      <c r="BT62" s="4">
        <f t="shared" si="41"/>
        <v>0.1</v>
      </c>
      <c r="BU62" s="4">
        <f t="shared" si="41"/>
        <v>0.1</v>
      </c>
      <c r="BV62" s="4">
        <f t="shared" si="41"/>
        <v>0.1</v>
      </c>
      <c r="BW62" s="4">
        <f t="shared" si="41"/>
        <v>0.1</v>
      </c>
      <c r="BX62" s="4">
        <f t="shared" si="41"/>
        <v>0.1</v>
      </c>
      <c r="BY62" s="4">
        <f t="shared" si="41"/>
        <v>0.1</v>
      </c>
      <c r="BZ62" s="4">
        <f t="shared" si="41"/>
        <v>0.1</v>
      </c>
      <c r="CA62" s="4">
        <f t="shared" si="41"/>
        <v>0.1</v>
      </c>
      <c r="CB62" s="4">
        <f t="shared" si="41"/>
        <v>0.1</v>
      </c>
      <c r="CC62" s="4">
        <f t="shared" si="41"/>
        <v>0.1</v>
      </c>
      <c r="CD62" s="4">
        <f t="shared" si="41"/>
        <v>0.1</v>
      </c>
      <c r="CE62" s="4">
        <f t="shared" si="41"/>
        <v>0.1</v>
      </c>
      <c r="CF62" s="4">
        <f t="shared" si="41"/>
        <v>0.1</v>
      </c>
      <c r="CG62" s="4">
        <f t="shared" si="41"/>
        <v>0.1</v>
      </c>
      <c r="CH62" s="4">
        <f t="shared" si="41"/>
        <v>0.1</v>
      </c>
      <c r="CI62" s="4">
        <f t="shared" si="41"/>
        <v>0.1</v>
      </c>
      <c r="CJ62" s="4">
        <f t="shared" si="41"/>
        <v>0.1</v>
      </c>
      <c r="CK62" s="4">
        <f t="shared" si="38"/>
        <v>0.1</v>
      </c>
      <c r="CL62" s="4">
        <f t="shared" si="38"/>
        <v>0.1</v>
      </c>
      <c r="CM62" s="4">
        <f t="shared" si="38"/>
        <v>0.1</v>
      </c>
      <c r="CN62" s="4">
        <f t="shared" si="38"/>
        <v>0.1</v>
      </c>
      <c r="CO62" s="4">
        <f t="shared" si="38"/>
        <v>0.1</v>
      </c>
      <c r="CP62" s="4">
        <f t="shared" si="38"/>
        <v>0.1</v>
      </c>
      <c r="CQ62" s="4">
        <f t="shared" si="38"/>
        <v>0.1</v>
      </c>
      <c r="CR62" s="4">
        <f t="shared" si="38"/>
        <v>0.1</v>
      </c>
      <c r="CS62" s="4">
        <f t="shared" si="38"/>
        <v>0.1</v>
      </c>
      <c r="CT62" s="4">
        <f t="shared" si="38"/>
        <v>0.1</v>
      </c>
      <c r="CU62" s="4">
        <f t="shared" si="38"/>
        <v>0.1</v>
      </c>
      <c r="CV62" s="4">
        <f t="shared" si="38"/>
        <v>0.1</v>
      </c>
      <c r="CW62" s="4">
        <f t="shared" si="38"/>
        <v>0.1</v>
      </c>
      <c r="CX62" s="4">
        <f t="shared" si="38"/>
        <v>0.1</v>
      </c>
      <c r="CY62" s="4">
        <f t="shared" si="38"/>
        <v>0.1</v>
      </c>
      <c r="CZ62" s="4">
        <f t="shared" si="38"/>
        <v>0.1</v>
      </c>
      <c r="DA62" s="4">
        <f t="shared" si="38"/>
        <v>0.1</v>
      </c>
      <c r="DB62" s="4">
        <f t="shared" si="38"/>
        <v>0.1</v>
      </c>
      <c r="DC62" s="4">
        <f t="shared" si="38"/>
        <v>0.1</v>
      </c>
      <c r="DD62" s="4">
        <f t="shared" si="38"/>
        <v>0.1</v>
      </c>
      <c r="DE62" s="4">
        <f t="shared" si="38"/>
        <v>0.1</v>
      </c>
    </row>
    <row r="63" spans="1:109">
      <c r="H63" s="2"/>
      <c r="I63" t="s">
        <v>40</v>
      </c>
      <c r="J63" s="1">
        <v>1</v>
      </c>
      <c r="K63" s="4">
        <f>IF(K72&gt;0.42,"100"%,IF(K72&gt;0.2,50%,10%))</f>
        <v>1</v>
      </c>
      <c r="L63" s="4">
        <f t="shared" si="40"/>
        <v>1</v>
      </c>
      <c r="M63" s="4">
        <f t="shared" si="40"/>
        <v>0.5</v>
      </c>
      <c r="N63" s="4">
        <f t="shared" si="40"/>
        <v>0.5</v>
      </c>
      <c r="O63" s="4">
        <f t="shared" si="40"/>
        <v>0.5</v>
      </c>
      <c r="P63" s="4">
        <f t="shared" si="40"/>
        <v>0.1</v>
      </c>
      <c r="Q63" s="4">
        <f t="shared" si="40"/>
        <v>0.1</v>
      </c>
      <c r="R63" s="4">
        <f t="shared" si="40"/>
        <v>0.1</v>
      </c>
      <c r="S63" s="4">
        <f t="shared" si="40"/>
        <v>0.1</v>
      </c>
      <c r="T63" s="4">
        <f t="shared" si="40"/>
        <v>0.1</v>
      </c>
      <c r="U63" s="4">
        <f t="shared" si="40"/>
        <v>0.1</v>
      </c>
      <c r="V63" s="4">
        <f t="shared" si="40"/>
        <v>0.1</v>
      </c>
      <c r="W63" s="4">
        <f t="shared" si="40"/>
        <v>0.1</v>
      </c>
      <c r="X63" s="4">
        <f t="shared" si="40"/>
        <v>0.1</v>
      </c>
      <c r="Y63" s="4">
        <f t="shared" si="40"/>
        <v>0.1</v>
      </c>
      <c r="Z63" s="4">
        <f t="shared" si="40"/>
        <v>0.1</v>
      </c>
      <c r="AA63" s="4">
        <f t="shared" si="41"/>
        <v>0.1</v>
      </c>
      <c r="AB63" s="4">
        <f t="shared" si="41"/>
        <v>0.1</v>
      </c>
      <c r="AC63" s="4">
        <f t="shared" si="41"/>
        <v>0.1</v>
      </c>
      <c r="AD63" s="4">
        <f t="shared" si="41"/>
        <v>0.1</v>
      </c>
      <c r="AE63" s="4">
        <f t="shared" si="41"/>
        <v>0.1</v>
      </c>
      <c r="AF63" s="4">
        <f t="shared" si="41"/>
        <v>0.1</v>
      </c>
      <c r="AG63" s="4">
        <f t="shared" si="41"/>
        <v>0.1</v>
      </c>
      <c r="AH63" s="4">
        <f t="shared" si="41"/>
        <v>0.1</v>
      </c>
      <c r="AI63" s="4">
        <f t="shared" si="41"/>
        <v>0.1</v>
      </c>
      <c r="AJ63" s="4">
        <f t="shared" si="41"/>
        <v>0.1</v>
      </c>
      <c r="AK63" s="4">
        <f t="shared" si="41"/>
        <v>0.1</v>
      </c>
      <c r="AL63" s="4">
        <f t="shared" si="41"/>
        <v>0.1</v>
      </c>
      <c r="AM63" s="4">
        <f t="shared" si="41"/>
        <v>0.1</v>
      </c>
      <c r="AN63" s="4">
        <f t="shared" si="41"/>
        <v>0.1</v>
      </c>
      <c r="AO63" s="4">
        <f t="shared" si="41"/>
        <v>0.1</v>
      </c>
      <c r="AP63" s="4">
        <f t="shared" si="41"/>
        <v>0.1</v>
      </c>
      <c r="AQ63" s="4">
        <f t="shared" si="41"/>
        <v>0.1</v>
      </c>
      <c r="AR63" s="4">
        <f t="shared" si="41"/>
        <v>0.1</v>
      </c>
      <c r="AS63" s="4">
        <f t="shared" si="41"/>
        <v>0.1</v>
      </c>
      <c r="AT63" s="4">
        <f t="shared" si="41"/>
        <v>0.1</v>
      </c>
      <c r="AU63" s="4">
        <f t="shared" si="41"/>
        <v>0.1</v>
      </c>
      <c r="AV63" s="4">
        <f t="shared" si="41"/>
        <v>0.1</v>
      </c>
      <c r="AW63" s="4">
        <f t="shared" si="41"/>
        <v>0.1</v>
      </c>
      <c r="AX63" s="4">
        <f t="shared" si="41"/>
        <v>0.1</v>
      </c>
      <c r="AY63" s="4">
        <f t="shared" si="41"/>
        <v>0.1</v>
      </c>
      <c r="AZ63" s="4">
        <f t="shared" si="41"/>
        <v>0.1</v>
      </c>
      <c r="BA63" s="4">
        <f t="shared" si="41"/>
        <v>0.1</v>
      </c>
      <c r="BB63" s="4">
        <f t="shared" si="41"/>
        <v>0.1</v>
      </c>
      <c r="BC63" s="4">
        <f t="shared" si="41"/>
        <v>0.1</v>
      </c>
      <c r="BD63" s="4">
        <f t="shared" si="41"/>
        <v>0.1</v>
      </c>
      <c r="BE63" s="4">
        <f t="shared" si="41"/>
        <v>0.1</v>
      </c>
      <c r="BF63" s="4">
        <f t="shared" si="41"/>
        <v>0.1</v>
      </c>
      <c r="BG63" s="4">
        <f t="shared" si="41"/>
        <v>0.1</v>
      </c>
      <c r="BH63" s="4">
        <f t="shared" si="41"/>
        <v>0.1</v>
      </c>
      <c r="BI63" s="4">
        <f t="shared" si="41"/>
        <v>0.1</v>
      </c>
      <c r="BJ63" s="4">
        <f t="shared" si="41"/>
        <v>0.1</v>
      </c>
      <c r="BK63" s="4">
        <f t="shared" si="41"/>
        <v>0.1</v>
      </c>
      <c r="BL63" s="4">
        <f t="shared" si="41"/>
        <v>0.1</v>
      </c>
      <c r="BM63" s="4">
        <f t="shared" si="41"/>
        <v>0.1</v>
      </c>
      <c r="BN63" s="4">
        <f t="shared" si="41"/>
        <v>0.1</v>
      </c>
      <c r="BO63" s="4">
        <f t="shared" si="41"/>
        <v>0.1</v>
      </c>
      <c r="BP63" s="4">
        <f t="shared" si="41"/>
        <v>0.1</v>
      </c>
      <c r="BQ63" s="4">
        <f t="shared" si="41"/>
        <v>0.1</v>
      </c>
      <c r="BR63" s="4">
        <f t="shared" si="41"/>
        <v>0.1</v>
      </c>
      <c r="BS63" s="4">
        <f t="shared" si="41"/>
        <v>0.1</v>
      </c>
      <c r="BT63" s="4">
        <f t="shared" si="41"/>
        <v>0.1</v>
      </c>
      <c r="BU63" s="4">
        <f t="shared" si="41"/>
        <v>0.1</v>
      </c>
      <c r="BV63" s="4">
        <f t="shared" si="41"/>
        <v>0.1</v>
      </c>
      <c r="BW63" s="4">
        <f t="shared" si="41"/>
        <v>0.1</v>
      </c>
      <c r="BX63" s="4">
        <f t="shared" si="41"/>
        <v>0.1</v>
      </c>
      <c r="BY63" s="4">
        <f t="shared" si="41"/>
        <v>0.1</v>
      </c>
      <c r="BZ63" s="4">
        <f t="shared" si="41"/>
        <v>0.1</v>
      </c>
      <c r="CA63" s="4">
        <f t="shared" si="41"/>
        <v>0.1</v>
      </c>
      <c r="CB63" s="4">
        <f t="shared" si="41"/>
        <v>0.1</v>
      </c>
      <c r="CC63" s="4">
        <f t="shared" si="41"/>
        <v>0.1</v>
      </c>
      <c r="CD63" s="4">
        <f t="shared" si="41"/>
        <v>0.1</v>
      </c>
      <c r="CE63" s="4">
        <f t="shared" si="41"/>
        <v>0.1</v>
      </c>
      <c r="CF63" s="4">
        <f t="shared" si="41"/>
        <v>0.1</v>
      </c>
      <c r="CG63" s="4">
        <f t="shared" si="41"/>
        <v>0.1</v>
      </c>
      <c r="CH63" s="4">
        <f t="shared" si="41"/>
        <v>0.1</v>
      </c>
      <c r="CI63" s="4">
        <f t="shared" si="41"/>
        <v>0.1</v>
      </c>
      <c r="CJ63" s="4">
        <f t="shared" si="41"/>
        <v>0.1</v>
      </c>
      <c r="CK63" s="4">
        <f t="shared" si="38"/>
        <v>0.1</v>
      </c>
      <c r="CL63" s="4">
        <f t="shared" si="38"/>
        <v>0.1</v>
      </c>
      <c r="CM63" s="4">
        <f t="shared" si="38"/>
        <v>0.1</v>
      </c>
      <c r="CN63" s="4">
        <f t="shared" si="38"/>
        <v>0.1</v>
      </c>
      <c r="CO63" s="4">
        <f t="shared" si="38"/>
        <v>0.1</v>
      </c>
      <c r="CP63" s="4">
        <f t="shared" si="38"/>
        <v>0.1</v>
      </c>
      <c r="CQ63" s="4">
        <f t="shared" si="38"/>
        <v>0.1</v>
      </c>
      <c r="CR63" s="4">
        <f t="shared" si="38"/>
        <v>0.1</v>
      </c>
      <c r="CS63" s="4">
        <f t="shared" si="38"/>
        <v>0.1</v>
      </c>
      <c r="CT63" s="4">
        <f t="shared" si="38"/>
        <v>0.1</v>
      </c>
      <c r="CU63" s="4">
        <f t="shared" si="38"/>
        <v>0.1</v>
      </c>
      <c r="CV63" s="4">
        <f t="shared" si="38"/>
        <v>0.1</v>
      </c>
      <c r="CW63" s="4">
        <f t="shared" si="38"/>
        <v>0.1</v>
      </c>
      <c r="CX63" s="4">
        <f t="shared" si="38"/>
        <v>0.1</v>
      </c>
      <c r="CY63" s="4">
        <f t="shared" si="38"/>
        <v>0.1</v>
      </c>
      <c r="CZ63" s="4">
        <f t="shared" si="38"/>
        <v>0.1</v>
      </c>
      <c r="DA63" s="4">
        <f t="shared" si="38"/>
        <v>0.1</v>
      </c>
      <c r="DB63" s="4">
        <f t="shared" si="38"/>
        <v>0.1</v>
      </c>
      <c r="DC63" s="4">
        <f t="shared" si="38"/>
        <v>0.1</v>
      </c>
      <c r="DD63" s="4">
        <f t="shared" si="38"/>
        <v>0.1</v>
      </c>
      <c r="DE63" s="4">
        <f t="shared" si="38"/>
        <v>0.1</v>
      </c>
    </row>
    <row r="64" spans="1:109">
      <c r="E64" t="s">
        <v>23</v>
      </c>
      <c r="F64" t="s">
        <v>45</v>
      </c>
      <c r="G64" t="s">
        <v>44</v>
      </c>
      <c r="H64" s="2" t="s">
        <v>42</v>
      </c>
      <c r="J64" s="1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</row>
    <row r="65" spans="1:109">
      <c r="E65" s="4">
        <f>IF(H65=0,0%,IF(F65&gt;0.5,INDEX(J65:DE65,0,G65+1),INDEX(J65:DE65,0,G65+1)*F65))</f>
        <v>0</v>
      </c>
      <c r="F65" s="6">
        <f>IF($H$65=0,0,SUMIF(V81:X120,"Simple Black",$X$81:$X$120)/$H$65)</f>
        <v>0</v>
      </c>
      <c r="G65" s="6">
        <f>IF($H$65=0,0,SUMIF($V$81:$W$120,"Simple Black",$W$81:$W$120)/$H$65)</f>
        <v>0</v>
      </c>
      <c r="H65">
        <f>COUNTIF(V81:V120,"Simple Black")</f>
        <v>0</v>
      </c>
      <c r="I65" t="s">
        <v>182</v>
      </c>
      <c r="J65" s="1">
        <f>J22</f>
        <v>0.41000000000000003</v>
      </c>
      <c r="K65" s="1">
        <f t="shared" ref="K65:BV65" si="42">K22</f>
        <v>0.20500000000000002</v>
      </c>
      <c r="L65" s="1">
        <f t="shared" si="42"/>
        <v>4.1000000000000009E-2</v>
      </c>
      <c r="M65" s="1">
        <f t="shared" si="42"/>
        <v>4.1000000000000009E-2</v>
      </c>
      <c r="N65" s="1">
        <f t="shared" si="42"/>
        <v>4.1000000000000009E-2</v>
      </c>
      <c r="O65" s="1">
        <f t="shared" si="42"/>
        <v>4.1000000000000009E-2</v>
      </c>
      <c r="P65" s="1">
        <f t="shared" si="42"/>
        <v>4.1000000000000009E-2</v>
      </c>
      <c r="Q65" s="1">
        <f t="shared" si="42"/>
        <v>4.1000000000000009E-2</v>
      </c>
      <c r="R65" s="1">
        <f t="shared" si="42"/>
        <v>4.1000000000000009E-2</v>
      </c>
      <c r="S65" s="1">
        <f t="shared" si="42"/>
        <v>4.1000000000000009E-2</v>
      </c>
      <c r="T65" s="1">
        <f t="shared" si="42"/>
        <v>4.1000000000000009E-2</v>
      </c>
      <c r="U65" s="1">
        <f t="shared" si="42"/>
        <v>4.1000000000000009E-2</v>
      </c>
      <c r="V65" s="1">
        <f t="shared" si="42"/>
        <v>4.1000000000000009E-2</v>
      </c>
      <c r="W65" s="1">
        <f t="shared" si="42"/>
        <v>4.1000000000000009E-2</v>
      </c>
      <c r="X65" s="1">
        <f t="shared" si="42"/>
        <v>4.1000000000000009E-2</v>
      </c>
      <c r="Y65" s="1">
        <f t="shared" si="42"/>
        <v>4.1000000000000009E-2</v>
      </c>
      <c r="Z65" s="1">
        <f t="shared" si="42"/>
        <v>4.1000000000000009E-2</v>
      </c>
      <c r="AA65" s="1">
        <f t="shared" si="42"/>
        <v>4.1000000000000009E-2</v>
      </c>
      <c r="AB65" s="1">
        <f t="shared" si="42"/>
        <v>4.1000000000000009E-2</v>
      </c>
      <c r="AC65" s="1">
        <f t="shared" si="42"/>
        <v>4.1000000000000009E-2</v>
      </c>
      <c r="AD65" s="1">
        <f t="shared" si="42"/>
        <v>4.1000000000000009E-2</v>
      </c>
      <c r="AE65" s="1">
        <f t="shared" si="42"/>
        <v>4.1000000000000009E-2</v>
      </c>
      <c r="AF65" s="1">
        <f t="shared" si="42"/>
        <v>4.1000000000000009E-2</v>
      </c>
      <c r="AG65" s="1">
        <f t="shared" si="42"/>
        <v>4.1000000000000009E-2</v>
      </c>
      <c r="AH65" s="1">
        <f t="shared" si="42"/>
        <v>4.1000000000000009E-2</v>
      </c>
      <c r="AI65" s="1">
        <f t="shared" si="42"/>
        <v>4.1000000000000009E-2</v>
      </c>
      <c r="AJ65" s="1">
        <f t="shared" si="42"/>
        <v>4.1000000000000009E-2</v>
      </c>
      <c r="AK65" s="1">
        <f t="shared" si="42"/>
        <v>4.1000000000000009E-2</v>
      </c>
      <c r="AL65" s="1">
        <f t="shared" si="42"/>
        <v>4.1000000000000009E-2</v>
      </c>
      <c r="AM65" s="1">
        <f t="shared" si="42"/>
        <v>4.1000000000000009E-2</v>
      </c>
      <c r="AN65" s="1">
        <f t="shared" si="42"/>
        <v>4.1000000000000009E-2</v>
      </c>
      <c r="AO65" s="1">
        <f t="shared" si="42"/>
        <v>4.1000000000000009E-2</v>
      </c>
      <c r="AP65" s="1">
        <f t="shared" si="42"/>
        <v>4.1000000000000009E-2</v>
      </c>
      <c r="AQ65" s="1">
        <f t="shared" si="42"/>
        <v>4.1000000000000009E-2</v>
      </c>
      <c r="AR65" s="1">
        <f t="shared" si="42"/>
        <v>4.1000000000000009E-2</v>
      </c>
      <c r="AS65" s="1">
        <f t="shared" si="42"/>
        <v>4.1000000000000009E-2</v>
      </c>
      <c r="AT65" s="1">
        <f t="shared" si="42"/>
        <v>4.1000000000000009E-2</v>
      </c>
      <c r="AU65" s="1">
        <f t="shared" si="42"/>
        <v>4.1000000000000009E-2</v>
      </c>
      <c r="AV65" s="1">
        <f t="shared" si="42"/>
        <v>4.1000000000000009E-2</v>
      </c>
      <c r="AW65" s="1">
        <f t="shared" si="42"/>
        <v>4.1000000000000009E-2</v>
      </c>
      <c r="AX65" s="1">
        <f t="shared" si="42"/>
        <v>4.1000000000000009E-2</v>
      </c>
      <c r="AY65" s="1">
        <f t="shared" si="42"/>
        <v>4.1000000000000009E-2</v>
      </c>
      <c r="AZ65" s="1">
        <f t="shared" si="42"/>
        <v>4.1000000000000009E-2</v>
      </c>
      <c r="BA65" s="1">
        <f t="shared" si="42"/>
        <v>4.1000000000000009E-2</v>
      </c>
      <c r="BB65" s="1">
        <f t="shared" si="42"/>
        <v>4.1000000000000009E-2</v>
      </c>
      <c r="BC65" s="1">
        <f t="shared" si="42"/>
        <v>4.1000000000000009E-2</v>
      </c>
      <c r="BD65" s="1">
        <f t="shared" si="42"/>
        <v>4.1000000000000009E-2</v>
      </c>
      <c r="BE65" s="1">
        <f t="shared" si="42"/>
        <v>4.1000000000000009E-2</v>
      </c>
      <c r="BF65" s="1">
        <f t="shared" si="42"/>
        <v>4.1000000000000009E-2</v>
      </c>
      <c r="BG65" s="1">
        <f t="shared" si="42"/>
        <v>4.1000000000000009E-2</v>
      </c>
      <c r="BH65" s="1">
        <f t="shared" si="42"/>
        <v>4.1000000000000009E-2</v>
      </c>
      <c r="BI65" s="1">
        <f t="shared" si="42"/>
        <v>4.1000000000000009E-2</v>
      </c>
      <c r="BJ65" s="1">
        <f t="shared" si="42"/>
        <v>4.1000000000000009E-2</v>
      </c>
      <c r="BK65" s="1">
        <f t="shared" si="42"/>
        <v>4.1000000000000009E-2</v>
      </c>
      <c r="BL65" s="1">
        <f t="shared" si="42"/>
        <v>4.1000000000000009E-2</v>
      </c>
      <c r="BM65" s="1">
        <f t="shared" si="42"/>
        <v>4.1000000000000009E-2</v>
      </c>
      <c r="BN65" s="1">
        <f t="shared" si="42"/>
        <v>4.1000000000000009E-2</v>
      </c>
      <c r="BO65" s="1">
        <f t="shared" si="42"/>
        <v>4.1000000000000009E-2</v>
      </c>
      <c r="BP65" s="1">
        <f t="shared" si="42"/>
        <v>4.1000000000000009E-2</v>
      </c>
      <c r="BQ65" s="1">
        <f t="shared" si="42"/>
        <v>4.1000000000000009E-2</v>
      </c>
      <c r="BR65" s="1">
        <f t="shared" si="42"/>
        <v>4.1000000000000009E-2</v>
      </c>
      <c r="BS65" s="1">
        <f t="shared" si="42"/>
        <v>4.1000000000000009E-2</v>
      </c>
      <c r="BT65" s="1">
        <f t="shared" si="42"/>
        <v>4.1000000000000009E-2</v>
      </c>
      <c r="BU65" s="1">
        <f t="shared" si="42"/>
        <v>4.1000000000000009E-2</v>
      </c>
      <c r="BV65" s="1">
        <f t="shared" si="42"/>
        <v>4.1000000000000009E-2</v>
      </c>
      <c r="BW65" s="1">
        <f t="shared" ref="BW65:DE65" si="43">BW22</f>
        <v>4.1000000000000009E-2</v>
      </c>
      <c r="BX65" s="1">
        <f t="shared" si="43"/>
        <v>4.1000000000000009E-2</v>
      </c>
      <c r="BY65" s="1">
        <f t="shared" si="43"/>
        <v>4.1000000000000009E-2</v>
      </c>
      <c r="BZ65" s="1">
        <f t="shared" si="43"/>
        <v>4.1000000000000009E-2</v>
      </c>
      <c r="CA65" s="1">
        <f t="shared" si="43"/>
        <v>4.1000000000000009E-2</v>
      </c>
      <c r="CB65" s="1">
        <f t="shared" si="43"/>
        <v>4.1000000000000009E-2</v>
      </c>
      <c r="CC65" s="1">
        <f t="shared" si="43"/>
        <v>4.1000000000000009E-2</v>
      </c>
      <c r="CD65" s="1">
        <f t="shared" si="43"/>
        <v>4.1000000000000009E-2</v>
      </c>
      <c r="CE65" s="1">
        <f t="shared" si="43"/>
        <v>4.1000000000000009E-2</v>
      </c>
      <c r="CF65" s="1">
        <f t="shared" si="43"/>
        <v>4.1000000000000009E-2</v>
      </c>
      <c r="CG65" s="1">
        <f t="shared" si="43"/>
        <v>4.1000000000000009E-2</v>
      </c>
      <c r="CH65" s="1">
        <f t="shared" si="43"/>
        <v>4.1000000000000009E-2</v>
      </c>
      <c r="CI65" s="1">
        <f t="shared" si="43"/>
        <v>4.1000000000000009E-2</v>
      </c>
      <c r="CJ65" s="1">
        <f t="shared" si="43"/>
        <v>4.1000000000000009E-2</v>
      </c>
      <c r="CK65" s="1">
        <f t="shared" si="43"/>
        <v>4.1000000000000009E-2</v>
      </c>
      <c r="CL65" s="1">
        <f t="shared" si="43"/>
        <v>4.1000000000000009E-2</v>
      </c>
      <c r="CM65" s="1">
        <f t="shared" si="43"/>
        <v>4.1000000000000009E-2</v>
      </c>
      <c r="CN65" s="1">
        <f t="shared" si="43"/>
        <v>4.1000000000000009E-2</v>
      </c>
      <c r="CO65" s="1">
        <f t="shared" si="43"/>
        <v>4.1000000000000009E-2</v>
      </c>
      <c r="CP65" s="1">
        <f t="shared" si="43"/>
        <v>4.1000000000000009E-2</v>
      </c>
      <c r="CQ65" s="1">
        <f t="shared" si="43"/>
        <v>4.1000000000000009E-2</v>
      </c>
      <c r="CR65" s="1">
        <f t="shared" si="43"/>
        <v>4.1000000000000009E-2</v>
      </c>
      <c r="CS65" s="1">
        <f t="shared" si="43"/>
        <v>4.1000000000000009E-2</v>
      </c>
      <c r="CT65" s="1">
        <f t="shared" si="43"/>
        <v>4.1000000000000009E-2</v>
      </c>
      <c r="CU65" s="1">
        <f t="shared" si="43"/>
        <v>4.1000000000000009E-2</v>
      </c>
      <c r="CV65" s="1">
        <f t="shared" si="43"/>
        <v>4.1000000000000009E-2</v>
      </c>
      <c r="CW65" s="1">
        <f t="shared" si="43"/>
        <v>4.1000000000000009E-2</v>
      </c>
      <c r="CX65" s="1">
        <f t="shared" si="43"/>
        <v>4.1000000000000009E-2</v>
      </c>
      <c r="CY65" s="1">
        <f t="shared" si="43"/>
        <v>4.1000000000000009E-2</v>
      </c>
      <c r="CZ65" s="1">
        <f t="shared" si="43"/>
        <v>4.1000000000000009E-2</v>
      </c>
      <c r="DA65" s="1">
        <f t="shared" si="43"/>
        <v>4.1000000000000009E-2</v>
      </c>
      <c r="DB65" s="1">
        <f t="shared" si="43"/>
        <v>4.1000000000000009E-2</v>
      </c>
      <c r="DC65" s="1">
        <f t="shared" si="43"/>
        <v>4.1000000000000009E-2</v>
      </c>
      <c r="DD65" s="1">
        <f t="shared" si="43"/>
        <v>4.1000000000000009E-2</v>
      </c>
      <c r="DE65" s="1">
        <f t="shared" si="43"/>
        <v>4.1000000000000009E-2</v>
      </c>
    </row>
    <row r="66" spans="1:109">
      <c r="E66" s="4">
        <f t="shared" ref="E66:E71" si="44">IF(H66=0,0%,IF(F66&gt;0.5,INDEX(J66:DE66,0,G66+1),INDEX(J66:DE66,0,G66+1)*F66))</f>
        <v>0</v>
      </c>
      <c r="F66" s="6">
        <f>IF($H$66=0,0,SUMIF(V81:X120,"Nimble Foot",$X$81:$X$120)/$H$66)</f>
        <v>0</v>
      </c>
      <c r="G66" s="6">
        <f>IF($H$66=0,0,SUMIF($V$81:$W$120,"Nimble Foot",$W$81:$W$120)/$H$66)</f>
        <v>0</v>
      </c>
      <c r="H66">
        <f>COUNTIF(V81:V120,"Nimble Foot")</f>
        <v>0</v>
      </c>
      <c r="I66" s="2" t="s">
        <v>34</v>
      </c>
      <c r="J66" s="1">
        <f>AVERAGE(J23:J27)</f>
        <v>0.41000000000000003</v>
      </c>
      <c r="K66" s="1">
        <f t="shared" ref="K66:BV66" si="45">AVERAGE(K23:K27)</f>
        <v>0.41000000000000003</v>
      </c>
      <c r="L66" s="1">
        <f t="shared" si="45"/>
        <v>0.28700000000000003</v>
      </c>
      <c r="M66" s="1">
        <f t="shared" si="45"/>
        <v>0.17220000000000005</v>
      </c>
      <c r="N66" s="1">
        <f t="shared" si="45"/>
        <v>0.13940000000000002</v>
      </c>
      <c r="O66" s="1">
        <f t="shared" si="45"/>
        <v>0.10660000000000003</v>
      </c>
      <c r="P66" s="1">
        <f t="shared" si="45"/>
        <v>7.3800000000000004E-2</v>
      </c>
      <c r="Q66" s="1">
        <f t="shared" si="45"/>
        <v>4.1000000000000009E-2</v>
      </c>
      <c r="R66" s="1">
        <f t="shared" si="45"/>
        <v>4.1000000000000009E-2</v>
      </c>
      <c r="S66" s="1">
        <f t="shared" si="45"/>
        <v>4.1000000000000009E-2</v>
      </c>
      <c r="T66" s="1">
        <f t="shared" si="45"/>
        <v>4.1000000000000009E-2</v>
      </c>
      <c r="U66" s="1">
        <f t="shared" si="45"/>
        <v>4.1000000000000009E-2</v>
      </c>
      <c r="V66" s="1">
        <f t="shared" si="45"/>
        <v>4.1000000000000009E-2</v>
      </c>
      <c r="W66" s="1">
        <f t="shared" si="45"/>
        <v>4.1000000000000009E-2</v>
      </c>
      <c r="X66" s="1">
        <f t="shared" si="45"/>
        <v>4.1000000000000009E-2</v>
      </c>
      <c r="Y66" s="1">
        <f t="shared" si="45"/>
        <v>4.1000000000000009E-2</v>
      </c>
      <c r="Z66" s="1">
        <f t="shared" si="45"/>
        <v>4.1000000000000009E-2</v>
      </c>
      <c r="AA66" s="1">
        <f t="shared" si="45"/>
        <v>4.1000000000000009E-2</v>
      </c>
      <c r="AB66" s="1">
        <f t="shared" si="45"/>
        <v>4.1000000000000009E-2</v>
      </c>
      <c r="AC66" s="1">
        <f t="shared" si="45"/>
        <v>4.1000000000000009E-2</v>
      </c>
      <c r="AD66" s="1">
        <f t="shared" si="45"/>
        <v>4.1000000000000009E-2</v>
      </c>
      <c r="AE66" s="1">
        <f t="shared" si="45"/>
        <v>4.1000000000000009E-2</v>
      </c>
      <c r="AF66" s="1">
        <f t="shared" si="45"/>
        <v>4.1000000000000009E-2</v>
      </c>
      <c r="AG66" s="1">
        <f t="shared" si="45"/>
        <v>4.1000000000000009E-2</v>
      </c>
      <c r="AH66" s="1">
        <f t="shared" si="45"/>
        <v>4.1000000000000009E-2</v>
      </c>
      <c r="AI66" s="1">
        <f t="shared" si="45"/>
        <v>4.1000000000000009E-2</v>
      </c>
      <c r="AJ66" s="1">
        <f t="shared" si="45"/>
        <v>4.1000000000000009E-2</v>
      </c>
      <c r="AK66" s="1">
        <f t="shared" si="45"/>
        <v>4.1000000000000009E-2</v>
      </c>
      <c r="AL66" s="1">
        <f t="shared" si="45"/>
        <v>4.1000000000000009E-2</v>
      </c>
      <c r="AM66" s="1">
        <f t="shared" si="45"/>
        <v>4.1000000000000009E-2</v>
      </c>
      <c r="AN66" s="1">
        <f t="shared" si="45"/>
        <v>4.1000000000000009E-2</v>
      </c>
      <c r="AO66" s="1">
        <f t="shared" si="45"/>
        <v>4.1000000000000009E-2</v>
      </c>
      <c r="AP66" s="1">
        <f t="shared" si="45"/>
        <v>4.1000000000000009E-2</v>
      </c>
      <c r="AQ66" s="1">
        <f t="shared" si="45"/>
        <v>4.1000000000000009E-2</v>
      </c>
      <c r="AR66" s="1">
        <f t="shared" si="45"/>
        <v>4.1000000000000009E-2</v>
      </c>
      <c r="AS66" s="1">
        <f t="shared" si="45"/>
        <v>4.1000000000000009E-2</v>
      </c>
      <c r="AT66" s="1">
        <f t="shared" si="45"/>
        <v>4.1000000000000009E-2</v>
      </c>
      <c r="AU66" s="1">
        <f t="shared" si="45"/>
        <v>4.1000000000000009E-2</v>
      </c>
      <c r="AV66" s="1">
        <f t="shared" si="45"/>
        <v>4.1000000000000009E-2</v>
      </c>
      <c r="AW66" s="1">
        <f t="shared" si="45"/>
        <v>4.1000000000000009E-2</v>
      </c>
      <c r="AX66" s="1">
        <f t="shared" si="45"/>
        <v>4.1000000000000009E-2</v>
      </c>
      <c r="AY66" s="1">
        <f t="shared" si="45"/>
        <v>4.1000000000000009E-2</v>
      </c>
      <c r="AZ66" s="1">
        <f t="shared" si="45"/>
        <v>4.1000000000000009E-2</v>
      </c>
      <c r="BA66" s="1">
        <f t="shared" si="45"/>
        <v>4.1000000000000009E-2</v>
      </c>
      <c r="BB66" s="1">
        <f t="shared" si="45"/>
        <v>4.1000000000000009E-2</v>
      </c>
      <c r="BC66" s="1">
        <f t="shared" si="45"/>
        <v>4.1000000000000009E-2</v>
      </c>
      <c r="BD66" s="1">
        <f t="shared" si="45"/>
        <v>4.1000000000000009E-2</v>
      </c>
      <c r="BE66" s="1">
        <f t="shared" si="45"/>
        <v>4.1000000000000009E-2</v>
      </c>
      <c r="BF66" s="1">
        <f t="shared" si="45"/>
        <v>4.1000000000000009E-2</v>
      </c>
      <c r="BG66" s="1">
        <f t="shared" si="45"/>
        <v>4.1000000000000009E-2</v>
      </c>
      <c r="BH66" s="1">
        <f t="shared" si="45"/>
        <v>4.1000000000000009E-2</v>
      </c>
      <c r="BI66" s="1">
        <f t="shared" si="45"/>
        <v>4.1000000000000009E-2</v>
      </c>
      <c r="BJ66" s="1">
        <f t="shared" si="45"/>
        <v>4.1000000000000009E-2</v>
      </c>
      <c r="BK66" s="1">
        <f t="shared" si="45"/>
        <v>4.1000000000000009E-2</v>
      </c>
      <c r="BL66" s="1">
        <f t="shared" si="45"/>
        <v>4.1000000000000009E-2</v>
      </c>
      <c r="BM66" s="1">
        <f t="shared" si="45"/>
        <v>4.1000000000000009E-2</v>
      </c>
      <c r="BN66" s="1">
        <f t="shared" si="45"/>
        <v>4.1000000000000009E-2</v>
      </c>
      <c r="BO66" s="1">
        <f t="shared" si="45"/>
        <v>4.1000000000000009E-2</v>
      </c>
      <c r="BP66" s="1">
        <f t="shared" si="45"/>
        <v>4.1000000000000009E-2</v>
      </c>
      <c r="BQ66" s="1">
        <f t="shared" si="45"/>
        <v>4.1000000000000009E-2</v>
      </c>
      <c r="BR66" s="1">
        <f t="shared" si="45"/>
        <v>4.1000000000000009E-2</v>
      </c>
      <c r="BS66" s="1">
        <f t="shared" si="45"/>
        <v>4.1000000000000009E-2</v>
      </c>
      <c r="BT66" s="1">
        <f t="shared" si="45"/>
        <v>4.1000000000000009E-2</v>
      </c>
      <c r="BU66" s="1">
        <f t="shared" si="45"/>
        <v>4.1000000000000009E-2</v>
      </c>
      <c r="BV66" s="1">
        <f t="shared" si="45"/>
        <v>4.1000000000000009E-2</v>
      </c>
      <c r="BW66" s="1">
        <f t="shared" ref="BW66:DE66" si="46">AVERAGE(BW23:BW27)</f>
        <v>4.1000000000000009E-2</v>
      </c>
      <c r="BX66" s="1">
        <f t="shared" si="46"/>
        <v>4.1000000000000009E-2</v>
      </c>
      <c r="BY66" s="1">
        <f t="shared" si="46"/>
        <v>4.1000000000000009E-2</v>
      </c>
      <c r="BZ66" s="1">
        <f t="shared" si="46"/>
        <v>4.1000000000000009E-2</v>
      </c>
      <c r="CA66" s="1">
        <f t="shared" si="46"/>
        <v>4.1000000000000009E-2</v>
      </c>
      <c r="CB66" s="1">
        <f t="shared" si="46"/>
        <v>4.1000000000000009E-2</v>
      </c>
      <c r="CC66" s="1">
        <f t="shared" si="46"/>
        <v>4.1000000000000009E-2</v>
      </c>
      <c r="CD66" s="1">
        <f t="shared" si="46"/>
        <v>4.1000000000000009E-2</v>
      </c>
      <c r="CE66" s="1">
        <f t="shared" si="46"/>
        <v>4.1000000000000009E-2</v>
      </c>
      <c r="CF66" s="1">
        <f t="shared" si="46"/>
        <v>4.1000000000000009E-2</v>
      </c>
      <c r="CG66" s="1">
        <f t="shared" si="46"/>
        <v>4.1000000000000009E-2</v>
      </c>
      <c r="CH66" s="1">
        <f t="shared" si="46"/>
        <v>4.1000000000000009E-2</v>
      </c>
      <c r="CI66" s="1">
        <f t="shared" si="46"/>
        <v>4.1000000000000009E-2</v>
      </c>
      <c r="CJ66" s="1">
        <f t="shared" si="46"/>
        <v>4.1000000000000009E-2</v>
      </c>
      <c r="CK66" s="1">
        <f t="shared" si="46"/>
        <v>4.1000000000000009E-2</v>
      </c>
      <c r="CL66" s="1">
        <f t="shared" si="46"/>
        <v>4.1000000000000009E-2</v>
      </c>
      <c r="CM66" s="1">
        <f t="shared" si="46"/>
        <v>4.1000000000000009E-2</v>
      </c>
      <c r="CN66" s="1">
        <f t="shared" si="46"/>
        <v>4.1000000000000009E-2</v>
      </c>
      <c r="CO66" s="1">
        <f t="shared" si="46"/>
        <v>4.1000000000000009E-2</v>
      </c>
      <c r="CP66" s="1">
        <f t="shared" si="46"/>
        <v>4.1000000000000009E-2</v>
      </c>
      <c r="CQ66" s="1">
        <f t="shared" si="46"/>
        <v>4.1000000000000009E-2</v>
      </c>
      <c r="CR66" s="1">
        <f t="shared" si="46"/>
        <v>4.1000000000000009E-2</v>
      </c>
      <c r="CS66" s="1">
        <f t="shared" si="46"/>
        <v>4.1000000000000009E-2</v>
      </c>
      <c r="CT66" s="1">
        <f t="shared" si="46"/>
        <v>4.1000000000000009E-2</v>
      </c>
      <c r="CU66" s="1">
        <f t="shared" si="46"/>
        <v>4.1000000000000009E-2</v>
      </c>
      <c r="CV66" s="1">
        <f t="shared" si="46"/>
        <v>4.1000000000000009E-2</v>
      </c>
      <c r="CW66" s="1">
        <f t="shared" si="46"/>
        <v>4.1000000000000009E-2</v>
      </c>
      <c r="CX66" s="1">
        <f t="shared" si="46"/>
        <v>4.1000000000000009E-2</v>
      </c>
      <c r="CY66" s="1">
        <f t="shared" si="46"/>
        <v>4.1000000000000009E-2</v>
      </c>
      <c r="CZ66" s="1">
        <f t="shared" si="46"/>
        <v>4.1000000000000009E-2</v>
      </c>
      <c r="DA66" s="1">
        <f t="shared" si="46"/>
        <v>4.1000000000000009E-2</v>
      </c>
      <c r="DB66" s="1">
        <f t="shared" si="46"/>
        <v>4.1000000000000009E-2</v>
      </c>
      <c r="DC66" s="1">
        <f t="shared" si="46"/>
        <v>4.1000000000000009E-2</v>
      </c>
      <c r="DD66" s="1">
        <f t="shared" si="46"/>
        <v>4.1000000000000009E-2</v>
      </c>
      <c r="DE66" s="1">
        <f t="shared" si="46"/>
        <v>4.1000000000000009E-2</v>
      </c>
    </row>
    <row r="67" spans="1:109">
      <c r="E67" s="4">
        <f t="shared" ca="1" si="44"/>
        <v>4.1000000000000009E-2</v>
      </c>
      <c r="F67" s="6">
        <f ca="1">IF($H$67=0,0,SUMIF($V$81:$X$120,"Golden Blaze",$X$81:$X$120)/$H$67)</f>
        <v>1</v>
      </c>
      <c r="G67" s="6">
        <f ca="1">IF($H$67=0,0,SUMIF($V$81:$W$120,"Golden Blaze",$W$81:$W$120)/$H$67)</f>
        <v>17.142857142857142</v>
      </c>
      <c r="H67">
        <f>COUNTIF($V$81:$V$120,"Golden Blaze")</f>
        <v>7</v>
      </c>
      <c r="I67" s="2" t="s">
        <v>35</v>
      </c>
      <c r="J67" s="1">
        <f>AVERAGE(J28:J32)</f>
        <v>0.41000000000000003</v>
      </c>
      <c r="K67" s="1">
        <f t="shared" ref="K67:BV67" si="47">AVERAGE(K28:K32)</f>
        <v>0.41000000000000003</v>
      </c>
      <c r="L67" s="1">
        <f t="shared" si="47"/>
        <v>0.36900000000000005</v>
      </c>
      <c r="M67" s="1">
        <f t="shared" si="47"/>
        <v>0.246</v>
      </c>
      <c r="N67" s="1">
        <f t="shared" si="47"/>
        <v>0.17220000000000005</v>
      </c>
      <c r="O67" s="1">
        <f t="shared" si="47"/>
        <v>0.13940000000000002</v>
      </c>
      <c r="P67" s="1">
        <f t="shared" si="47"/>
        <v>0.10660000000000003</v>
      </c>
      <c r="Q67" s="1">
        <f t="shared" si="47"/>
        <v>7.3800000000000004E-2</v>
      </c>
      <c r="R67" s="1">
        <f t="shared" si="47"/>
        <v>4.1000000000000009E-2</v>
      </c>
      <c r="S67" s="1">
        <f t="shared" si="47"/>
        <v>4.1000000000000009E-2</v>
      </c>
      <c r="T67" s="1">
        <f t="shared" si="47"/>
        <v>4.1000000000000009E-2</v>
      </c>
      <c r="U67" s="1">
        <f t="shared" si="47"/>
        <v>4.1000000000000009E-2</v>
      </c>
      <c r="V67" s="1">
        <f t="shared" si="47"/>
        <v>4.1000000000000009E-2</v>
      </c>
      <c r="W67" s="1">
        <f t="shared" si="47"/>
        <v>4.1000000000000009E-2</v>
      </c>
      <c r="X67" s="1">
        <f t="shared" si="47"/>
        <v>4.1000000000000009E-2</v>
      </c>
      <c r="Y67" s="1">
        <f t="shared" si="47"/>
        <v>4.1000000000000009E-2</v>
      </c>
      <c r="Z67" s="1">
        <f t="shared" si="47"/>
        <v>4.1000000000000009E-2</v>
      </c>
      <c r="AA67" s="1">
        <f t="shared" si="47"/>
        <v>4.1000000000000009E-2</v>
      </c>
      <c r="AB67" s="1">
        <f t="shared" si="47"/>
        <v>4.1000000000000009E-2</v>
      </c>
      <c r="AC67" s="1">
        <f t="shared" si="47"/>
        <v>4.1000000000000009E-2</v>
      </c>
      <c r="AD67" s="1">
        <f t="shared" si="47"/>
        <v>4.1000000000000009E-2</v>
      </c>
      <c r="AE67" s="1">
        <f t="shared" si="47"/>
        <v>4.1000000000000009E-2</v>
      </c>
      <c r="AF67" s="1">
        <f t="shared" si="47"/>
        <v>4.1000000000000009E-2</v>
      </c>
      <c r="AG67" s="1">
        <f t="shared" si="47"/>
        <v>4.1000000000000009E-2</v>
      </c>
      <c r="AH67" s="1">
        <f t="shared" si="47"/>
        <v>4.1000000000000009E-2</v>
      </c>
      <c r="AI67" s="1">
        <f t="shared" si="47"/>
        <v>4.1000000000000009E-2</v>
      </c>
      <c r="AJ67" s="1">
        <f t="shared" si="47"/>
        <v>4.1000000000000009E-2</v>
      </c>
      <c r="AK67" s="1">
        <f t="shared" si="47"/>
        <v>4.1000000000000009E-2</v>
      </c>
      <c r="AL67" s="1">
        <f t="shared" si="47"/>
        <v>4.1000000000000009E-2</v>
      </c>
      <c r="AM67" s="1">
        <f t="shared" si="47"/>
        <v>4.1000000000000009E-2</v>
      </c>
      <c r="AN67" s="1">
        <f t="shared" si="47"/>
        <v>4.1000000000000009E-2</v>
      </c>
      <c r="AO67" s="1">
        <f t="shared" si="47"/>
        <v>4.1000000000000009E-2</v>
      </c>
      <c r="AP67" s="1">
        <f t="shared" si="47"/>
        <v>4.1000000000000009E-2</v>
      </c>
      <c r="AQ67" s="1">
        <f t="shared" si="47"/>
        <v>4.1000000000000009E-2</v>
      </c>
      <c r="AR67" s="1">
        <f t="shared" si="47"/>
        <v>4.1000000000000009E-2</v>
      </c>
      <c r="AS67" s="1">
        <f t="shared" si="47"/>
        <v>4.1000000000000009E-2</v>
      </c>
      <c r="AT67" s="1">
        <f t="shared" si="47"/>
        <v>4.1000000000000009E-2</v>
      </c>
      <c r="AU67" s="1">
        <f t="shared" si="47"/>
        <v>4.1000000000000009E-2</v>
      </c>
      <c r="AV67" s="1">
        <f t="shared" si="47"/>
        <v>4.1000000000000009E-2</v>
      </c>
      <c r="AW67" s="1">
        <f t="shared" si="47"/>
        <v>4.1000000000000009E-2</v>
      </c>
      <c r="AX67" s="1">
        <f t="shared" si="47"/>
        <v>4.1000000000000009E-2</v>
      </c>
      <c r="AY67" s="1">
        <f t="shared" si="47"/>
        <v>4.1000000000000009E-2</v>
      </c>
      <c r="AZ67" s="1">
        <f t="shared" si="47"/>
        <v>4.1000000000000009E-2</v>
      </c>
      <c r="BA67" s="1">
        <f t="shared" si="47"/>
        <v>4.1000000000000009E-2</v>
      </c>
      <c r="BB67" s="1">
        <f t="shared" si="47"/>
        <v>4.1000000000000009E-2</v>
      </c>
      <c r="BC67" s="1">
        <f t="shared" si="47"/>
        <v>4.1000000000000009E-2</v>
      </c>
      <c r="BD67" s="1">
        <f t="shared" si="47"/>
        <v>4.1000000000000009E-2</v>
      </c>
      <c r="BE67" s="1">
        <f t="shared" si="47"/>
        <v>4.1000000000000009E-2</v>
      </c>
      <c r="BF67" s="1">
        <f t="shared" si="47"/>
        <v>4.1000000000000009E-2</v>
      </c>
      <c r="BG67" s="1">
        <f t="shared" si="47"/>
        <v>4.1000000000000009E-2</v>
      </c>
      <c r="BH67" s="1">
        <f t="shared" si="47"/>
        <v>4.1000000000000009E-2</v>
      </c>
      <c r="BI67" s="1">
        <f t="shared" si="47"/>
        <v>4.1000000000000009E-2</v>
      </c>
      <c r="BJ67" s="1">
        <f t="shared" si="47"/>
        <v>4.1000000000000009E-2</v>
      </c>
      <c r="BK67" s="1">
        <f t="shared" si="47"/>
        <v>4.1000000000000009E-2</v>
      </c>
      <c r="BL67" s="1">
        <f t="shared" si="47"/>
        <v>4.1000000000000009E-2</v>
      </c>
      <c r="BM67" s="1">
        <f t="shared" si="47"/>
        <v>4.1000000000000009E-2</v>
      </c>
      <c r="BN67" s="1">
        <f t="shared" si="47"/>
        <v>4.1000000000000009E-2</v>
      </c>
      <c r="BO67" s="1">
        <f t="shared" si="47"/>
        <v>4.1000000000000009E-2</v>
      </c>
      <c r="BP67" s="1">
        <f t="shared" si="47"/>
        <v>4.1000000000000009E-2</v>
      </c>
      <c r="BQ67" s="1">
        <f t="shared" si="47"/>
        <v>4.1000000000000009E-2</v>
      </c>
      <c r="BR67" s="1">
        <f t="shared" si="47"/>
        <v>4.1000000000000009E-2</v>
      </c>
      <c r="BS67" s="1">
        <f t="shared" si="47"/>
        <v>4.1000000000000009E-2</v>
      </c>
      <c r="BT67" s="1">
        <f t="shared" si="47"/>
        <v>4.1000000000000009E-2</v>
      </c>
      <c r="BU67" s="1">
        <f t="shared" si="47"/>
        <v>4.1000000000000009E-2</v>
      </c>
      <c r="BV67" s="1">
        <f t="shared" si="47"/>
        <v>4.1000000000000009E-2</v>
      </c>
      <c r="BW67" s="1">
        <f t="shared" ref="BW67:DE67" si="48">AVERAGE(BW28:BW32)</f>
        <v>4.1000000000000009E-2</v>
      </c>
      <c r="BX67" s="1">
        <f t="shared" si="48"/>
        <v>4.1000000000000009E-2</v>
      </c>
      <c r="BY67" s="1">
        <f t="shared" si="48"/>
        <v>4.1000000000000009E-2</v>
      </c>
      <c r="BZ67" s="1">
        <f t="shared" si="48"/>
        <v>4.1000000000000009E-2</v>
      </c>
      <c r="CA67" s="1">
        <f t="shared" si="48"/>
        <v>4.1000000000000009E-2</v>
      </c>
      <c r="CB67" s="1">
        <f t="shared" si="48"/>
        <v>4.1000000000000009E-2</v>
      </c>
      <c r="CC67" s="1">
        <f t="shared" si="48"/>
        <v>4.1000000000000009E-2</v>
      </c>
      <c r="CD67" s="1">
        <f t="shared" si="48"/>
        <v>4.1000000000000009E-2</v>
      </c>
      <c r="CE67" s="1">
        <f t="shared" si="48"/>
        <v>4.1000000000000009E-2</v>
      </c>
      <c r="CF67" s="1">
        <f t="shared" si="48"/>
        <v>4.1000000000000009E-2</v>
      </c>
      <c r="CG67" s="1">
        <f t="shared" si="48"/>
        <v>4.1000000000000009E-2</v>
      </c>
      <c r="CH67" s="1">
        <f t="shared" si="48"/>
        <v>4.1000000000000009E-2</v>
      </c>
      <c r="CI67" s="1">
        <f t="shared" si="48"/>
        <v>4.1000000000000009E-2</v>
      </c>
      <c r="CJ67" s="1">
        <f t="shared" si="48"/>
        <v>4.1000000000000009E-2</v>
      </c>
      <c r="CK67" s="1">
        <f t="shared" si="48"/>
        <v>4.1000000000000009E-2</v>
      </c>
      <c r="CL67" s="1">
        <f t="shared" si="48"/>
        <v>4.1000000000000009E-2</v>
      </c>
      <c r="CM67" s="1">
        <f t="shared" si="48"/>
        <v>4.1000000000000009E-2</v>
      </c>
      <c r="CN67" s="1">
        <f t="shared" si="48"/>
        <v>4.1000000000000009E-2</v>
      </c>
      <c r="CO67" s="1">
        <f t="shared" si="48"/>
        <v>4.1000000000000009E-2</v>
      </c>
      <c r="CP67" s="1">
        <f t="shared" si="48"/>
        <v>4.1000000000000009E-2</v>
      </c>
      <c r="CQ67" s="1">
        <f t="shared" si="48"/>
        <v>4.1000000000000009E-2</v>
      </c>
      <c r="CR67" s="1">
        <f t="shared" si="48"/>
        <v>4.1000000000000009E-2</v>
      </c>
      <c r="CS67" s="1">
        <f t="shared" si="48"/>
        <v>4.1000000000000009E-2</v>
      </c>
      <c r="CT67" s="1">
        <f t="shared" si="48"/>
        <v>4.1000000000000009E-2</v>
      </c>
      <c r="CU67" s="1">
        <f t="shared" si="48"/>
        <v>4.1000000000000009E-2</v>
      </c>
      <c r="CV67" s="1">
        <f t="shared" si="48"/>
        <v>4.1000000000000009E-2</v>
      </c>
      <c r="CW67" s="1">
        <f t="shared" si="48"/>
        <v>4.1000000000000009E-2</v>
      </c>
      <c r="CX67" s="1">
        <f t="shared" si="48"/>
        <v>4.1000000000000009E-2</v>
      </c>
      <c r="CY67" s="1">
        <f t="shared" si="48"/>
        <v>4.1000000000000009E-2</v>
      </c>
      <c r="CZ67" s="1">
        <f t="shared" si="48"/>
        <v>4.1000000000000009E-2</v>
      </c>
      <c r="DA67" s="1">
        <f t="shared" si="48"/>
        <v>4.1000000000000009E-2</v>
      </c>
      <c r="DB67" s="1">
        <f t="shared" si="48"/>
        <v>4.1000000000000009E-2</v>
      </c>
      <c r="DC67" s="1">
        <f t="shared" si="48"/>
        <v>4.1000000000000009E-2</v>
      </c>
      <c r="DD67" s="1">
        <f t="shared" si="48"/>
        <v>4.1000000000000009E-2</v>
      </c>
      <c r="DE67" s="1">
        <f t="shared" si="48"/>
        <v>4.1000000000000009E-2</v>
      </c>
    </row>
    <row r="68" spans="1:109">
      <c r="E68" s="4">
        <f t="shared" ca="1" si="44"/>
        <v>5.6000000000000008E-2</v>
      </c>
      <c r="F68" s="6">
        <f ca="1">IF($H$68=0,0,SUMIF($V$81:$X$120,"Lucky Face",$X$81:$X$120)/$H$68)</f>
        <v>0.84615384615384615</v>
      </c>
      <c r="G68" s="6">
        <f ca="1">IF($H$68=0,0,SUMIF($V$81:$W$120,"Lucky Face",$W$81:$W$120)/$H$68)</f>
        <v>13.461538461538462</v>
      </c>
      <c r="H68">
        <f>COUNTIF($V$81:$V$120,"Lucky Face")</f>
        <v>13</v>
      </c>
      <c r="I68" s="2" t="s">
        <v>36</v>
      </c>
      <c r="J68" s="1">
        <f>AVERAGE(J33:J37)</f>
        <v>0.56000000000000005</v>
      </c>
      <c r="K68" s="1">
        <f t="shared" ref="K68:BV68" si="49">AVERAGE(K33:K37)</f>
        <v>0.56000000000000005</v>
      </c>
      <c r="L68" s="1">
        <f t="shared" si="49"/>
        <v>0.51400000000000001</v>
      </c>
      <c r="M68" s="1">
        <f t="shared" si="49"/>
        <v>0.34599999999999997</v>
      </c>
      <c r="N68" s="1">
        <f t="shared" si="49"/>
        <v>0.24320000000000003</v>
      </c>
      <c r="O68" s="1">
        <f t="shared" si="49"/>
        <v>0.2024</v>
      </c>
      <c r="P68" s="1">
        <f t="shared" si="49"/>
        <v>0.15760000000000002</v>
      </c>
      <c r="Q68" s="1">
        <f t="shared" si="49"/>
        <v>0.10880000000000001</v>
      </c>
      <c r="R68" s="1">
        <f t="shared" si="49"/>
        <v>5.6000000000000008E-2</v>
      </c>
      <c r="S68" s="1">
        <f t="shared" si="49"/>
        <v>5.6000000000000008E-2</v>
      </c>
      <c r="T68" s="1">
        <f t="shared" si="49"/>
        <v>5.6000000000000008E-2</v>
      </c>
      <c r="U68" s="1">
        <f t="shared" si="49"/>
        <v>5.6000000000000008E-2</v>
      </c>
      <c r="V68" s="1">
        <f t="shared" si="49"/>
        <v>5.6000000000000008E-2</v>
      </c>
      <c r="W68" s="1">
        <f t="shared" si="49"/>
        <v>5.6000000000000008E-2</v>
      </c>
      <c r="X68" s="1">
        <f t="shared" si="49"/>
        <v>5.6000000000000008E-2</v>
      </c>
      <c r="Y68" s="1">
        <f t="shared" si="49"/>
        <v>5.6000000000000008E-2</v>
      </c>
      <c r="Z68" s="1">
        <f t="shared" si="49"/>
        <v>5.6000000000000008E-2</v>
      </c>
      <c r="AA68" s="1">
        <f t="shared" si="49"/>
        <v>5.6000000000000008E-2</v>
      </c>
      <c r="AB68" s="1">
        <f t="shared" si="49"/>
        <v>5.6000000000000008E-2</v>
      </c>
      <c r="AC68" s="1">
        <f t="shared" si="49"/>
        <v>5.6000000000000008E-2</v>
      </c>
      <c r="AD68" s="1">
        <f t="shared" si="49"/>
        <v>5.6000000000000008E-2</v>
      </c>
      <c r="AE68" s="1">
        <f t="shared" si="49"/>
        <v>5.6000000000000008E-2</v>
      </c>
      <c r="AF68" s="1">
        <f t="shared" si="49"/>
        <v>5.6000000000000008E-2</v>
      </c>
      <c r="AG68" s="1">
        <f t="shared" si="49"/>
        <v>5.6000000000000008E-2</v>
      </c>
      <c r="AH68" s="1">
        <f t="shared" si="49"/>
        <v>5.6000000000000008E-2</v>
      </c>
      <c r="AI68" s="1">
        <f t="shared" si="49"/>
        <v>5.6000000000000008E-2</v>
      </c>
      <c r="AJ68" s="1">
        <f t="shared" si="49"/>
        <v>5.6000000000000008E-2</v>
      </c>
      <c r="AK68" s="1">
        <f t="shared" si="49"/>
        <v>5.6000000000000008E-2</v>
      </c>
      <c r="AL68" s="1">
        <f t="shared" si="49"/>
        <v>5.6000000000000008E-2</v>
      </c>
      <c r="AM68" s="1">
        <f t="shared" si="49"/>
        <v>5.6000000000000008E-2</v>
      </c>
      <c r="AN68" s="1">
        <f t="shared" si="49"/>
        <v>5.6000000000000008E-2</v>
      </c>
      <c r="AO68" s="1">
        <f t="shared" si="49"/>
        <v>5.6000000000000008E-2</v>
      </c>
      <c r="AP68" s="1">
        <f t="shared" si="49"/>
        <v>5.6000000000000008E-2</v>
      </c>
      <c r="AQ68" s="1">
        <f t="shared" si="49"/>
        <v>5.6000000000000008E-2</v>
      </c>
      <c r="AR68" s="1">
        <f t="shared" si="49"/>
        <v>5.6000000000000008E-2</v>
      </c>
      <c r="AS68" s="1">
        <f t="shared" si="49"/>
        <v>5.6000000000000008E-2</v>
      </c>
      <c r="AT68" s="1">
        <f t="shared" si="49"/>
        <v>5.6000000000000008E-2</v>
      </c>
      <c r="AU68" s="1">
        <f t="shared" si="49"/>
        <v>5.6000000000000008E-2</v>
      </c>
      <c r="AV68" s="1">
        <f t="shared" si="49"/>
        <v>5.6000000000000008E-2</v>
      </c>
      <c r="AW68" s="1">
        <f t="shared" si="49"/>
        <v>5.6000000000000008E-2</v>
      </c>
      <c r="AX68" s="1">
        <f t="shared" si="49"/>
        <v>5.6000000000000008E-2</v>
      </c>
      <c r="AY68" s="1">
        <f t="shared" si="49"/>
        <v>5.6000000000000008E-2</v>
      </c>
      <c r="AZ68" s="1">
        <f t="shared" si="49"/>
        <v>5.6000000000000008E-2</v>
      </c>
      <c r="BA68" s="1">
        <f t="shared" si="49"/>
        <v>5.6000000000000008E-2</v>
      </c>
      <c r="BB68" s="1">
        <f t="shared" si="49"/>
        <v>5.6000000000000008E-2</v>
      </c>
      <c r="BC68" s="1">
        <f t="shared" si="49"/>
        <v>5.6000000000000008E-2</v>
      </c>
      <c r="BD68" s="1">
        <f t="shared" si="49"/>
        <v>5.6000000000000008E-2</v>
      </c>
      <c r="BE68" s="1">
        <f t="shared" si="49"/>
        <v>5.6000000000000008E-2</v>
      </c>
      <c r="BF68" s="1">
        <f t="shared" si="49"/>
        <v>5.6000000000000008E-2</v>
      </c>
      <c r="BG68" s="1">
        <f t="shared" si="49"/>
        <v>5.6000000000000008E-2</v>
      </c>
      <c r="BH68" s="1">
        <f t="shared" si="49"/>
        <v>5.6000000000000008E-2</v>
      </c>
      <c r="BI68" s="1">
        <f t="shared" si="49"/>
        <v>5.6000000000000008E-2</v>
      </c>
      <c r="BJ68" s="1">
        <f t="shared" si="49"/>
        <v>5.6000000000000008E-2</v>
      </c>
      <c r="BK68" s="1">
        <f t="shared" si="49"/>
        <v>5.6000000000000008E-2</v>
      </c>
      <c r="BL68" s="1">
        <f t="shared" si="49"/>
        <v>5.6000000000000008E-2</v>
      </c>
      <c r="BM68" s="1">
        <f t="shared" si="49"/>
        <v>5.6000000000000008E-2</v>
      </c>
      <c r="BN68" s="1">
        <f t="shared" si="49"/>
        <v>5.6000000000000008E-2</v>
      </c>
      <c r="BO68" s="1">
        <f t="shared" si="49"/>
        <v>5.6000000000000008E-2</v>
      </c>
      <c r="BP68" s="1">
        <f t="shared" si="49"/>
        <v>5.6000000000000008E-2</v>
      </c>
      <c r="BQ68" s="1">
        <f t="shared" si="49"/>
        <v>5.6000000000000008E-2</v>
      </c>
      <c r="BR68" s="1">
        <f t="shared" si="49"/>
        <v>5.6000000000000008E-2</v>
      </c>
      <c r="BS68" s="1">
        <f t="shared" si="49"/>
        <v>5.6000000000000008E-2</v>
      </c>
      <c r="BT68" s="1">
        <f t="shared" si="49"/>
        <v>5.6000000000000008E-2</v>
      </c>
      <c r="BU68" s="1">
        <f t="shared" si="49"/>
        <v>5.6000000000000008E-2</v>
      </c>
      <c r="BV68" s="1">
        <f t="shared" si="49"/>
        <v>5.6000000000000008E-2</v>
      </c>
      <c r="BW68" s="1">
        <f t="shared" ref="BW68:DE68" si="50">AVERAGE(BW33:BW37)</f>
        <v>5.6000000000000008E-2</v>
      </c>
      <c r="BX68" s="1">
        <f t="shared" si="50"/>
        <v>5.6000000000000008E-2</v>
      </c>
      <c r="BY68" s="1">
        <f t="shared" si="50"/>
        <v>5.6000000000000008E-2</v>
      </c>
      <c r="BZ68" s="1">
        <f t="shared" si="50"/>
        <v>5.6000000000000008E-2</v>
      </c>
      <c r="CA68" s="1">
        <f t="shared" si="50"/>
        <v>5.6000000000000008E-2</v>
      </c>
      <c r="CB68" s="1">
        <f t="shared" si="50"/>
        <v>5.6000000000000008E-2</v>
      </c>
      <c r="CC68" s="1">
        <f t="shared" si="50"/>
        <v>5.6000000000000008E-2</v>
      </c>
      <c r="CD68" s="1">
        <f t="shared" si="50"/>
        <v>5.6000000000000008E-2</v>
      </c>
      <c r="CE68" s="1">
        <f t="shared" si="50"/>
        <v>5.6000000000000008E-2</v>
      </c>
      <c r="CF68" s="1">
        <f t="shared" si="50"/>
        <v>5.6000000000000008E-2</v>
      </c>
      <c r="CG68" s="1">
        <f t="shared" si="50"/>
        <v>5.6000000000000008E-2</v>
      </c>
      <c r="CH68" s="1">
        <f t="shared" si="50"/>
        <v>5.6000000000000008E-2</v>
      </c>
      <c r="CI68" s="1">
        <f t="shared" si="50"/>
        <v>5.6000000000000008E-2</v>
      </c>
      <c r="CJ68" s="1">
        <f t="shared" si="50"/>
        <v>5.6000000000000008E-2</v>
      </c>
      <c r="CK68" s="1">
        <f t="shared" si="50"/>
        <v>5.6000000000000008E-2</v>
      </c>
      <c r="CL68" s="1">
        <f t="shared" si="50"/>
        <v>5.6000000000000008E-2</v>
      </c>
      <c r="CM68" s="1">
        <f t="shared" si="50"/>
        <v>5.6000000000000008E-2</v>
      </c>
      <c r="CN68" s="1">
        <f t="shared" si="50"/>
        <v>5.6000000000000008E-2</v>
      </c>
      <c r="CO68" s="1">
        <f t="shared" si="50"/>
        <v>5.6000000000000008E-2</v>
      </c>
      <c r="CP68" s="1">
        <f t="shared" si="50"/>
        <v>5.6000000000000008E-2</v>
      </c>
      <c r="CQ68" s="1">
        <f t="shared" si="50"/>
        <v>5.6000000000000008E-2</v>
      </c>
      <c r="CR68" s="1">
        <f t="shared" si="50"/>
        <v>5.6000000000000008E-2</v>
      </c>
      <c r="CS68" s="1">
        <f t="shared" si="50"/>
        <v>5.6000000000000008E-2</v>
      </c>
      <c r="CT68" s="1">
        <f t="shared" si="50"/>
        <v>5.6000000000000008E-2</v>
      </c>
      <c r="CU68" s="1">
        <f t="shared" si="50"/>
        <v>5.6000000000000008E-2</v>
      </c>
      <c r="CV68" s="1">
        <f t="shared" si="50"/>
        <v>5.6000000000000008E-2</v>
      </c>
      <c r="CW68" s="1">
        <f t="shared" si="50"/>
        <v>5.6000000000000008E-2</v>
      </c>
      <c r="CX68" s="1">
        <f t="shared" si="50"/>
        <v>5.6000000000000008E-2</v>
      </c>
      <c r="CY68" s="1">
        <f t="shared" si="50"/>
        <v>5.6000000000000008E-2</v>
      </c>
      <c r="CZ68" s="1">
        <f t="shared" si="50"/>
        <v>5.6000000000000008E-2</v>
      </c>
      <c r="DA68" s="1">
        <f t="shared" si="50"/>
        <v>5.6000000000000008E-2</v>
      </c>
      <c r="DB68" s="1">
        <f t="shared" si="50"/>
        <v>5.6000000000000008E-2</v>
      </c>
      <c r="DC68" s="1">
        <f t="shared" si="50"/>
        <v>5.6000000000000008E-2</v>
      </c>
      <c r="DD68" s="1">
        <f t="shared" si="50"/>
        <v>5.6000000000000008E-2</v>
      </c>
      <c r="DE68" s="1">
        <f t="shared" si="50"/>
        <v>5.6000000000000008E-2</v>
      </c>
    </row>
    <row r="69" spans="1:109">
      <c r="E69" s="4">
        <f t="shared" si="44"/>
        <v>0</v>
      </c>
      <c r="F69" s="6">
        <f>IF($H$69=0,0,SUMIF($V$81:$X$120,"Wise Eye",$X$81:$X$120)/$H$69)</f>
        <v>0</v>
      </c>
      <c r="G69" s="6">
        <f>IF($H$69=0,0,SUMIF($V$81:$W$120,"Wise Eye",$W$81:$W$120)/$H$69)</f>
        <v>0</v>
      </c>
      <c r="H69">
        <f>COUNTIF($V$81:$V$120,"Wise Eye")</f>
        <v>0</v>
      </c>
      <c r="I69" s="2" t="s">
        <v>37</v>
      </c>
      <c r="J69" s="1">
        <f>AVERAGE(J38:J42)</f>
        <v>0.51</v>
      </c>
      <c r="K69" s="1">
        <f t="shared" ref="K69:BV69" si="51">AVERAGE(K38:K42)</f>
        <v>0.51</v>
      </c>
      <c r="L69" s="1">
        <f t="shared" si="51"/>
        <v>0.51</v>
      </c>
      <c r="M69" s="1">
        <f t="shared" si="51"/>
        <v>0.36450000000000005</v>
      </c>
      <c r="N69" s="1">
        <f t="shared" si="51"/>
        <v>0.255</v>
      </c>
      <c r="O69" s="1">
        <f t="shared" si="51"/>
        <v>0.21820000000000001</v>
      </c>
      <c r="P69" s="1">
        <f t="shared" si="51"/>
        <v>0.1794</v>
      </c>
      <c r="Q69" s="1">
        <f t="shared" si="51"/>
        <v>0.1386</v>
      </c>
      <c r="R69" s="1">
        <f t="shared" si="51"/>
        <v>9.580000000000001E-2</v>
      </c>
      <c r="S69" s="1">
        <f t="shared" si="51"/>
        <v>5.1000000000000004E-2</v>
      </c>
      <c r="T69" s="1">
        <f t="shared" si="51"/>
        <v>5.1000000000000004E-2</v>
      </c>
      <c r="U69" s="1">
        <f t="shared" si="51"/>
        <v>5.1000000000000004E-2</v>
      </c>
      <c r="V69" s="1">
        <f t="shared" si="51"/>
        <v>5.1000000000000004E-2</v>
      </c>
      <c r="W69" s="1">
        <f t="shared" si="51"/>
        <v>5.1000000000000004E-2</v>
      </c>
      <c r="X69" s="1">
        <f t="shared" si="51"/>
        <v>5.1000000000000004E-2</v>
      </c>
      <c r="Y69" s="1">
        <f t="shared" si="51"/>
        <v>5.1000000000000004E-2</v>
      </c>
      <c r="Z69" s="1">
        <f t="shared" si="51"/>
        <v>5.1000000000000004E-2</v>
      </c>
      <c r="AA69" s="1">
        <f t="shared" si="51"/>
        <v>5.1000000000000004E-2</v>
      </c>
      <c r="AB69" s="1">
        <f t="shared" si="51"/>
        <v>5.1000000000000004E-2</v>
      </c>
      <c r="AC69" s="1">
        <f t="shared" si="51"/>
        <v>5.1000000000000004E-2</v>
      </c>
      <c r="AD69" s="1">
        <f t="shared" si="51"/>
        <v>5.1000000000000004E-2</v>
      </c>
      <c r="AE69" s="1">
        <f t="shared" si="51"/>
        <v>5.1000000000000004E-2</v>
      </c>
      <c r="AF69" s="1">
        <f t="shared" si="51"/>
        <v>5.1000000000000004E-2</v>
      </c>
      <c r="AG69" s="1">
        <f t="shared" si="51"/>
        <v>5.1000000000000004E-2</v>
      </c>
      <c r="AH69" s="1">
        <f t="shared" si="51"/>
        <v>5.1000000000000004E-2</v>
      </c>
      <c r="AI69" s="1">
        <f t="shared" si="51"/>
        <v>5.1000000000000004E-2</v>
      </c>
      <c r="AJ69" s="1">
        <f t="shared" si="51"/>
        <v>5.1000000000000004E-2</v>
      </c>
      <c r="AK69" s="1">
        <f t="shared" si="51"/>
        <v>5.1000000000000004E-2</v>
      </c>
      <c r="AL69" s="1">
        <f t="shared" si="51"/>
        <v>5.1000000000000004E-2</v>
      </c>
      <c r="AM69" s="1">
        <f t="shared" si="51"/>
        <v>5.1000000000000004E-2</v>
      </c>
      <c r="AN69" s="1">
        <f t="shared" si="51"/>
        <v>5.1000000000000004E-2</v>
      </c>
      <c r="AO69" s="1">
        <f t="shared" si="51"/>
        <v>5.1000000000000004E-2</v>
      </c>
      <c r="AP69" s="1">
        <f t="shared" si="51"/>
        <v>5.1000000000000004E-2</v>
      </c>
      <c r="AQ69" s="1">
        <f t="shared" si="51"/>
        <v>5.1000000000000004E-2</v>
      </c>
      <c r="AR69" s="1">
        <f t="shared" si="51"/>
        <v>5.1000000000000004E-2</v>
      </c>
      <c r="AS69" s="1">
        <f t="shared" si="51"/>
        <v>5.1000000000000004E-2</v>
      </c>
      <c r="AT69" s="1">
        <f t="shared" si="51"/>
        <v>5.1000000000000004E-2</v>
      </c>
      <c r="AU69" s="1">
        <f t="shared" si="51"/>
        <v>5.1000000000000004E-2</v>
      </c>
      <c r="AV69" s="1">
        <f t="shared" si="51"/>
        <v>5.1000000000000004E-2</v>
      </c>
      <c r="AW69" s="1">
        <f t="shared" si="51"/>
        <v>5.1000000000000004E-2</v>
      </c>
      <c r="AX69" s="1">
        <f t="shared" si="51"/>
        <v>5.1000000000000004E-2</v>
      </c>
      <c r="AY69" s="1">
        <f t="shared" si="51"/>
        <v>5.1000000000000004E-2</v>
      </c>
      <c r="AZ69" s="1">
        <f t="shared" si="51"/>
        <v>5.1000000000000004E-2</v>
      </c>
      <c r="BA69" s="1">
        <f t="shared" si="51"/>
        <v>5.1000000000000004E-2</v>
      </c>
      <c r="BB69" s="1">
        <f t="shared" si="51"/>
        <v>5.1000000000000004E-2</v>
      </c>
      <c r="BC69" s="1">
        <f t="shared" si="51"/>
        <v>5.1000000000000004E-2</v>
      </c>
      <c r="BD69" s="1">
        <f t="shared" si="51"/>
        <v>5.1000000000000004E-2</v>
      </c>
      <c r="BE69" s="1">
        <f t="shared" si="51"/>
        <v>5.1000000000000004E-2</v>
      </c>
      <c r="BF69" s="1">
        <f t="shared" si="51"/>
        <v>5.1000000000000004E-2</v>
      </c>
      <c r="BG69" s="1">
        <f t="shared" si="51"/>
        <v>5.1000000000000004E-2</v>
      </c>
      <c r="BH69" s="1">
        <f t="shared" si="51"/>
        <v>5.1000000000000004E-2</v>
      </c>
      <c r="BI69" s="1">
        <f t="shared" si="51"/>
        <v>5.1000000000000004E-2</v>
      </c>
      <c r="BJ69" s="1">
        <f t="shared" si="51"/>
        <v>5.1000000000000004E-2</v>
      </c>
      <c r="BK69" s="1">
        <f t="shared" si="51"/>
        <v>5.1000000000000004E-2</v>
      </c>
      <c r="BL69" s="1">
        <f t="shared" si="51"/>
        <v>5.1000000000000004E-2</v>
      </c>
      <c r="BM69" s="1">
        <f t="shared" si="51"/>
        <v>5.1000000000000004E-2</v>
      </c>
      <c r="BN69" s="1">
        <f t="shared" si="51"/>
        <v>5.1000000000000004E-2</v>
      </c>
      <c r="BO69" s="1">
        <f t="shared" si="51"/>
        <v>5.1000000000000004E-2</v>
      </c>
      <c r="BP69" s="1">
        <f t="shared" si="51"/>
        <v>5.1000000000000004E-2</v>
      </c>
      <c r="BQ69" s="1">
        <f t="shared" si="51"/>
        <v>5.1000000000000004E-2</v>
      </c>
      <c r="BR69" s="1">
        <f t="shared" si="51"/>
        <v>5.1000000000000004E-2</v>
      </c>
      <c r="BS69" s="1">
        <f t="shared" si="51"/>
        <v>5.1000000000000004E-2</v>
      </c>
      <c r="BT69" s="1">
        <f t="shared" si="51"/>
        <v>5.1000000000000004E-2</v>
      </c>
      <c r="BU69" s="1">
        <f t="shared" si="51"/>
        <v>5.1000000000000004E-2</v>
      </c>
      <c r="BV69" s="1">
        <f t="shared" si="51"/>
        <v>5.1000000000000004E-2</v>
      </c>
      <c r="BW69" s="1">
        <f t="shared" ref="BW69:DE69" si="52">AVERAGE(BW38:BW42)</f>
        <v>5.1000000000000004E-2</v>
      </c>
      <c r="BX69" s="1">
        <f t="shared" si="52"/>
        <v>5.1000000000000004E-2</v>
      </c>
      <c r="BY69" s="1">
        <f t="shared" si="52"/>
        <v>5.1000000000000004E-2</v>
      </c>
      <c r="BZ69" s="1">
        <f t="shared" si="52"/>
        <v>5.1000000000000004E-2</v>
      </c>
      <c r="CA69" s="1">
        <f t="shared" si="52"/>
        <v>5.1000000000000004E-2</v>
      </c>
      <c r="CB69" s="1">
        <f t="shared" si="52"/>
        <v>5.1000000000000004E-2</v>
      </c>
      <c r="CC69" s="1">
        <f t="shared" si="52"/>
        <v>5.1000000000000004E-2</v>
      </c>
      <c r="CD69" s="1">
        <f t="shared" si="52"/>
        <v>5.1000000000000004E-2</v>
      </c>
      <c r="CE69" s="1">
        <f t="shared" si="52"/>
        <v>5.1000000000000004E-2</v>
      </c>
      <c r="CF69" s="1">
        <f t="shared" si="52"/>
        <v>5.1000000000000004E-2</v>
      </c>
      <c r="CG69" s="1">
        <f t="shared" si="52"/>
        <v>5.1000000000000004E-2</v>
      </c>
      <c r="CH69" s="1">
        <f t="shared" si="52"/>
        <v>5.1000000000000004E-2</v>
      </c>
      <c r="CI69" s="1">
        <f t="shared" si="52"/>
        <v>5.1000000000000004E-2</v>
      </c>
      <c r="CJ69" s="1">
        <f t="shared" si="52"/>
        <v>5.1000000000000004E-2</v>
      </c>
      <c r="CK69" s="1">
        <f t="shared" si="52"/>
        <v>5.1000000000000004E-2</v>
      </c>
      <c r="CL69" s="1">
        <f t="shared" si="52"/>
        <v>5.1000000000000004E-2</v>
      </c>
      <c r="CM69" s="1">
        <f t="shared" si="52"/>
        <v>5.1000000000000004E-2</v>
      </c>
      <c r="CN69" s="1">
        <f t="shared" si="52"/>
        <v>5.1000000000000004E-2</v>
      </c>
      <c r="CO69" s="1">
        <f t="shared" si="52"/>
        <v>5.1000000000000004E-2</v>
      </c>
      <c r="CP69" s="1">
        <f t="shared" si="52"/>
        <v>5.1000000000000004E-2</v>
      </c>
      <c r="CQ69" s="1">
        <f t="shared" si="52"/>
        <v>5.1000000000000004E-2</v>
      </c>
      <c r="CR69" s="1">
        <f t="shared" si="52"/>
        <v>5.1000000000000004E-2</v>
      </c>
      <c r="CS69" s="1">
        <f t="shared" si="52"/>
        <v>5.1000000000000004E-2</v>
      </c>
      <c r="CT69" s="1">
        <f t="shared" si="52"/>
        <v>5.1000000000000004E-2</v>
      </c>
      <c r="CU69" s="1">
        <f t="shared" si="52"/>
        <v>5.1000000000000004E-2</v>
      </c>
      <c r="CV69" s="1">
        <f t="shared" si="52"/>
        <v>5.1000000000000004E-2</v>
      </c>
      <c r="CW69" s="1">
        <f t="shared" si="52"/>
        <v>5.1000000000000004E-2</v>
      </c>
      <c r="CX69" s="1">
        <f t="shared" si="52"/>
        <v>5.1000000000000004E-2</v>
      </c>
      <c r="CY69" s="1">
        <f t="shared" si="52"/>
        <v>5.1000000000000004E-2</v>
      </c>
      <c r="CZ69" s="1">
        <f t="shared" si="52"/>
        <v>5.1000000000000004E-2</v>
      </c>
      <c r="DA69" s="1">
        <f t="shared" si="52"/>
        <v>5.1000000000000004E-2</v>
      </c>
      <c r="DB69" s="1">
        <f t="shared" si="52"/>
        <v>5.1000000000000004E-2</v>
      </c>
      <c r="DC69" s="1">
        <f t="shared" si="52"/>
        <v>5.1000000000000004E-2</v>
      </c>
      <c r="DD69" s="1">
        <f t="shared" si="52"/>
        <v>5.1000000000000004E-2</v>
      </c>
      <c r="DE69" s="1">
        <f t="shared" si="52"/>
        <v>5.1000000000000004E-2</v>
      </c>
    </row>
    <row r="70" spans="1:109">
      <c r="E70" s="4">
        <f t="shared" ca="1" si="44"/>
        <v>6.1000000000000013E-2</v>
      </c>
      <c r="F70" s="6">
        <f ca="1">IF($H$70=0,0,SUMIF($V$81:$X$120,"Purple Splash",$X$81:$X$120)/$H$70)</f>
        <v>0.75</v>
      </c>
      <c r="G70" s="6">
        <f ca="1">IF($H$70=0,0,SUMIF($V$81:$W$120,"Purple Splash",$W$81:$W$120)/$H$70)</f>
        <v>14.5</v>
      </c>
      <c r="H70">
        <f>COUNTIF($V$81:$V$120,"Purple Splash")</f>
        <v>4</v>
      </c>
      <c r="I70" s="2" t="s">
        <v>181</v>
      </c>
      <c r="J70" s="1">
        <f>AVERAGE(J43:J47)</f>
        <v>0.6100000000000001</v>
      </c>
      <c r="K70" s="1">
        <f t="shared" ref="K70:BV70" si="53">AVERAGE(K43:K47)</f>
        <v>0.6100000000000001</v>
      </c>
      <c r="L70" s="1">
        <f t="shared" si="53"/>
        <v>0.6100000000000001</v>
      </c>
      <c r="M70" s="1">
        <f t="shared" si="53"/>
        <v>0.503</v>
      </c>
      <c r="N70" s="1">
        <f t="shared" si="53"/>
        <v>0.37600000000000006</v>
      </c>
      <c r="O70" s="1">
        <f t="shared" si="53"/>
        <v>0.30500000000000005</v>
      </c>
      <c r="P70" s="1">
        <f t="shared" si="53"/>
        <v>0.26419999999999999</v>
      </c>
      <c r="Q70" s="1">
        <f t="shared" si="53"/>
        <v>0.21939999999999998</v>
      </c>
      <c r="R70" s="1">
        <f t="shared" si="53"/>
        <v>0.1706</v>
      </c>
      <c r="S70" s="1">
        <f t="shared" si="53"/>
        <v>0.11780000000000002</v>
      </c>
      <c r="T70" s="1">
        <f t="shared" si="53"/>
        <v>6.1000000000000013E-2</v>
      </c>
      <c r="U70" s="1">
        <f t="shared" si="53"/>
        <v>6.1000000000000013E-2</v>
      </c>
      <c r="V70" s="1">
        <f t="shared" si="53"/>
        <v>6.1000000000000013E-2</v>
      </c>
      <c r="W70" s="1">
        <f t="shared" si="53"/>
        <v>6.1000000000000013E-2</v>
      </c>
      <c r="X70" s="1">
        <f t="shared" si="53"/>
        <v>6.1000000000000013E-2</v>
      </c>
      <c r="Y70" s="1">
        <f t="shared" si="53"/>
        <v>6.1000000000000013E-2</v>
      </c>
      <c r="Z70" s="1">
        <f t="shared" si="53"/>
        <v>6.1000000000000013E-2</v>
      </c>
      <c r="AA70" s="1">
        <f t="shared" si="53"/>
        <v>6.1000000000000013E-2</v>
      </c>
      <c r="AB70" s="1">
        <f t="shared" si="53"/>
        <v>6.1000000000000013E-2</v>
      </c>
      <c r="AC70" s="1">
        <f t="shared" si="53"/>
        <v>6.1000000000000013E-2</v>
      </c>
      <c r="AD70" s="1">
        <f t="shared" si="53"/>
        <v>6.1000000000000013E-2</v>
      </c>
      <c r="AE70" s="1">
        <f t="shared" si="53"/>
        <v>6.1000000000000013E-2</v>
      </c>
      <c r="AF70" s="1">
        <f t="shared" si="53"/>
        <v>6.1000000000000013E-2</v>
      </c>
      <c r="AG70" s="1">
        <f t="shared" si="53"/>
        <v>6.1000000000000013E-2</v>
      </c>
      <c r="AH70" s="1">
        <f t="shared" si="53"/>
        <v>6.1000000000000013E-2</v>
      </c>
      <c r="AI70" s="1">
        <f t="shared" si="53"/>
        <v>6.1000000000000013E-2</v>
      </c>
      <c r="AJ70" s="1">
        <f t="shared" si="53"/>
        <v>6.1000000000000013E-2</v>
      </c>
      <c r="AK70" s="1">
        <f t="shared" si="53"/>
        <v>6.1000000000000013E-2</v>
      </c>
      <c r="AL70" s="1">
        <f t="shared" si="53"/>
        <v>6.1000000000000013E-2</v>
      </c>
      <c r="AM70" s="1">
        <f t="shared" si="53"/>
        <v>6.1000000000000013E-2</v>
      </c>
      <c r="AN70" s="1">
        <f t="shared" si="53"/>
        <v>6.1000000000000013E-2</v>
      </c>
      <c r="AO70" s="1">
        <f t="shared" si="53"/>
        <v>6.1000000000000013E-2</v>
      </c>
      <c r="AP70" s="1">
        <f t="shared" si="53"/>
        <v>6.1000000000000013E-2</v>
      </c>
      <c r="AQ70" s="1">
        <f t="shared" si="53"/>
        <v>6.1000000000000013E-2</v>
      </c>
      <c r="AR70" s="1">
        <f t="shared" si="53"/>
        <v>6.1000000000000013E-2</v>
      </c>
      <c r="AS70" s="1">
        <f t="shared" si="53"/>
        <v>6.1000000000000013E-2</v>
      </c>
      <c r="AT70" s="1">
        <f t="shared" si="53"/>
        <v>6.1000000000000013E-2</v>
      </c>
      <c r="AU70" s="1">
        <f t="shared" si="53"/>
        <v>6.1000000000000013E-2</v>
      </c>
      <c r="AV70" s="1">
        <f t="shared" si="53"/>
        <v>6.1000000000000013E-2</v>
      </c>
      <c r="AW70" s="1">
        <f t="shared" si="53"/>
        <v>6.1000000000000013E-2</v>
      </c>
      <c r="AX70" s="1">
        <f t="shared" si="53"/>
        <v>6.1000000000000013E-2</v>
      </c>
      <c r="AY70" s="1">
        <f t="shared" si="53"/>
        <v>6.1000000000000013E-2</v>
      </c>
      <c r="AZ70" s="1">
        <f t="shared" si="53"/>
        <v>6.1000000000000013E-2</v>
      </c>
      <c r="BA70" s="1">
        <f t="shared" si="53"/>
        <v>6.1000000000000013E-2</v>
      </c>
      <c r="BB70" s="1">
        <f t="shared" si="53"/>
        <v>6.1000000000000013E-2</v>
      </c>
      <c r="BC70" s="1">
        <f t="shared" si="53"/>
        <v>6.1000000000000013E-2</v>
      </c>
      <c r="BD70" s="1">
        <f t="shared" si="53"/>
        <v>6.1000000000000013E-2</v>
      </c>
      <c r="BE70" s="1">
        <f t="shared" si="53"/>
        <v>6.1000000000000013E-2</v>
      </c>
      <c r="BF70" s="1">
        <f t="shared" si="53"/>
        <v>6.1000000000000013E-2</v>
      </c>
      <c r="BG70" s="1">
        <f t="shared" si="53"/>
        <v>6.1000000000000013E-2</v>
      </c>
      <c r="BH70" s="1">
        <f t="shared" si="53"/>
        <v>6.1000000000000013E-2</v>
      </c>
      <c r="BI70" s="1">
        <f t="shared" si="53"/>
        <v>6.1000000000000013E-2</v>
      </c>
      <c r="BJ70" s="1">
        <f t="shared" si="53"/>
        <v>6.1000000000000013E-2</v>
      </c>
      <c r="BK70" s="1">
        <f t="shared" si="53"/>
        <v>6.1000000000000013E-2</v>
      </c>
      <c r="BL70" s="1">
        <f t="shared" si="53"/>
        <v>6.1000000000000013E-2</v>
      </c>
      <c r="BM70" s="1">
        <f t="shared" si="53"/>
        <v>6.1000000000000013E-2</v>
      </c>
      <c r="BN70" s="1">
        <f t="shared" si="53"/>
        <v>6.1000000000000013E-2</v>
      </c>
      <c r="BO70" s="1">
        <f t="shared" si="53"/>
        <v>6.1000000000000013E-2</v>
      </c>
      <c r="BP70" s="1">
        <f t="shared" si="53"/>
        <v>6.1000000000000013E-2</v>
      </c>
      <c r="BQ70" s="1">
        <f t="shared" si="53"/>
        <v>6.1000000000000013E-2</v>
      </c>
      <c r="BR70" s="1">
        <f t="shared" si="53"/>
        <v>6.1000000000000013E-2</v>
      </c>
      <c r="BS70" s="1">
        <f t="shared" si="53"/>
        <v>6.1000000000000013E-2</v>
      </c>
      <c r="BT70" s="1">
        <f t="shared" si="53"/>
        <v>6.1000000000000013E-2</v>
      </c>
      <c r="BU70" s="1">
        <f t="shared" si="53"/>
        <v>6.1000000000000013E-2</v>
      </c>
      <c r="BV70" s="1">
        <f t="shared" si="53"/>
        <v>6.1000000000000013E-2</v>
      </c>
      <c r="BW70" s="1">
        <f t="shared" ref="BW70:DE70" si="54">AVERAGE(BW43:BW47)</f>
        <v>6.1000000000000013E-2</v>
      </c>
      <c r="BX70" s="1">
        <f t="shared" si="54"/>
        <v>6.1000000000000013E-2</v>
      </c>
      <c r="BY70" s="1">
        <f t="shared" si="54"/>
        <v>6.1000000000000013E-2</v>
      </c>
      <c r="BZ70" s="1">
        <f t="shared" si="54"/>
        <v>6.1000000000000013E-2</v>
      </c>
      <c r="CA70" s="1">
        <f t="shared" si="54"/>
        <v>6.1000000000000013E-2</v>
      </c>
      <c r="CB70" s="1">
        <f t="shared" si="54"/>
        <v>6.1000000000000013E-2</v>
      </c>
      <c r="CC70" s="1">
        <f t="shared" si="54"/>
        <v>6.1000000000000013E-2</v>
      </c>
      <c r="CD70" s="1">
        <f t="shared" si="54"/>
        <v>6.1000000000000013E-2</v>
      </c>
      <c r="CE70" s="1">
        <f t="shared" si="54"/>
        <v>6.1000000000000013E-2</v>
      </c>
      <c r="CF70" s="1">
        <f t="shared" si="54"/>
        <v>6.1000000000000013E-2</v>
      </c>
      <c r="CG70" s="1">
        <f t="shared" si="54"/>
        <v>6.1000000000000013E-2</v>
      </c>
      <c r="CH70" s="1">
        <f t="shared" si="54"/>
        <v>6.1000000000000013E-2</v>
      </c>
      <c r="CI70" s="1">
        <f t="shared" si="54"/>
        <v>6.1000000000000013E-2</v>
      </c>
      <c r="CJ70" s="1">
        <f t="shared" si="54"/>
        <v>6.1000000000000013E-2</v>
      </c>
      <c r="CK70" s="1">
        <f t="shared" si="54"/>
        <v>6.1000000000000013E-2</v>
      </c>
      <c r="CL70" s="1">
        <f t="shared" si="54"/>
        <v>6.1000000000000013E-2</v>
      </c>
      <c r="CM70" s="1">
        <f t="shared" si="54"/>
        <v>6.1000000000000013E-2</v>
      </c>
      <c r="CN70" s="1">
        <f t="shared" si="54"/>
        <v>6.1000000000000013E-2</v>
      </c>
      <c r="CO70" s="1">
        <f t="shared" si="54"/>
        <v>6.1000000000000013E-2</v>
      </c>
      <c r="CP70" s="1">
        <f t="shared" si="54"/>
        <v>6.1000000000000013E-2</v>
      </c>
      <c r="CQ70" s="1">
        <f t="shared" si="54"/>
        <v>6.1000000000000013E-2</v>
      </c>
      <c r="CR70" s="1">
        <f t="shared" si="54"/>
        <v>6.1000000000000013E-2</v>
      </c>
      <c r="CS70" s="1">
        <f t="shared" si="54"/>
        <v>6.1000000000000013E-2</v>
      </c>
      <c r="CT70" s="1">
        <f t="shared" si="54"/>
        <v>6.1000000000000013E-2</v>
      </c>
      <c r="CU70" s="1">
        <f t="shared" si="54"/>
        <v>6.1000000000000013E-2</v>
      </c>
      <c r="CV70" s="1">
        <f t="shared" si="54"/>
        <v>6.1000000000000013E-2</v>
      </c>
      <c r="CW70" s="1">
        <f t="shared" si="54"/>
        <v>6.1000000000000013E-2</v>
      </c>
      <c r="CX70" s="1">
        <f t="shared" si="54"/>
        <v>6.1000000000000013E-2</v>
      </c>
      <c r="CY70" s="1">
        <f t="shared" si="54"/>
        <v>6.1000000000000013E-2</v>
      </c>
      <c r="CZ70" s="1">
        <f t="shared" si="54"/>
        <v>6.1000000000000013E-2</v>
      </c>
      <c r="DA70" s="1">
        <f t="shared" si="54"/>
        <v>6.1000000000000013E-2</v>
      </c>
      <c r="DB70" s="1">
        <f t="shared" si="54"/>
        <v>6.1000000000000013E-2</v>
      </c>
      <c r="DC70" s="1">
        <f t="shared" si="54"/>
        <v>6.1000000000000013E-2</v>
      </c>
      <c r="DD70" s="1">
        <f t="shared" si="54"/>
        <v>6.1000000000000013E-2</v>
      </c>
      <c r="DE70" s="1">
        <f t="shared" si="54"/>
        <v>6.1000000000000013E-2</v>
      </c>
    </row>
    <row r="71" spans="1:109">
      <c r="E71" s="4">
        <f t="shared" ca="1" si="44"/>
        <v>0.1268</v>
      </c>
      <c r="F71" s="6">
        <f ca="1">IF($H$71=0,0,SUMIF($V$81:$X$120,"White Shadow",$X$81:$X$120)/$H$71)</f>
        <v>1</v>
      </c>
      <c r="G71" s="6">
        <f ca="1">IF($H$71=0,0,SUMIF($V$81:$W$120,"White Shadow",$W$81:$W$120)/$H$71)</f>
        <v>13</v>
      </c>
      <c r="H71">
        <f>COUNTIF($V$81:$V$120,"White Shadow")</f>
        <v>1</v>
      </c>
      <c r="I71" s="2" t="s">
        <v>38</v>
      </c>
      <c r="J71" s="1">
        <f>AVERAGE(J48:J52)</f>
        <v>0.65999999999999992</v>
      </c>
      <c r="K71" s="1">
        <f t="shared" ref="K71:BV71" si="55">AVERAGE(K48:K52)</f>
        <v>0.65999999999999992</v>
      </c>
      <c r="L71" s="1">
        <f t="shared" si="55"/>
        <v>0.65999999999999992</v>
      </c>
      <c r="M71" s="1">
        <f t="shared" si="55"/>
        <v>0.60400000000000009</v>
      </c>
      <c r="N71" s="1">
        <f t="shared" si="55"/>
        <v>0.54299999999999993</v>
      </c>
      <c r="O71" s="1">
        <f t="shared" si="55"/>
        <v>0.47699999999999998</v>
      </c>
      <c r="P71" s="1">
        <f t="shared" si="55"/>
        <v>0.40600000000000003</v>
      </c>
      <c r="Q71" s="1">
        <f t="shared" si="55"/>
        <v>0.28520000000000001</v>
      </c>
      <c r="R71" s="1">
        <f t="shared" si="55"/>
        <v>0.2364</v>
      </c>
      <c r="S71" s="1">
        <f t="shared" si="55"/>
        <v>0.2364</v>
      </c>
      <c r="T71" s="1">
        <f t="shared" si="55"/>
        <v>0.18360000000000001</v>
      </c>
      <c r="U71" s="1">
        <f t="shared" si="55"/>
        <v>0.18360000000000001</v>
      </c>
      <c r="V71" s="1">
        <f t="shared" si="55"/>
        <v>0.1268</v>
      </c>
      <c r="W71" s="1">
        <f t="shared" si="55"/>
        <v>0.1268</v>
      </c>
      <c r="X71" s="1">
        <f t="shared" si="55"/>
        <v>0.1268</v>
      </c>
      <c r="Y71" s="1">
        <f t="shared" si="55"/>
        <v>6.6000000000000003E-2</v>
      </c>
      <c r="Z71" s="1">
        <f t="shared" si="55"/>
        <v>6.6000000000000003E-2</v>
      </c>
      <c r="AA71" s="1">
        <f t="shared" si="55"/>
        <v>6.6000000000000003E-2</v>
      </c>
      <c r="AB71" s="1">
        <f t="shared" si="55"/>
        <v>6.6000000000000003E-2</v>
      </c>
      <c r="AC71" s="1">
        <f t="shared" si="55"/>
        <v>6.6000000000000003E-2</v>
      </c>
      <c r="AD71" s="1">
        <f t="shared" si="55"/>
        <v>6.6000000000000003E-2</v>
      </c>
      <c r="AE71" s="1">
        <f t="shared" si="55"/>
        <v>6.6000000000000003E-2</v>
      </c>
      <c r="AF71" s="1">
        <f t="shared" si="55"/>
        <v>6.6000000000000003E-2</v>
      </c>
      <c r="AG71" s="1">
        <f t="shared" si="55"/>
        <v>6.6000000000000003E-2</v>
      </c>
      <c r="AH71" s="1">
        <f t="shared" si="55"/>
        <v>6.6000000000000003E-2</v>
      </c>
      <c r="AI71" s="1">
        <f t="shared" si="55"/>
        <v>6.6000000000000003E-2</v>
      </c>
      <c r="AJ71" s="1">
        <f t="shared" si="55"/>
        <v>6.6000000000000003E-2</v>
      </c>
      <c r="AK71" s="1">
        <f t="shared" si="55"/>
        <v>6.6000000000000003E-2</v>
      </c>
      <c r="AL71" s="1">
        <f t="shared" si="55"/>
        <v>6.6000000000000003E-2</v>
      </c>
      <c r="AM71" s="1">
        <f t="shared" si="55"/>
        <v>6.6000000000000003E-2</v>
      </c>
      <c r="AN71" s="1">
        <f t="shared" si="55"/>
        <v>6.6000000000000003E-2</v>
      </c>
      <c r="AO71" s="1">
        <f t="shared" si="55"/>
        <v>6.6000000000000003E-2</v>
      </c>
      <c r="AP71" s="1">
        <f t="shared" si="55"/>
        <v>6.6000000000000003E-2</v>
      </c>
      <c r="AQ71" s="1">
        <f t="shared" si="55"/>
        <v>6.6000000000000003E-2</v>
      </c>
      <c r="AR71" s="1">
        <f t="shared" si="55"/>
        <v>6.6000000000000003E-2</v>
      </c>
      <c r="AS71" s="1">
        <f t="shared" si="55"/>
        <v>6.6000000000000003E-2</v>
      </c>
      <c r="AT71" s="1">
        <f t="shared" si="55"/>
        <v>6.6000000000000003E-2</v>
      </c>
      <c r="AU71" s="1">
        <f t="shared" si="55"/>
        <v>6.6000000000000003E-2</v>
      </c>
      <c r="AV71" s="1">
        <f t="shared" si="55"/>
        <v>6.6000000000000003E-2</v>
      </c>
      <c r="AW71" s="1">
        <f t="shared" si="55"/>
        <v>6.6000000000000003E-2</v>
      </c>
      <c r="AX71" s="1">
        <f t="shared" si="55"/>
        <v>6.6000000000000003E-2</v>
      </c>
      <c r="AY71" s="1">
        <f t="shared" si="55"/>
        <v>6.6000000000000003E-2</v>
      </c>
      <c r="AZ71" s="1">
        <f t="shared" si="55"/>
        <v>6.6000000000000003E-2</v>
      </c>
      <c r="BA71" s="1">
        <f t="shared" si="55"/>
        <v>6.6000000000000003E-2</v>
      </c>
      <c r="BB71" s="1">
        <f t="shared" si="55"/>
        <v>6.6000000000000003E-2</v>
      </c>
      <c r="BC71" s="1">
        <f t="shared" si="55"/>
        <v>6.6000000000000003E-2</v>
      </c>
      <c r="BD71" s="1">
        <f t="shared" si="55"/>
        <v>6.6000000000000003E-2</v>
      </c>
      <c r="BE71" s="1">
        <f t="shared" si="55"/>
        <v>6.6000000000000003E-2</v>
      </c>
      <c r="BF71" s="1">
        <f t="shared" si="55"/>
        <v>6.6000000000000003E-2</v>
      </c>
      <c r="BG71" s="1">
        <f t="shared" si="55"/>
        <v>6.6000000000000003E-2</v>
      </c>
      <c r="BH71" s="1">
        <f t="shared" si="55"/>
        <v>6.6000000000000003E-2</v>
      </c>
      <c r="BI71" s="1">
        <f t="shared" si="55"/>
        <v>6.6000000000000003E-2</v>
      </c>
      <c r="BJ71" s="1">
        <f t="shared" si="55"/>
        <v>6.6000000000000003E-2</v>
      </c>
      <c r="BK71" s="1">
        <f t="shared" si="55"/>
        <v>6.6000000000000003E-2</v>
      </c>
      <c r="BL71" s="1">
        <f t="shared" si="55"/>
        <v>6.6000000000000003E-2</v>
      </c>
      <c r="BM71" s="1">
        <f t="shared" si="55"/>
        <v>6.6000000000000003E-2</v>
      </c>
      <c r="BN71" s="1">
        <f t="shared" si="55"/>
        <v>6.6000000000000003E-2</v>
      </c>
      <c r="BO71" s="1">
        <f t="shared" si="55"/>
        <v>6.6000000000000003E-2</v>
      </c>
      <c r="BP71" s="1">
        <f t="shared" si="55"/>
        <v>6.6000000000000003E-2</v>
      </c>
      <c r="BQ71" s="1">
        <f t="shared" si="55"/>
        <v>6.6000000000000003E-2</v>
      </c>
      <c r="BR71" s="1">
        <f t="shared" si="55"/>
        <v>6.6000000000000003E-2</v>
      </c>
      <c r="BS71" s="1">
        <f t="shared" si="55"/>
        <v>6.6000000000000003E-2</v>
      </c>
      <c r="BT71" s="1">
        <f t="shared" si="55"/>
        <v>6.6000000000000003E-2</v>
      </c>
      <c r="BU71" s="1">
        <f t="shared" si="55"/>
        <v>6.6000000000000003E-2</v>
      </c>
      <c r="BV71" s="1">
        <f t="shared" si="55"/>
        <v>6.6000000000000003E-2</v>
      </c>
      <c r="BW71" s="1">
        <f t="shared" ref="BW71:DE71" si="56">AVERAGE(BW48:BW52)</f>
        <v>6.6000000000000003E-2</v>
      </c>
      <c r="BX71" s="1">
        <f t="shared" si="56"/>
        <v>6.6000000000000003E-2</v>
      </c>
      <c r="BY71" s="1">
        <f t="shared" si="56"/>
        <v>6.6000000000000003E-2</v>
      </c>
      <c r="BZ71" s="1">
        <f t="shared" si="56"/>
        <v>6.6000000000000003E-2</v>
      </c>
      <c r="CA71" s="1">
        <f t="shared" si="56"/>
        <v>6.6000000000000003E-2</v>
      </c>
      <c r="CB71" s="1">
        <f t="shared" si="56"/>
        <v>6.6000000000000003E-2</v>
      </c>
      <c r="CC71" s="1">
        <f t="shared" si="56"/>
        <v>6.6000000000000003E-2</v>
      </c>
      <c r="CD71" s="1">
        <f t="shared" si="56"/>
        <v>6.6000000000000003E-2</v>
      </c>
      <c r="CE71" s="1">
        <f t="shared" si="56"/>
        <v>6.6000000000000003E-2</v>
      </c>
      <c r="CF71" s="1">
        <f t="shared" si="56"/>
        <v>6.6000000000000003E-2</v>
      </c>
      <c r="CG71" s="1">
        <f t="shared" si="56"/>
        <v>6.6000000000000003E-2</v>
      </c>
      <c r="CH71" s="1">
        <f t="shared" si="56"/>
        <v>6.6000000000000003E-2</v>
      </c>
      <c r="CI71" s="1">
        <f t="shared" si="56"/>
        <v>6.6000000000000003E-2</v>
      </c>
      <c r="CJ71" s="1">
        <f t="shared" si="56"/>
        <v>6.6000000000000003E-2</v>
      </c>
      <c r="CK71" s="1">
        <f t="shared" si="56"/>
        <v>6.6000000000000003E-2</v>
      </c>
      <c r="CL71" s="1">
        <f t="shared" si="56"/>
        <v>6.6000000000000003E-2</v>
      </c>
      <c r="CM71" s="1">
        <f t="shared" si="56"/>
        <v>6.6000000000000003E-2</v>
      </c>
      <c r="CN71" s="1">
        <f t="shared" si="56"/>
        <v>6.6000000000000003E-2</v>
      </c>
      <c r="CO71" s="1">
        <f t="shared" si="56"/>
        <v>6.6000000000000003E-2</v>
      </c>
      <c r="CP71" s="1">
        <f t="shared" si="56"/>
        <v>6.6000000000000003E-2</v>
      </c>
      <c r="CQ71" s="1">
        <f t="shared" si="56"/>
        <v>6.6000000000000003E-2</v>
      </c>
      <c r="CR71" s="1">
        <f t="shared" si="56"/>
        <v>6.6000000000000003E-2</v>
      </c>
      <c r="CS71" s="1">
        <f t="shared" si="56"/>
        <v>6.6000000000000003E-2</v>
      </c>
      <c r="CT71" s="1">
        <f t="shared" si="56"/>
        <v>6.6000000000000003E-2</v>
      </c>
      <c r="CU71" s="1">
        <f t="shared" si="56"/>
        <v>6.6000000000000003E-2</v>
      </c>
      <c r="CV71" s="1">
        <f t="shared" si="56"/>
        <v>6.6000000000000003E-2</v>
      </c>
      <c r="CW71" s="1">
        <f t="shared" si="56"/>
        <v>6.6000000000000003E-2</v>
      </c>
      <c r="CX71" s="1">
        <f t="shared" si="56"/>
        <v>6.6000000000000003E-2</v>
      </c>
      <c r="CY71" s="1">
        <f t="shared" si="56"/>
        <v>6.6000000000000003E-2</v>
      </c>
      <c r="CZ71" s="1">
        <f t="shared" si="56"/>
        <v>6.6000000000000003E-2</v>
      </c>
      <c r="DA71" s="1">
        <f t="shared" si="56"/>
        <v>6.6000000000000003E-2</v>
      </c>
      <c r="DB71" s="1">
        <f t="shared" si="56"/>
        <v>6.6000000000000003E-2</v>
      </c>
      <c r="DC71" s="1">
        <f t="shared" si="56"/>
        <v>6.6000000000000003E-2</v>
      </c>
      <c r="DD71" s="1">
        <f t="shared" si="56"/>
        <v>6.6000000000000003E-2</v>
      </c>
      <c r="DE71" s="1">
        <f t="shared" si="56"/>
        <v>6.6000000000000003E-2</v>
      </c>
    </row>
    <row r="72" spans="1:109">
      <c r="I72" t="s">
        <v>39</v>
      </c>
      <c r="J72" s="1">
        <f>AVERAGE(J22:J52)</f>
        <v>0.52290322580645177</v>
      </c>
      <c r="K72" s="1">
        <f t="shared" ref="K72:BV72" si="57">AVERAGE(K22:K52)</f>
        <v>0.51629032258064522</v>
      </c>
      <c r="L72" s="1">
        <f t="shared" si="57"/>
        <v>0.47712903225806458</v>
      </c>
      <c r="M72" s="1">
        <f t="shared" si="57"/>
        <v>0.36191935483870968</v>
      </c>
      <c r="N72" s="1">
        <f t="shared" si="57"/>
        <v>0.28016129032258064</v>
      </c>
      <c r="O72" s="1">
        <f t="shared" si="57"/>
        <v>0.23496774193548389</v>
      </c>
      <c r="P72" s="1">
        <f t="shared" si="57"/>
        <v>0.19287096774193552</v>
      </c>
      <c r="Q72" s="1">
        <f t="shared" si="57"/>
        <v>0.14112903225806456</v>
      </c>
      <c r="R72" s="1">
        <f t="shared" si="57"/>
        <v>0.10467741935483872</v>
      </c>
      <c r="S72" s="1">
        <f t="shared" si="57"/>
        <v>8.8935483870967752E-2</v>
      </c>
      <c r="T72" s="1">
        <f t="shared" si="57"/>
        <v>7.1258064516129052E-2</v>
      </c>
      <c r="U72" s="1">
        <f t="shared" si="57"/>
        <v>7.1258064516129052E-2</v>
      </c>
      <c r="V72" s="1">
        <f t="shared" si="57"/>
        <v>6.2096774193548393E-2</v>
      </c>
      <c r="W72" s="1">
        <f t="shared" si="57"/>
        <v>6.2096774193548393E-2</v>
      </c>
      <c r="X72" s="1">
        <f t="shared" si="57"/>
        <v>6.2096774193548393E-2</v>
      </c>
      <c r="Y72" s="1">
        <f t="shared" si="57"/>
        <v>5.2290322580645178E-2</v>
      </c>
      <c r="Z72" s="1">
        <f t="shared" si="57"/>
        <v>5.2290322580645178E-2</v>
      </c>
      <c r="AA72" s="1">
        <f t="shared" si="57"/>
        <v>5.2290322580645178E-2</v>
      </c>
      <c r="AB72" s="1">
        <f t="shared" si="57"/>
        <v>5.2290322580645178E-2</v>
      </c>
      <c r="AC72" s="1">
        <f t="shared" si="57"/>
        <v>5.2290322580645178E-2</v>
      </c>
      <c r="AD72" s="1">
        <f t="shared" si="57"/>
        <v>5.2290322580645178E-2</v>
      </c>
      <c r="AE72" s="1">
        <f t="shared" si="57"/>
        <v>5.2290322580645178E-2</v>
      </c>
      <c r="AF72" s="1">
        <f t="shared" si="57"/>
        <v>5.2290322580645178E-2</v>
      </c>
      <c r="AG72" s="1">
        <f t="shared" si="57"/>
        <v>5.2290322580645178E-2</v>
      </c>
      <c r="AH72" s="1">
        <f t="shared" si="57"/>
        <v>5.2290322580645178E-2</v>
      </c>
      <c r="AI72" s="1">
        <f t="shared" si="57"/>
        <v>5.2290322580645178E-2</v>
      </c>
      <c r="AJ72" s="1">
        <f t="shared" si="57"/>
        <v>5.2290322580645178E-2</v>
      </c>
      <c r="AK72" s="1">
        <f t="shared" si="57"/>
        <v>5.2290322580645178E-2</v>
      </c>
      <c r="AL72" s="1">
        <f t="shared" si="57"/>
        <v>5.2290322580645178E-2</v>
      </c>
      <c r="AM72" s="1">
        <f t="shared" si="57"/>
        <v>5.2290322580645178E-2</v>
      </c>
      <c r="AN72" s="1">
        <f t="shared" si="57"/>
        <v>5.2290322580645178E-2</v>
      </c>
      <c r="AO72" s="1">
        <f t="shared" si="57"/>
        <v>5.2290322580645178E-2</v>
      </c>
      <c r="AP72" s="1">
        <f t="shared" si="57"/>
        <v>5.2290322580645178E-2</v>
      </c>
      <c r="AQ72" s="1">
        <f t="shared" si="57"/>
        <v>5.2290322580645178E-2</v>
      </c>
      <c r="AR72" s="1">
        <f t="shared" si="57"/>
        <v>5.2290322580645178E-2</v>
      </c>
      <c r="AS72" s="1">
        <f t="shared" si="57"/>
        <v>5.2290322580645178E-2</v>
      </c>
      <c r="AT72" s="1">
        <f t="shared" si="57"/>
        <v>5.2290322580645178E-2</v>
      </c>
      <c r="AU72" s="1">
        <f t="shared" si="57"/>
        <v>5.2290322580645178E-2</v>
      </c>
      <c r="AV72" s="1">
        <f t="shared" si="57"/>
        <v>5.2290322580645178E-2</v>
      </c>
      <c r="AW72" s="1">
        <f t="shared" si="57"/>
        <v>5.2290322580645178E-2</v>
      </c>
      <c r="AX72" s="1">
        <f t="shared" si="57"/>
        <v>5.2290322580645178E-2</v>
      </c>
      <c r="AY72" s="1">
        <f t="shared" si="57"/>
        <v>5.2290322580645178E-2</v>
      </c>
      <c r="AZ72" s="1">
        <f t="shared" si="57"/>
        <v>5.2290322580645178E-2</v>
      </c>
      <c r="BA72" s="1">
        <f t="shared" si="57"/>
        <v>5.2290322580645178E-2</v>
      </c>
      <c r="BB72" s="1">
        <f t="shared" si="57"/>
        <v>5.2290322580645178E-2</v>
      </c>
      <c r="BC72" s="1">
        <f t="shared" si="57"/>
        <v>5.2290322580645178E-2</v>
      </c>
      <c r="BD72" s="1">
        <f t="shared" si="57"/>
        <v>5.2290322580645178E-2</v>
      </c>
      <c r="BE72" s="1">
        <f t="shared" si="57"/>
        <v>5.2290322580645178E-2</v>
      </c>
      <c r="BF72" s="1">
        <f t="shared" si="57"/>
        <v>5.2290322580645178E-2</v>
      </c>
      <c r="BG72" s="1">
        <f t="shared" si="57"/>
        <v>5.2290322580645178E-2</v>
      </c>
      <c r="BH72" s="1">
        <f t="shared" si="57"/>
        <v>5.2290322580645178E-2</v>
      </c>
      <c r="BI72" s="1">
        <f t="shared" si="57"/>
        <v>5.2290322580645178E-2</v>
      </c>
      <c r="BJ72" s="1">
        <f t="shared" si="57"/>
        <v>5.2290322580645178E-2</v>
      </c>
      <c r="BK72" s="1">
        <f t="shared" si="57"/>
        <v>5.2290322580645178E-2</v>
      </c>
      <c r="BL72" s="1">
        <f t="shared" si="57"/>
        <v>5.2290322580645178E-2</v>
      </c>
      <c r="BM72" s="1">
        <f t="shared" si="57"/>
        <v>5.2290322580645178E-2</v>
      </c>
      <c r="BN72" s="1">
        <f t="shared" si="57"/>
        <v>5.2290322580645178E-2</v>
      </c>
      <c r="BO72" s="1">
        <f t="shared" si="57"/>
        <v>5.2290322580645178E-2</v>
      </c>
      <c r="BP72" s="1">
        <f t="shared" si="57"/>
        <v>5.2290322580645178E-2</v>
      </c>
      <c r="BQ72" s="1">
        <f t="shared" si="57"/>
        <v>5.2290322580645178E-2</v>
      </c>
      <c r="BR72" s="1">
        <f t="shared" si="57"/>
        <v>5.2290322580645178E-2</v>
      </c>
      <c r="BS72" s="1">
        <f t="shared" si="57"/>
        <v>5.2290322580645178E-2</v>
      </c>
      <c r="BT72" s="1">
        <f t="shared" si="57"/>
        <v>5.2290322580645178E-2</v>
      </c>
      <c r="BU72" s="1">
        <f t="shared" si="57"/>
        <v>5.2290322580645178E-2</v>
      </c>
      <c r="BV72" s="1">
        <f t="shared" si="57"/>
        <v>5.2290322580645178E-2</v>
      </c>
      <c r="BW72" s="1">
        <f t="shared" ref="BW72:DE72" si="58">AVERAGE(BW22:BW52)</f>
        <v>5.2290322580645178E-2</v>
      </c>
      <c r="BX72" s="1">
        <f t="shared" si="58"/>
        <v>5.2290322580645178E-2</v>
      </c>
      <c r="BY72" s="1">
        <f t="shared" si="58"/>
        <v>5.2290322580645178E-2</v>
      </c>
      <c r="BZ72" s="1">
        <f t="shared" si="58"/>
        <v>5.2290322580645178E-2</v>
      </c>
      <c r="CA72" s="1">
        <f t="shared" si="58"/>
        <v>5.2290322580645178E-2</v>
      </c>
      <c r="CB72" s="1">
        <f t="shared" si="58"/>
        <v>5.2290322580645178E-2</v>
      </c>
      <c r="CC72" s="1">
        <f t="shared" si="58"/>
        <v>5.2290322580645178E-2</v>
      </c>
      <c r="CD72" s="1">
        <f t="shared" si="58"/>
        <v>5.2290322580645178E-2</v>
      </c>
      <c r="CE72" s="1">
        <f t="shared" si="58"/>
        <v>5.2290322580645178E-2</v>
      </c>
      <c r="CF72" s="1">
        <f t="shared" si="58"/>
        <v>5.2290322580645178E-2</v>
      </c>
      <c r="CG72" s="1">
        <f t="shared" si="58"/>
        <v>5.2290322580645178E-2</v>
      </c>
      <c r="CH72" s="1">
        <f t="shared" si="58"/>
        <v>5.2290322580645178E-2</v>
      </c>
      <c r="CI72" s="1">
        <f t="shared" si="58"/>
        <v>5.2290322580645178E-2</v>
      </c>
      <c r="CJ72" s="1">
        <f t="shared" si="58"/>
        <v>5.2290322580645178E-2</v>
      </c>
      <c r="CK72" s="1">
        <f t="shared" si="58"/>
        <v>5.2290322580645178E-2</v>
      </c>
      <c r="CL72" s="1">
        <f t="shared" si="58"/>
        <v>5.2290322580645178E-2</v>
      </c>
      <c r="CM72" s="1">
        <f t="shared" si="58"/>
        <v>5.2290322580645178E-2</v>
      </c>
      <c r="CN72" s="1">
        <f t="shared" si="58"/>
        <v>5.2290322580645178E-2</v>
      </c>
      <c r="CO72" s="1">
        <f t="shared" si="58"/>
        <v>5.2290322580645178E-2</v>
      </c>
      <c r="CP72" s="1">
        <f t="shared" si="58"/>
        <v>5.2290322580645178E-2</v>
      </c>
      <c r="CQ72" s="1">
        <f t="shared" si="58"/>
        <v>5.2290322580645178E-2</v>
      </c>
      <c r="CR72" s="1">
        <f t="shared" si="58"/>
        <v>5.2290322580645178E-2</v>
      </c>
      <c r="CS72" s="1">
        <f t="shared" si="58"/>
        <v>5.2290322580645178E-2</v>
      </c>
      <c r="CT72" s="1">
        <f t="shared" si="58"/>
        <v>5.2290322580645178E-2</v>
      </c>
      <c r="CU72" s="1">
        <f t="shared" si="58"/>
        <v>5.2290322580645178E-2</v>
      </c>
      <c r="CV72" s="1">
        <f t="shared" si="58"/>
        <v>5.2290322580645178E-2</v>
      </c>
      <c r="CW72" s="1">
        <f t="shared" si="58"/>
        <v>5.2290322580645178E-2</v>
      </c>
      <c r="CX72" s="1">
        <f t="shared" si="58"/>
        <v>5.2290322580645178E-2</v>
      </c>
      <c r="CY72" s="1">
        <f t="shared" si="58"/>
        <v>5.2290322580645178E-2</v>
      </c>
      <c r="CZ72" s="1">
        <f t="shared" si="58"/>
        <v>5.2290322580645178E-2</v>
      </c>
      <c r="DA72" s="1">
        <f t="shared" si="58"/>
        <v>5.2290322580645178E-2</v>
      </c>
      <c r="DB72" s="1">
        <f t="shared" si="58"/>
        <v>5.2290322580645178E-2</v>
      </c>
      <c r="DC72" s="1">
        <f t="shared" si="58"/>
        <v>5.2290322580645178E-2</v>
      </c>
      <c r="DD72" s="1">
        <f t="shared" si="58"/>
        <v>5.2290322580645178E-2</v>
      </c>
      <c r="DE72" s="1">
        <f t="shared" si="58"/>
        <v>5.2290322580645178E-2</v>
      </c>
    </row>
    <row r="73" spans="1:109">
      <c r="H73" s="2"/>
    </row>
    <row r="74" spans="1:109">
      <c r="I74" t="s">
        <v>29</v>
      </c>
      <c r="J74">
        <f t="shared" ref="J74:AO74" si="59">(J21-1)*$U$5</f>
        <v>0</v>
      </c>
      <c r="K74">
        <f t="shared" si="59"/>
        <v>240</v>
      </c>
      <c r="L74">
        <f t="shared" si="59"/>
        <v>480</v>
      </c>
      <c r="M74">
        <f t="shared" si="59"/>
        <v>720</v>
      </c>
      <c r="N74">
        <f t="shared" si="59"/>
        <v>960</v>
      </c>
      <c r="O74">
        <f t="shared" si="59"/>
        <v>1200</v>
      </c>
      <c r="P74">
        <f t="shared" si="59"/>
        <v>1440</v>
      </c>
      <c r="Q74">
        <f t="shared" si="59"/>
        <v>1680</v>
      </c>
      <c r="R74">
        <f t="shared" si="59"/>
        <v>1920</v>
      </c>
      <c r="S74">
        <f t="shared" si="59"/>
        <v>2160</v>
      </c>
      <c r="T74">
        <f t="shared" si="59"/>
        <v>2400</v>
      </c>
      <c r="U74">
        <f t="shared" si="59"/>
        <v>2640</v>
      </c>
      <c r="V74">
        <f t="shared" si="59"/>
        <v>2880</v>
      </c>
      <c r="W74">
        <f t="shared" si="59"/>
        <v>3120</v>
      </c>
      <c r="X74">
        <f t="shared" si="59"/>
        <v>3360</v>
      </c>
      <c r="Y74">
        <f t="shared" si="59"/>
        <v>3600</v>
      </c>
      <c r="Z74">
        <f t="shared" si="59"/>
        <v>3840</v>
      </c>
      <c r="AA74">
        <f t="shared" si="59"/>
        <v>4080</v>
      </c>
      <c r="AB74">
        <f t="shared" si="59"/>
        <v>4320</v>
      </c>
      <c r="AC74">
        <f t="shared" si="59"/>
        <v>4560</v>
      </c>
      <c r="AD74">
        <f t="shared" si="59"/>
        <v>4800</v>
      </c>
      <c r="AE74">
        <f t="shared" si="59"/>
        <v>5040</v>
      </c>
      <c r="AF74">
        <f t="shared" si="59"/>
        <v>5280</v>
      </c>
      <c r="AG74">
        <f t="shared" si="59"/>
        <v>5520</v>
      </c>
      <c r="AH74">
        <f t="shared" si="59"/>
        <v>5760</v>
      </c>
      <c r="AI74">
        <f t="shared" si="59"/>
        <v>6000</v>
      </c>
      <c r="AJ74">
        <f t="shared" si="59"/>
        <v>6240</v>
      </c>
      <c r="AK74">
        <f t="shared" si="59"/>
        <v>6480</v>
      </c>
      <c r="AL74">
        <f t="shared" si="59"/>
        <v>6720</v>
      </c>
      <c r="AM74">
        <f t="shared" si="59"/>
        <v>6960</v>
      </c>
      <c r="AN74">
        <f t="shared" si="59"/>
        <v>7200</v>
      </c>
      <c r="AO74">
        <f t="shared" si="59"/>
        <v>7440</v>
      </c>
      <c r="AP74">
        <f t="shared" ref="AP74:BU74" si="60">(AP21-1)*$U$5</f>
        <v>7680</v>
      </c>
      <c r="AQ74">
        <f t="shared" si="60"/>
        <v>7920</v>
      </c>
      <c r="AR74">
        <f t="shared" si="60"/>
        <v>8160</v>
      </c>
      <c r="AS74">
        <f t="shared" si="60"/>
        <v>8400</v>
      </c>
      <c r="AT74">
        <f t="shared" si="60"/>
        <v>8640</v>
      </c>
      <c r="AU74">
        <f t="shared" si="60"/>
        <v>8880</v>
      </c>
      <c r="AV74">
        <f t="shared" si="60"/>
        <v>9120</v>
      </c>
      <c r="AW74">
        <f t="shared" si="60"/>
        <v>9360</v>
      </c>
      <c r="AX74">
        <f t="shared" si="60"/>
        <v>9600</v>
      </c>
      <c r="AY74">
        <f t="shared" si="60"/>
        <v>9840</v>
      </c>
      <c r="AZ74">
        <f t="shared" si="60"/>
        <v>10080</v>
      </c>
      <c r="BA74">
        <f t="shared" si="60"/>
        <v>10320</v>
      </c>
      <c r="BB74">
        <f t="shared" si="60"/>
        <v>10560</v>
      </c>
      <c r="BC74">
        <f t="shared" si="60"/>
        <v>10800</v>
      </c>
      <c r="BD74">
        <f t="shared" si="60"/>
        <v>11040</v>
      </c>
      <c r="BE74">
        <f t="shared" si="60"/>
        <v>11280</v>
      </c>
      <c r="BF74">
        <f t="shared" si="60"/>
        <v>11520</v>
      </c>
      <c r="BG74">
        <f t="shared" si="60"/>
        <v>11760</v>
      </c>
      <c r="BH74">
        <f t="shared" si="60"/>
        <v>12000</v>
      </c>
      <c r="BI74">
        <f t="shared" si="60"/>
        <v>12240</v>
      </c>
      <c r="BJ74">
        <f t="shared" si="60"/>
        <v>12480</v>
      </c>
      <c r="BK74">
        <f t="shared" si="60"/>
        <v>12720</v>
      </c>
      <c r="BL74">
        <f t="shared" si="60"/>
        <v>12960</v>
      </c>
      <c r="BM74">
        <f t="shared" si="60"/>
        <v>13200</v>
      </c>
      <c r="BN74">
        <f t="shared" si="60"/>
        <v>13440</v>
      </c>
      <c r="BO74">
        <f t="shared" si="60"/>
        <v>13680</v>
      </c>
      <c r="BP74">
        <f t="shared" si="60"/>
        <v>13920</v>
      </c>
      <c r="BQ74">
        <f t="shared" si="60"/>
        <v>14160</v>
      </c>
      <c r="BR74">
        <f t="shared" si="60"/>
        <v>14400</v>
      </c>
      <c r="BS74">
        <f t="shared" si="60"/>
        <v>14640</v>
      </c>
      <c r="BT74">
        <f t="shared" si="60"/>
        <v>14880</v>
      </c>
      <c r="BU74">
        <f t="shared" si="60"/>
        <v>15120</v>
      </c>
      <c r="BV74">
        <f t="shared" ref="BV74:DE74" si="61">(BV21-1)*$U$5</f>
        <v>15360</v>
      </c>
      <c r="BW74">
        <f t="shared" si="61"/>
        <v>15600</v>
      </c>
      <c r="BX74">
        <f t="shared" si="61"/>
        <v>15840</v>
      </c>
      <c r="BY74">
        <f t="shared" si="61"/>
        <v>16080</v>
      </c>
      <c r="BZ74">
        <f t="shared" si="61"/>
        <v>16320</v>
      </c>
      <c r="CA74">
        <f t="shared" si="61"/>
        <v>16560</v>
      </c>
      <c r="CB74">
        <f t="shared" si="61"/>
        <v>16800</v>
      </c>
      <c r="CC74">
        <f t="shared" si="61"/>
        <v>17040</v>
      </c>
      <c r="CD74">
        <f t="shared" si="61"/>
        <v>17280</v>
      </c>
      <c r="CE74">
        <f t="shared" si="61"/>
        <v>17520</v>
      </c>
      <c r="CF74">
        <f t="shared" si="61"/>
        <v>17760</v>
      </c>
      <c r="CG74">
        <f t="shared" si="61"/>
        <v>18000</v>
      </c>
      <c r="CH74">
        <f t="shared" si="61"/>
        <v>18240</v>
      </c>
      <c r="CI74">
        <f t="shared" si="61"/>
        <v>18480</v>
      </c>
      <c r="CJ74">
        <f t="shared" si="61"/>
        <v>18720</v>
      </c>
      <c r="CK74">
        <f t="shared" si="61"/>
        <v>18960</v>
      </c>
      <c r="CL74">
        <f t="shared" si="61"/>
        <v>19200</v>
      </c>
      <c r="CM74">
        <f t="shared" si="61"/>
        <v>19440</v>
      </c>
      <c r="CN74">
        <f t="shared" si="61"/>
        <v>19680</v>
      </c>
      <c r="CO74">
        <f t="shared" si="61"/>
        <v>19920</v>
      </c>
      <c r="CP74">
        <f t="shared" si="61"/>
        <v>20160</v>
      </c>
      <c r="CQ74">
        <f t="shared" si="61"/>
        <v>20400</v>
      </c>
      <c r="CR74">
        <f t="shared" si="61"/>
        <v>20640</v>
      </c>
      <c r="CS74">
        <f t="shared" si="61"/>
        <v>20880</v>
      </c>
      <c r="CT74">
        <f t="shared" si="61"/>
        <v>21120</v>
      </c>
      <c r="CU74">
        <f t="shared" si="61"/>
        <v>21360</v>
      </c>
      <c r="CV74">
        <f t="shared" si="61"/>
        <v>21600</v>
      </c>
      <c r="CW74">
        <f t="shared" si="61"/>
        <v>21840</v>
      </c>
      <c r="CX74">
        <f t="shared" si="61"/>
        <v>22080</v>
      </c>
      <c r="CY74">
        <f t="shared" si="61"/>
        <v>22320</v>
      </c>
      <c r="CZ74">
        <f t="shared" si="61"/>
        <v>22560</v>
      </c>
      <c r="DA74">
        <f t="shared" si="61"/>
        <v>22800</v>
      </c>
      <c r="DB74">
        <f t="shared" si="61"/>
        <v>23040</v>
      </c>
      <c r="DC74">
        <f t="shared" si="61"/>
        <v>23280</v>
      </c>
      <c r="DD74">
        <f t="shared" si="61"/>
        <v>23520</v>
      </c>
      <c r="DE74">
        <f t="shared" si="61"/>
        <v>23760</v>
      </c>
    </row>
    <row r="79" spans="1:109">
      <c r="U79">
        <f>COUNTIF(V81:V120,"*")</f>
        <v>25</v>
      </c>
    </row>
    <row r="80" spans="1:109">
      <c r="A80" t="s">
        <v>21</v>
      </c>
      <c r="K80" t="s">
        <v>94</v>
      </c>
      <c r="L80" t="s">
        <v>93</v>
      </c>
      <c r="M80" t="s">
        <v>95</v>
      </c>
      <c r="N80" t="s">
        <v>96</v>
      </c>
      <c r="O80" t="s">
        <v>97</v>
      </c>
      <c r="U80" s="5" t="s">
        <v>41</v>
      </c>
      <c r="V80" s="5" t="s">
        <v>43</v>
      </c>
      <c r="W80" s="5" t="s">
        <v>44</v>
      </c>
      <c r="X80" s="7" t="s">
        <v>45</v>
      </c>
      <c r="Y80" s="24" t="s">
        <v>123</v>
      </c>
    </row>
    <row r="81" spans="2:25">
      <c r="B81" t="s">
        <v>18</v>
      </c>
      <c r="C81" t="s">
        <v>19</v>
      </c>
      <c r="D81" t="s">
        <v>20</v>
      </c>
      <c r="I81">
        <v>1</v>
      </c>
      <c r="J81">
        <v>4</v>
      </c>
      <c r="K81">
        <f>I81</f>
        <v>1</v>
      </c>
      <c r="L81">
        <f t="shared" ref="L81:L107" si="62">J81*I81</f>
        <v>4</v>
      </c>
      <c r="M81" s="6">
        <f t="shared" ref="M81:M107" si="63">$U$9/L81</f>
        <v>7.5</v>
      </c>
      <c r="N81" s="6">
        <f t="shared" ref="N81:N107" si="64">$U$9/K81</f>
        <v>30</v>
      </c>
      <c r="O81" s="6">
        <f>AVERAGE(M81:N81)</f>
        <v>18.75</v>
      </c>
      <c r="U81" t="s">
        <v>46</v>
      </c>
      <c r="V81" t="str">
        <f>Optimiser!Q5</f>
        <v>White Shadow</v>
      </c>
      <c r="W81">
        <f>Optimiser!R5</f>
        <v>13</v>
      </c>
      <c r="X81">
        <f>Optimiser!S5</f>
        <v>1</v>
      </c>
      <c r="Y81" s="46">
        <f>Optimiser!T5</f>
        <v>9.4444444444444442E-2</v>
      </c>
    </row>
    <row r="82" spans="2:25">
      <c r="B82">
        <v>1</v>
      </c>
      <c r="C82">
        <v>5</v>
      </c>
      <c r="I82">
        <v>1</v>
      </c>
      <c r="J82">
        <v>5</v>
      </c>
      <c r="K82">
        <f t="shared" ref="K82:K107" si="65">I82</f>
        <v>1</v>
      </c>
      <c r="L82">
        <f t="shared" si="62"/>
        <v>5</v>
      </c>
      <c r="M82" s="6">
        <f t="shared" si="63"/>
        <v>6</v>
      </c>
      <c r="N82" s="6">
        <f t="shared" si="64"/>
        <v>30</v>
      </c>
      <c r="O82" s="6">
        <f t="shared" ref="O82:O107" si="66">AVERAGE(M82:N82)</f>
        <v>18</v>
      </c>
      <c r="U82" t="s">
        <v>47</v>
      </c>
      <c r="V82" t="str">
        <f>Optimiser!Q6</f>
        <v>Golden Blaze</v>
      </c>
      <c r="W82">
        <f>Optimiser!R6</f>
        <v>7</v>
      </c>
      <c r="X82">
        <f>Optimiser!S6</f>
        <v>1</v>
      </c>
      <c r="Y82" s="46">
        <f>Optimiser!T6</f>
        <v>0</v>
      </c>
    </row>
    <row r="83" spans="2:25">
      <c r="B83">
        <v>2</v>
      </c>
      <c r="C83">
        <v>6</v>
      </c>
      <c r="D83">
        <v>3000</v>
      </c>
      <c r="I83">
        <v>1</v>
      </c>
      <c r="J83">
        <v>6</v>
      </c>
      <c r="K83">
        <f t="shared" si="65"/>
        <v>1</v>
      </c>
      <c r="L83">
        <f t="shared" si="62"/>
        <v>6</v>
      </c>
      <c r="M83" s="6">
        <f t="shared" si="63"/>
        <v>5</v>
      </c>
      <c r="N83" s="6">
        <f t="shared" si="64"/>
        <v>30</v>
      </c>
      <c r="O83" s="6">
        <f t="shared" si="66"/>
        <v>17.5</v>
      </c>
      <c r="U83" t="s">
        <v>48</v>
      </c>
      <c r="V83" t="str">
        <f>Optimiser!Q7</f>
        <v>Lucky face</v>
      </c>
      <c r="W83">
        <f>Optimiser!R7</f>
        <v>8</v>
      </c>
      <c r="X83">
        <f>Optimiser!S7</f>
        <v>1</v>
      </c>
      <c r="Y83" s="46">
        <f>Optimiser!T7</f>
        <v>0</v>
      </c>
    </row>
    <row r="84" spans="2:25">
      <c r="B84">
        <v>3</v>
      </c>
      <c r="C84">
        <v>7</v>
      </c>
      <c r="D84">
        <v>6000</v>
      </c>
      <c r="I84">
        <v>1</v>
      </c>
      <c r="J84">
        <v>7</v>
      </c>
      <c r="K84">
        <f t="shared" si="65"/>
        <v>1</v>
      </c>
      <c r="L84">
        <f t="shared" si="62"/>
        <v>7</v>
      </c>
      <c r="M84" s="6">
        <f t="shared" si="63"/>
        <v>4.2857142857142856</v>
      </c>
      <c r="N84" s="6">
        <f t="shared" si="64"/>
        <v>30</v>
      </c>
      <c r="O84" s="6">
        <f t="shared" si="66"/>
        <v>17.142857142857142</v>
      </c>
      <c r="U84" t="s">
        <v>49</v>
      </c>
      <c r="V84" t="str">
        <f>Optimiser!Q8</f>
        <v>Lucky face</v>
      </c>
      <c r="W84">
        <f>Optimiser!R8</f>
        <v>31</v>
      </c>
      <c r="X84">
        <f>Optimiser!S8</f>
        <v>1</v>
      </c>
      <c r="Y84" s="46">
        <f>Optimiser!T8</f>
        <v>0</v>
      </c>
    </row>
    <row r="85" spans="2:25">
      <c r="B85">
        <v>4</v>
      </c>
      <c r="C85">
        <v>8</v>
      </c>
      <c r="D85">
        <v>9000</v>
      </c>
      <c r="I85">
        <v>1</v>
      </c>
      <c r="J85">
        <v>8</v>
      </c>
      <c r="K85">
        <f t="shared" si="65"/>
        <v>1</v>
      </c>
      <c r="L85">
        <f t="shared" si="62"/>
        <v>8</v>
      </c>
      <c r="M85" s="6">
        <f t="shared" si="63"/>
        <v>3.75</v>
      </c>
      <c r="N85" s="6">
        <f t="shared" si="64"/>
        <v>30</v>
      </c>
      <c r="O85" s="6">
        <f t="shared" si="66"/>
        <v>16.875</v>
      </c>
      <c r="U85" t="s">
        <v>50</v>
      </c>
      <c r="V85" t="str">
        <f>Optimiser!Q9</f>
        <v>Lucky face</v>
      </c>
      <c r="W85">
        <f>Optimiser!R9</f>
        <v>10</v>
      </c>
      <c r="X85">
        <f>Optimiser!S9</f>
        <v>1</v>
      </c>
      <c r="Y85" s="46">
        <f>Optimiser!T9</f>
        <v>0</v>
      </c>
    </row>
    <row r="86" spans="2:25">
      <c r="B86">
        <v>5</v>
      </c>
      <c r="C86">
        <v>9</v>
      </c>
      <c r="D86">
        <v>12000</v>
      </c>
      <c r="I86">
        <v>1</v>
      </c>
      <c r="J86">
        <v>9</v>
      </c>
      <c r="K86">
        <f t="shared" si="65"/>
        <v>1</v>
      </c>
      <c r="L86">
        <f t="shared" si="62"/>
        <v>9</v>
      </c>
      <c r="M86" s="6">
        <f t="shared" si="63"/>
        <v>3.3333333333333335</v>
      </c>
      <c r="N86" s="6">
        <f t="shared" si="64"/>
        <v>30</v>
      </c>
      <c r="O86" s="6">
        <f t="shared" si="66"/>
        <v>16.666666666666668</v>
      </c>
      <c r="U86" t="s">
        <v>51</v>
      </c>
      <c r="V86" t="str">
        <f>Optimiser!Q10</f>
        <v>Golden Blaze</v>
      </c>
      <c r="W86">
        <f>Optimiser!R10</f>
        <v>8</v>
      </c>
      <c r="X86">
        <f>Optimiser!S10</f>
        <v>1</v>
      </c>
      <c r="Y86" s="46">
        <f>Optimiser!T10</f>
        <v>0</v>
      </c>
    </row>
    <row r="87" spans="2:25">
      <c r="B87">
        <v>6</v>
      </c>
      <c r="C87">
        <v>10</v>
      </c>
      <c r="D87">
        <v>15000</v>
      </c>
      <c r="I87">
        <v>1</v>
      </c>
      <c r="J87">
        <v>10</v>
      </c>
      <c r="K87">
        <f t="shared" si="65"/>
        <v>1</v>
      </c>
      <c r="L87">
        <f t="shared" si="62"/>
        <v>10</v>
      </c>
      <c r="M87" s="6">
        <f t="shared" si="63"/>
        <v>3</v>
      </c>
      <c r="N87" s="6">
        <f t="shared" si="64"/>
        <v>30</v>
      </c>
      <c r="O87" s="6">
        <f t="shared" si="66"/>
        <v>16.5</v>
      </c>
      <c r="U87" t="s">
        <v>52</v>
      </c>
      <c r="V87" t="str">
        <f>Optimiser!Q11</f>
        <v>Golden Blaze</v>
      </c>
      <c r="W87">
        <f>Optimiser!R11</f>
        <v>9</v>
      </c>
      <c r="X87">
        <f>Optimiser!S11</f>
        <v>1</v>
      </c>
      <c r="Y87" s="46">
        <f>Optimiser!T11</f>
        <v>0</v>
      </c>
    </row>
    <row r="88" spans="2:25">
      <c r="B88">
        <v>7</v>
      </c>
      <c r="C88">
        <v>11</v>
      </c>
      <c r="D88">
        <v>20000</v>
      </c>
      <c r="I88">
        <v>1</v>
      </c>
      <c r="J88">
        <v>11</v>
      </c>
      <c r="K88">
        <f t="shared" si="65"/>
        <v>1</v>
      </c>
      <c r="L88">
        <f t="shared" si="62"/>
        <v>11</v>
      </c>
      <c r="M88" s="6">
        <f t="shared" si="63"/>
        <v>2.7272727272727271</v>
      </c>
      <c r="N88" s="6">
        <f t="shared" si="64"/>
        <v>30</v>
      </c>
      <c r="O88" s="6">
        <f t="shared" si="66"/>
        <v>16.363636363636363</v>
      </c>
      <c r="U88" t="s">
        <v>53</v>
      </c>
      <c r="V88" t="str">
        <f>Optimiser!Q12</f>
        <v>Lucky face</v>
      </c>
      <c r="W88">
        <f>Optimiser!R12</f>
        <v>9</v>
      </c>
      <c r="X88">
        <f>Optimiser!S12</f>
        <v>1</v>
      </c>
      <c r="Y88" s="46">
        <f>Optimiser!T12</f>
        <v>0</v>
      </c>
    </row>
    <row r="89" spans="2:25">
      <c r="B89">
        <v>8</v>
      </c>
      <c r="C89">
        <v>12</v>
      </c>
      <c r="D89">
        <v>30000</v>
      </c>
      <c r="I89">
        <v>1</v>
      </c>
      <c r="J89">
        <v>12</v>
      </c>
      <c r="K89">
        <f t="shared" si="65"/>
        <v>1</v>
      </c>
      <c r="L89">
        <f t="shared" si="62"/>
        <v>12</v>
      </c>
      <c r="M89" s="6">
        <f t="shared" si="63"/>
        <v>2.5</v>
      </c>
      <c r="N89" s="6">
        <f t="shared" si="64"/>
        <v>30</v>
      </c>
      <c r="O89" s="6">
        <f t="shared" si="66"/>
        <v>16.25</v>
      </c>
      <c r="U89" t="s">
        <v>54</v>
      </c>
      <c r="V89" t="str">
        <f>Optimiser!Q13</f>
        <v>Lucky face</v>
      </c>
      <c r="W89">
        <f>Optimiser!R13</f>
        <v>14</v>
      </c>
      <c r="X89">
        <f>Optimiser!S13</f>
        <v>1</v>
      </c>
      <c r="Y89" s="46">
        <f>Optimiser!T13</f>
        <v>0</v>
      </c>
    </row>
    <row r="90" spans="2:25">
      <c r="B90">
        <v>9</v>
      </c>
      <c r="C90">
        <v>13</v>
      </c>
      <c r="D90">
        <v>40000</v>
      </c>
      <c r="I90">
        <v>3</v>
      </c>
      <c r="J90">
        <v>4</v>
      </c>
      <c r="K90">
        <f t="shared" si="65"/>
        <v>3</v>
      </c>
      <c r="L90">
        <f t="shared" si="62"/>
        <v>12</v>
      </c>
      <c r="M90" s="6">
        <f t="shared" si="63"/>
        <v>2.5</v>
      </c>
      <c r="N90" s="6">
        <f t="shared" si="64"/>
        <v>10</v>
      </c>
      <c r="O90" s="6">
        <f t="shared" si="66"/>
        <v>6.25</v>
      </c>
      <c r="U90" t="s">
        <v>55</v>
      </c>
      <c r="V90" t="str">
        <f>Optimiser!Q14</f>
        <v>Lucky face</v>
      </c>
      <c r="W90">
        <f>Optimiser!R14</f>
        <v>21</v>
      </c>
      <c r="X90">
        <f>Optimiser!S14</f>
        <v>0</v>
      </c>
      <c r="Y90" s="46">
        <f>Optimiser!T14</f>
        <v>0</v>
      </c>
    </row>
    <row r="91" spans="2:25">
      <c r="B91">
        <v>10</v>
      </c>
      <c r="C91">
        <v>14</v>
      </c>
      <c r="D91">
        <v>50000</v>
      </c>
      <c r="I91">
        <v>3</v>
      </c>
      <c r="J91">
        <v>5</v>
      </c>
      <c r="K91">
        <f t="shared" si="65"/>
        <v>3</v>
      </c>
      <c r="L91">
        <f t="shared" si="62"/>
        <v>15</v>
      </c>
      <c r="M91" s="6">
        <f t="shared" si="63"/>
        <v>2</v>
      </c>
      <c r="N91" s="6">
        <f t="shared" si="64"/>
        <v>10</v>
      </c>
      <c r="O91" s="6">
        <f t="shared" si="66"/>
        <v>6</v>
      </c>
      <c r="U91" t="s">
        <v>56</v>
      </c>
      <c r="V91" t="str">
        <f>Optimiser!Q15</f>
        <v>Purple Splash</v>
      </c>
      <c r="W91">
        <f>Optimiser!R15</f>
        <v>19</v>
      </c>
      <c r="X91">
        <f>Optimiser!S15</f>
        <v>0</v>
      </c>
      <c r="Y91" s="46">
        <f>Optimiser!T15</f>
        <v>0</v>
      </c>
    </row>
    <row r="92" spans="2:25">
      <c r="B92">
        <v>11</v>
      </c>
      <c r="C92">
        <v>15</v>
      </c>
      <c r="D92">
        <v>60000</v>
      </c>
      <c r="I92">
        <v>3</v>
      </c>
      <c r="J92">
        <v>6</v>
      </c>
      <c r="K92">
        <f t="shared" si="65"/>
        <v>3</v>
      </c>
      <c r="L92">
        <f t="shared" si="62"/>
        <v>18</v>
      </c>
      <c r="M92" s="6">
        <f t="shared" si="63"/>
        <v>1.6666666666666667</v>
      </c>
      <c r="N92" s="6">
        <f t="shared" si="64"/>
        <v>10</v>
      </c>
      <c r="O92" s="6">
        <f t="shared" si="66"/>
        <v>5.833333333333333</v>
      </c>
      <c r="U92" t="s">
        <v>57</v>
      </c>
      <c r="V92" t="str">
        <f>Optimiser!Q16</f>
        <v>Lucky face</v>
      </c>
      <c r="W92">
        <f>Optimiser!R16</f>
        <v>11</v>
      </c>
      <c r="X92">
        <f>Optimiser!S16</f>
        <v>1</v>
      </c>
      <c r="Y92" s="46">
        <f>Optimiser!T16</f>
        <v>0</v>
      </c>
    </row>
    <row r="93" spans="2:25">
      <c r="B93">
        <v>12</v>
      </c>
      <c r="C93">
        <v>16</v>
      </c>
      <c r="D93">
        <v>70000</v>
      </c>
      <c r="I93">
        <v>3</v>
      </c>
      <c r="J93">
        <v>7</v>
      </c>
      <c r="K93">
        <f t="shared" si="65"/>
        <v>3</v>
      </c>
      <c r="L93">
        <f t="shared" si="62"/>
        <v>21</v>
      </c>
      <c r="M93" s="6">
        <f t="shared" si="63"/>
        <v>1.4285714285714286</v>
      </c>
      <c r="N93" s="6">
        <f t="shared" si="64"/>
        <v>10</v>
      </c>
      <c r="O93" s="6">
        <f t="shared" si="66"/>
        <v>5.7142857142857144</v>
      </c>
      <c r="U93" t="s">
        <v>58</v>
      </c>
      <c r="V93" t="str">
        <f>Optimiser!Q17</f>
        <v>Lucky face</v>
      </c>
      <c r="W93">
        <f>Optimiser!R17</f>
        <v>21</v>
      </c>
      <c r="X93">
        <f>Optimiser!S17</f>
        <v>1</v>
      </c>
      <c r="Y93" s="46">
        <f>Optimiser!T17</f>
        <v>0</v>
      </c>
    </row>
    <row r="94" spans="2:25">
      <c r="B94">
        <v>13</v>
      </c>
      <c r="C94">
        <v>17</v>
      </c>
      <c r="D94">
        <v>80000</v>
      </c>
      <c r="I94">
        <v>3</v>
      </c>
      <c r="J94">
        <v>8</v>
      </c>
      <c r="K94">
        <f t="shared" si="65"/>
        <v>3</v>
      </c>
      <c r="L94">
        <f t="shared" si="62"/>
        <v>24</v>
      </c>
      <c r="M94" s="6">
        <f t="shared" si="63"/>
        <v>1.25</v>
      </c>
      <c r="N94" s="6">
        <f t="shared" si="64"/>
        <v>10</v>
      </c>
      <c r="O94" s="6">
        <f t="shared" si="66"/>
        <v>5.625</v>
      </c>
      <c r="U94" t="s">
        <v>59</v>
      </c>
      <c r="V94" t="str">
        <f>Optimiser!Q18</f>
        <v>Golden Blaze</v>
      </c>
      <c r="W94">
        <f>Optimiser!R18</f>
        <v>24</v>
      </c>
      <c r="X94">
        <f>Optimiser!S18</f>
        <v>1</v>
      </c>
      <c r="Y94" s="46">
        <f>Optimiser!T18</f>
        <v>0</v>
      </c>
    </row>
    <row r="95" spans="2:25">
      <c r="B95">
        <v>14</v>
      </c>
      <c r="C95">
        <v>18</v>
      </c>
      <c r="D95">
        <v>90000</v>
      </c>
      <c r="I95">
        <v>3</v>
      </c>
      <c r="J95">
        <v>9</v>
      </c>
      <c r="K95">
        <f t="shared" si="65"/>
        <v>3</v>
      </c>
      <c r="L95">
        <f t="shared" si="62"/>
        <v>27</v>
      </c>
      <c r="M95" s="6">
        <f t="shared" si="63"/>
        <v>1.1111111111111112</v>
      </c>
      <c r="N95" s="6">
        <f t="shared" si="64"/>
        <v>10</v>
      </c>
      <c r="O95" s="6">
        <f t="shared" si="66"/>
        <v>5.5555555555555554</v>
      </c>
      <c r="U95" t="s">
        <v>69</v>
      </c>
      <c r="V95" t="str">
        <f>Optimiser!Q19</f>
        <v>Purple Splash</v>
      </c>
      <c r="W95">
        <f>Optimiser!R19</f>
        <v>18</v>
      </c>
      <c r="X95">
        <f>Optimiser!S19</f>
        <v>1</v>
      </c>
      <c r="Y95" s="46">
        <f>Optimiser!T19</f>
        <v>0</v>
      </c>
    </row>
    <row r="96" spans="2:25">
      <c r="B96">
        <v>15</v>
      </c>
      <c r="C96">
        <v>19</v>
      </c>
      <c r="D96">
        <v>100000</v>
      </c>
      <c r="I96">
        <v>3</v>
      </c>
      <c r="J96">
        <v>10</v>
      </c>
      <c r="K96">
        <f t="shared" si="65"/>
        <v>3</v>
      </c>
      <c r="L96">
        <f t="shared" si="62"/>
        <v>30</v>
      </c>
      <c r="M96" s="6">
        <f t="shared" si="63"/>
        <v>1</v>
      </c>
      <c r="N96" s="6">
        <f t="shared" si="64"/>
        <v>10</v>
      </c>
      <c r="O96" s="6">
        <f t="shared" si="66"/>
        <v>5.5</v>
      </c>
      <c r="U96" t="s">
        <v>70</v>
      </c>
      <c r="V96" t="str">
        <f>Optimiser!Q20</f>
        <v>Golden Blaze</v>
      </c>
      <c r="W96">
        <f>Optimiser!R20</f>
        <v>29</v>
      </c>
      <c r="X96">
        <f>Optimiser!S20</f>
        <v>1</v>
      </c>
      <c r="Y96" s="46">
        <f>Optimiser!T20</f>
        <v>0</v>
      </c>
    </row>
    <row r="97" spans="2:25">
      <c r="B97">
        <v>16</v>
      </c>
      <c r="C97">
        <v>20</v>
      </c>
      <c r="D97">
        <v>110000</v>
      </c>
      <c r="I97">
        <v>3</v>
      </c>
      <c r="J97">
        <v>11</v>
      </c>
      <c r="K97">
        <f t="shared" si="65"/>
        <v>3</v>
      </c>
      <c r="L97">
        <f t="shared" si="62"/>
        <v>33</v>
      </c>
      <c r="M97" s="6">
        <f t="shared" si="63"/>
        <v>0.90909090909090906</v>
      </c>
      <c r="N97" s="6">
        <f t="shared" si="64"/>
        <v>10</v>
      </c>
      <c r="O97" s="6">
        <f t="shared" si="66"/>
        <v>5.4545454545454541</v>
      </c>
      <c r="U97" t="s">
        <v>71</v>
      </c>
      <c r="V97" t="str">
        <f>Optimiser!Q21</f>
        <v>Golden Blaze</v>
      </c>
      <c r="W97">
        <f>Optimiser!R21</f>
        <v>22</v>
      </c>
      <c r="X97">
        <f>Optimiser!S21</f>
        <v>1</v>
      </c>
      <c r="Y97" s="46">
        <f>Optimiser!T21</f>
        <v>0</v>
      </c>
    </row>
    <row r="98" spans="2:25">
      <c r="B98">
        <v>17</v>
      </c>
      <c r="C98">
        <v>21</v>
      </c>
      <c r="D98">
        <v>120000</v>
      </c>
      <c r="I98">
        <v>3</v>
      </c>
      <c r="J98">
        <v>12</v>
      </c>
      <c r="K98">
        <f t="shared" si="65"/>
        <v>3</v>
      </c>
      <c r="L98">
        <f t="shared" si="62"/>
        <v>36</v>
      </c>
      <c r="M98" s="6">
        <f t="shared" si="63"/>
        <v>0.83333333333333337</v>
      </c>
      <c r="N98" s="6">
        <f t="shared" si="64"/>
        <v>10</v>
      </c>
      <c r="O98" s="6">
        <f t="shared" si="66"/>
        <v>5.416666666666667</v>
      </c>
      <c r="U98" t="s">
        <v>72</v>
      </c>
      <c r="V98" t="str">
        <f>Optimiser!Q22</f>
        <v>Purple Splash</v>
      </c>
      <c r="W98">
        <f>Optimiser!R22</f>
        <v>9</v>
      </c>
      <c r="X98">
        <f>Optimiser!S22</f>
        <v>1</v>
      </c>
      <c r="Y98" s="46">
        <f>Optimiser!T22</f>
        <v>0</v>
      </c>
    </row>
    <row r="99" spans="2:25">
      <c r="B99">
        <v>18</v>
      </c>
      <c r="C99">
        <v>22</v>
      </c>
      <c r="D99">
        <v>130000</v>
      </c>
      <c r="I99">
        <v>6</v>
      </c>
      <c r="J99">
        <v>4</v>
      </c>
      <c r="K99">
        <f t="shared" si="65"/>
        <v>6</v>
      </c>
      <c r="L99">
        <f t="shared" si="62"/>
        <v>24</v>
      </c>
      <c r="M99" s="6">
        <f t="shared" si="63"/>
        <v>1.25</v>
      </c>
      <c r="N99" s="6">
        <f t="shared" si="64"/>
        <v>5</v>
      </c>
      <c r="O99" s="6">
        <f t="shared" si="66"/>
        <v>3.125</v>
      </c>
      <c r="U99" t="s">
        <v>73</v>
      </c>
      <c r="V99" t="str">
        <f>Optimiser!Q23</f>
        <v>Lucky face</v>
      </c>
      <c r="W99">
        <f>Optimiser!R23</f>
        <v>14</v>
      </c>
      <c r="X99">
        <f>Optimiser!S23</f>
        <v>1</v>
      </c>
      <c r="Y99" s="46">
        <f>Optimiser!T23</f>
        <v>0</v>
      </c>
    </row>
    <row r="100" spans="2:25">
      <c r="B100">
        <v>19</v>
      </c>
      <c r="C100">
        <v>23</v>
      </c>
      <c r="D100">
        <v>140000</v>
      </c>
      <c r="I100">
        <v>6</v>
      </c>
      <c r="J100">
        <v>5</v>
      </c>
      <c r="K100">
        <f t="shared" si="65"/>
        <v>6</v>
      </c>
      <c r="L100">
        <f t="shared" si="62"/>
        <v>30</v>
      </c>
      <c r="M100" s="6">
        <f t="shared" si="63"/>
        <v>1</v>
      </c>
      <c r="N100" s="6">
        <f t="shared" si="64"/>
        <v>5</v>
      </c>
      <c r="O100" s="6">
        <f t="shared" si="66"/>
        <v>3</v>
      </c>
      <c r="U100" t="s">
        <v>74</v>
      </c>
      <c r="V100" t="str">
        <f>Optimiser!Q24</f>
        <v>Golden Blaze</v>
      </c>
      <c r="W100">
        <f>Optimiser!R24</f>
        <v>21</v>
      </c>
      <c r="X100">
        <f>Optimiser!S24</f>
        <v>1</v>
      </c>
      <c r="Y100" s="46">
        <f>Optimiser!T24</f>
        <v>0</v>
      </c>
    </row>
    <row r="101" spans="2:25">
      <c r="B101">
        <v>20</v>
      </c>
      <c r="C101">
        <v>24</v>
      </c>
      <c r="D101">
        <v>160000</v>
      </c>
      <c r="I101">
        <v>6</v>
      </c>
      <c r="J101">
        <v>6</v>
      </c>
      <c r="K101">
        <f t="shared" si="65"/>
        <v>6</v>
      </c>
      <c r="L101">
        <f t="shared" si="62"/>
        <v>36</v>
      </c>
      <c r="M101" s="6">
        <f t="shared" si="63"/>
        <v>0.83333333333333337</v>
      </c>
      <c r="N101" s="6">
        <f t="shared" si="64"/>
        <v>5</v>
      </c>
      <c r="O101" s="6">
        <f t="shared" si="66"/>
        <v>2.9166666666666665</v>
      </c>
      <c r="U101" t="s">
        <v>75</v>
      </c>
      <c r="V101" t="str">
        <f>Optimiser!Q25</f>
        <v>Lucky face</v>
      </c>
      <c r="W101">
        <f>Optimiser!R25</f>
        <v>13</v>
      </c>
      <c r="X101">
        <f>Optimiser!S25</f>
        <v>0</v>
      </c>
      <c r="Y101" s="46">
        <f>Optimiser!T25</f>
        <v>0</v>
      </c>
    </row>
    <row r="102" spans="2:25">
      <c r="B102">
        <v>21</v>
      </c>
      <c r="C102">
        <v>25</v>
      </c>
      <c r="D102">
        <v>180000</v>
      </c>
      <c r="I102">
        <v>6</v>
      </c>
      <c r="J102">
        <v>7</v>
      </c>
      <c r="K102">
        <f t="shared" si="65"/>
        <v>6</v>
      </c>
      <c r="L102">
        <f t="shared" si="62"/>
        <v>42</v>
      </c>
      <c r="M102" s="6">
        <f t="shared" si="63"/>
        <v>0.7142857142857143</v>
      </c>
      <c r="N102" s="6">
        <f t="shared" si="64"/>
        <v>5</v>
      </c>
      <c r="O102" s="6">
        <f t="shared" si="66"/>
        <v>2.8571428571428572</v>
      </c>
      <c r="U102" t="s">
        <v>76</v>
      </c>
      <c r="V102" t="str">
        <f>Optimiser!Q26</f>
        <v>Lucky face</v>
      </c>
      <c r="W102">
        <f>Optimiser!R26</f>
        <v>9</v>
      </c>
      <c r="X102">
        <f>Optimiser!S26</f>
        <v>1</v>
      </c>
      <c r="Y102" s="46">
        <f>Optimiser!T26</f>
        <v>0</v>
      </c>
    </row>
    <row r="103" spans="2:25">
      <c r="B103">
        <v>22</v>
      </c>
      <c r="C103">
        <v>26</v>
      </c>
      <c r="D103">
        <v>200000</v>
      </c>
      <c r="I103">
        <v>6</v>
      </c>
      <c r="J103">
        <v>8</v>
      </c>
      <c r="K103">
        <f t="shared" si="65"/>
        <v>6</v>
      </c>
      <c r="L103">
        <f t="shared" si="62"/>
        <v>48</v>
      </c>
      <c r="M103" s="6">
        <f t="shared" si="63"/>
        <v>0.625</v>
      </c>
      <c r="N103" s="6">
        <f t="shared" si="64"/>
        <v>5</v>
      </c>
      <c r="O103" s="6">
        <f t="shared" si="66"/>
        <v>2.8125</v>
      </c>
      <c r="U103" t="s">
        <v>77</v>
      </c>
      <c r="V103" t="str">
        <f>Optimiser!Q27</f>
        <v>Purple Splash</v>
      </c>
      <c r="W103">
        <f>Optimiser!R27</f>
        <v>12</v>
      </c>
      <c r="X103">
        <f>Optimiser!S27</f>
        <v>1</v>
      </c>
      <c r="Y103" s="46">
        <f>Optimiser!T27</f>
        <v>0</v>
      </c>
    </row>
    <row r="104" spans="2:25">
      <c r="B104">
        <v>23</v>
      </c>
      <c r="C104">
        <v>27</v>
      </c>
      <c r="D104">
        <v>220000</v>
      </c>
      <c r="I104">
        <v>6</v>
      </c>
      <c r="J104">
        <v>9</v>
      </c>
      <c r="K104">
        <f t="shared" si="65"/>
        <v>6</v>
      </c>
      <c r="L104">
        <f t="shared" si="62"/>
        <v>54</v>
      </c>
      <c r="M104" s="6">
        <f t="shared" si="63"/>
        <v>0.55555555555555558</v>
      </c>
      <c r="N104" s="6">
        <f t="shared" si="64"/>
        <v>5</v>
      </c>
      <c r="O104" s="6">
        <f t="shared" si="66"/>
        <v>2.7777777777777777</v>
      </c>
      <c r="U104" t="s">
        <v>78</v>
      </c>
      <c r="V104" t="str">
        <f>Optimiser!Q28</f>
        <v>Lucky face</v>
      </c>
      <c r="W104">
        <f>Optimiser!R28</f>
        <v>7</v>
      </c>
      <c r="X104">
        <f>Optimiser!S28</f>
        <v>1</v>
      </c>
      <c r="Y104" s="46">
        <f>Optimiser!T28</f>
        <v>0</v>
      </c>
    </row>
    <row r="105" spans="2:25">
      <c r="B105">
        <v>24</v>
      </c>
      <c r="C105">
        <v>28</v>
      </c>
      <c r="D105">
        <v>240000</v>
      </c>
      <c r="I105">
        <v>6</v>
      </c>
      <c r="J105">
        <v>10</v>
      </c>
      <c r="K105">
        <f t="shared" si="65"/>
        <v>6</v>
      </c>
      <c r="L105">
        <f t="shared" si="62"/>
        <v>60</v>
      </c>
      <c r="M105" s="6">
        <f t="shared" si="63"/>
        <v>0.5</v>
      </c>
      <c r="N105" s="6">
        <f t="shared" si="64"/>
        <v>5</v>
      </c>
      <c r="O105" s="6">
        <f t="shared" si="66"/>
        <v>2.75</v>
      </c>
      <c r="U105" t="s">
        <v>79</v>
      </c>
      <c r="V105" t="str">
        <f>Optimiser!Q29</f>
        <v>Lucky face</v>
      </c>
      <c r="W105">
        <f>Optimiser!R29</f>
        <v>7</v>
      </c>
      <c r="X105">
        <f>Optimiser!S29</f>
        <v>1</v>
      </c>
      <c r="Y105" s="46">
        <f>Optimiser!T29</f>
        <v>5.4729166666666664</v>
      </c>
    </row>
    <row r="106" spans="2:25">
      <c r="B106">
        <v>25</v>
      </c>
      <c r="C106">
        <v>29</v>
      </c>
      <c r="D106">
        <v>260000</v>
      </c>
      <c r="I106">
        <v>6</v>
      </c>
      <c r="J106">
        <v>11</v>
      </c>
      <c r="K106">
        <f t="shared" si="65"/>
        <v>6</v>
      </c>
      <c r="L106">
        <f t="shared" si="62"/>
        <v>66</v>
      </c>
      <c r="M106" s="6">
        <f t="shared" si="63"/>
        <v>0.45454545454545453</v>
      </c>
      <c r="N106" s="6">
        <f t="shared" si="64"/>
        <v>5</v>
      </c>
      <c r="O106" s="6">
        <f t="shared" si="66"/>
        <v>2.7272727272727271</v>
      </c>
      <c r="U106" t="s">
        <v>80</v>
      </c>
      <c r="V106">
        <f>Optimiser!Q30</f>
        <v>0</v>
      </c>
      <c r="W106">
        <f>Optimiser!R30</f>
        <v>0</v>
      </c>
      <c r="X106">
        <f>Optimiser!S30</f>
        <v>0</v>
      </c>
      <c r="Y106" s="46">
        <f>Optimiser!T30</f>
        <v>0</v>
      </c>
    </row>
    <row r="107" spans="2:25">
      <c r="B107">
        <v>26</v>
      </c>
      <c r="C107">
        <v>30</v>
      </c>
      <c r="D107">
        <v>280000</v>
      </c>
      <c r="I107">
        <v>6</v>
      </c>
      <c r="J107">
        <v>12</v>
      </c>
      <c r="K107">
        <f t="shared" si="65"/>
        <v>6</v>
      </c>
      <c r="L107">
        <f t="shared" si="62"/>
        <v>72</v>
      </c>
      <c r="M107" s="6">
        <f t="shared" si="63"/>
        <v>0.41666666666666669</v>
      </c>
      <c r="N107" s="6">
        <f t="shared" si="64"/>
        <v>5</v>
      </c>
      <c r="O107" s="6">
        <f t="shared" si="66"/>
        <v>2.7083333333333335</v>
      </c>
      <c r="U107" t="s">
        <v>81</v>
      </c>
      <c r="V107">
        <f>Optimiser!Q31</f>
        <v>0</v>
      </c>
      <c r="W107">
        <f>Optimiser!R31</f>
        <v>0</v>
      </c>
      <c r="X107">
        <f>Optimiser!S31</f>
        <v>0</v>
      </c>
      <c r="Y107" s="46">
        <f>Optimiser!T31</f>
        <v>0</v>
      </c>
    </row>
    <row r="108" spans="2:25">
      <c r="B108">
        <v>27</v>
      </c>
      <c r="C108">
        <v>31</v>
      </c>
      <c r="D108">
        <v>300000</v>
      </c>
      <c r="U108" t="s">
        <v>82</v>
      </c>
      <c r="V108">
        <f>Optimiser!Q32</f>
        <v>0</v>
      </c>
      <c r="W108">
        <f>Optimiser!R32</f>
        <v>0</v>
      </c>
      <c r="X108">
        <f>Optimiser!S32</f>
        <v>0</v>
      </c>
      <c r="Y108" s="46">
        <f>Optimiser!T32</f>
        <v>0</v>
      </c>
    </row>
    <row r="109" spans="2:25">
      <c r="B109">
        <v>28</v>
      </c>
      <c r="C109">
        <v>32</v>
      </c>
      <c r="D109">
        <v>320000</v>
      </c>
      <c r="N109" t="s">
        <v>98</v>
      </c>
      <c r="O109" s="6">
        <f>AVERAGE(O81:O107)</f>
        <v>8.5582311207311204</v>
      </c>
      <c r="U109" t="s">
        <v>83</v>
      </c>
      <c r="V109">
        <f>Optimiser!Q33</f>
        <v>0</v>
      </c>
      <c r="W109">
        <f>Optimiser!R33</f>
        <v>0</v>
      </c>
      <c r="X109">
        <f>Optimiser!S33</f>
        <v>0</v>
      </c>
      <c r="Y109" s="46">
        <f>Optimiser!T33</f>
        <v>0</v>
      </c>
    </row>
    <row r="110" spans="2:25">
      <c r="B110">
        <v>29</v>
      </c>
      <c r="C110">
        <v>33</v>
      </c>
      <c r="D110">
        <v>340000</v>
      </c>
      <c r="U110" t="s">
        <v>84</v>
      </c>
      <c r="V110">
        <f>Optimiser!Q34</f>
        <v>0</v>
      </c>
      <c r="W110">
        <f>Optimiser!R34</f>
        <v>0</v>
      </c>
      <c r="X110">
        <f>Optimiser!S34</f>
        <v>0</v>
      </c>
      <c r="Y110" s="46">
        <f>Optimiser!T34</f>
        <v>0</v>
      </c>
    </row>
    <row r="111" spans="2:25">
      <c r="B111">
        <v>30</v>
      </c>
      <c r="C111">
        <v>34</v>
      </c>
      <c r="D111">
        <v>360000</v>
      </c>
      <c r="U111" t="s">
        <v>85</v>
      </c>
      <c r="V111">
        <f>Optimiser!Q35</f>
        <v>0</v>
      </c>
      <c r="W111">
        <f>Optimiser!R35</f>
        <v>0</v>
      </c>
      <c r="X111">
        <f>Optimiser!S35</f>
        <v>0</v>
      </c>
      <c r="Y111" s="46">
        <f>Optimiser!T35</f>
        <v>0</v>
      </c>
    </row>
    <row r="112" spans="2:25">
      <c r="U112" t="s">
        <v>152</v>
      </c>
      <c r="V112">
        <f>Optimiser!Q36</f>
        <v>0</v>
      </c>
      <c r="W112">
        <f>Optimiser!R36</f>
        <v>0</v>
      </c>
      <c r="X112">
        <f>Optimiser!S36</f>
        <v>0</v>
      </c>
      <c r="Y112" s="46">
        <f>Optimiser!T36</f>
        <v>0</v>
      </c>
    </row>
    <row r="113" spans="21:25">
      <c r="U113" t="s">
        <v>153</v>
      </c>
      <c r="V113">
        <f>Optimiser!Q37</f>
        <v>0</v>
      </c>
      <c r="W113">
        <f>Optimiser!R37</f>
        <v>0</v>
      </c>
      <c r="X113">
        <f>Optimiser!S37</f>
        <v>0</v>
      </c>
      <c r="Y113" s="46">
        <f>Optimiser!T37</f>
        <v>0</v>
      </c>
    </row>
    <row r="114" spans="21:25">
      <c r="U114" t="s">
        <v>154</v>
      </c>
      <c r="V114">
        <f>Optimiser!Q38</f>
        <v>0</v>
      </c>
      <c r="W114">
        <f>Optimiser!R38</f>
        <v>0</v>
      </c>
      <c r="X114">
        <f>Optimiser!S38</f>
        <v>0</v>
      </c>
      <c r="Y114" s="46">
        <f>Optimiser!T38</f>
        <v>0</v>
      </c>
    </row>
    <row r="115" spans="21:25">
      <c r="U115" t="s">
        <v>155</v>
      </c>
      <c r="V115">
        <f>Optimiser!Q39</f>
        <v>0</v>
      </c>
      <c r="W115">
        <f>Optimiser!R39</f>
        <v>0</v>
      </c>
      <c r="X115">
        <f>Optimiser!S39</f>
        <v>0</v>
      </c>
      <c r="Y115" s="46">
        <f>Optimiser!T39</f>
        <v>0</v>
      </c>
    </row>
    <row r="116" spans="21:25">
      <c r="U116" t="s">
        <v>156</v>
      </c>
      <c r="V116">
        <f>Optimiser!Q40</f>
        <v>0</v>
      </c>
      <c r="W116">
        <f>Optimiser!R40</f>
        <v>0</v>
      </c>
      <c r="X116">
        <f>Optimiser!S40</f>
        <v>0</v>
      </c>
      <c r="Y116" s="46">
        <f>Optimiser!T40</f>
        <v>0</v>
      </c>
    </row>
    <row r="117" spans="21:25">
      <c r="U117" t="s">
        <v>157</v>
      </c>
      <c r="V117">
        <f>Optimiser!Q41</f>
        <v>0</v>
      </c>
      <c r="W117">
        <f>Optimiser!R41</f>
        <v>0</v>
      </c>
      <c r="X117">
        <f>Optimiser!S41</f>
        <v>0</v>
      </c>
      <c r="Y117" s="46">
        <f>Optimiser!T41</f>
        <v>0</v>
      </c>
    </row>
    <row r="118" spans="21:25">
      <c r="U118" t="s">
        <v>158</v>
      </c>
      <c r="V118">
        <f>Optimiser!Q42</f>
        <v>0</v>
      </c>
      <c r="W118">
        <f>Optimiser!R42</f>
        <v>0</v>
      </c>
      <c r="X118">
        <f>Optimiser!S42</f>
        <v>0</v>
      </c>
      <c r="Y118" s="46">
        <f>Optimiser!T42</f>
        <v>0</v>
      </c>
    </row>
    <row r="119" spans="21:25">
      <c r="U119" t="s">
        <v>159</v>
      </c>
      <c r="V119">
        <f>Optimiser!Q43</f>
        <v>0</v>
      </c>
      <c r="W119">
        <f>Optimiser!R43</f>
        <v>0</v>
      </c>
      <c r="X119">
        <f>Optimiser!S43</f>
        <v>0</v>
      </c>
      <c r="Y119" s="46">
        <f>Optimiser!T43</f>
        <v>0</v>
      </c>
    </row>
    <row r="120" spans="21:25">
      <c r="U120" t="s">
        <v>160</v>
      </c>
      <c r="V120">
        <f>Optimiser!Q44</f>
        <v>0</v>
      </c>
      <c r="W120">
        <f>Optimiser!R44</f>
        <v>0</v>
      </c>
      <c r="X120">
        <f>Optimiser!S44</f>
        <v>0</v>
      </c>
      <c r="Y120" s="46">
        <f>Optimiser!T44</f>
        <v>0</v>
      </c>
    </row>
    <row r="122" spans="21:25">
      <c r="V122" t="s">
        <v>33</v>
      </c>
      <c r="W122" s="6">
        <f>AVERAGE(W81:INDEX(W81:W120,U79,1))</f>
        <v>14.64</v>
      </c>
      <c r="X122" s="6">
        <f>AVERAGE(X81:INDEX(X81:X120,U79,1))</f>
        <v>0.88</v>
      </c>
      <c r="Y122" s="8">
        <f>(INDEX(Y81:Y120,U79,1)-Y81)/9*24</f>
        <v>14.342592592592592</v>
      </c>
    </row>
  </sheetData>
  <conditionalFormatting sqref="J22:DE54">
    <cfRule type="colorScale" priority="2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3:L14">
    <cfRule type="colorScale" priority="21">
      <colorScale>
        <cfvo type="min" val="0"/>
        <cfvo type="max" val="0"/>
        <color theme="0"/>
        <color rgb="FFFFEF9C"/>
      </colorScale>
    </cfRule>
  </conditionalFormatting>
  <conditionalFormatting sqref="L3:L14">
    <cfRule type="colorScale" priority="15">
      <colorScale>
        <cfvo type="min" val="0"/>
        <cfvo type="max" val="0"/>
        <color theme="0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E122"/>
  <sheetViews>
    <sheetView zoomScale="85" zoomScaleNormal="85" workbookViewId="0">
      <selection activeCell="J8" sqref="J8"/>
    </sheetView>
  </sheetViews>
  <sheetFormatPr defaultRowHeight="14.25"/>
  <cols>
    <col min="2" max="2" width="15.75" bestFit="1" customWidth="1"/>
    <col min="5" max="5" width="9" customWidth="1"/>
    <col min="7" max="7" width="10" bestFit="1" customWidth="1"/>
    <col min="9" max="9" width="10" bestFit="1" customWidth="1"/>
    <col min="10" max="19" width="8.875" customWidth="1"/>
    <col min="22" max="22" width="10.375" bestFit="1" customWidth="1"/>
    <col min="24" max="24" width="10.625" bestFit="1" customWidth="1"/>
    <col min="28" max="28" width="9.625" bestFit="1" customWidth="1"/>
  </cols>
  <sheetData>
    <row r="1" spans="2:30">
      <c r="F1" t="s">
        <v>100</v>
      </c>
      <c r="G1" t="s">
        <v>65</v>
      </c>
      <c r="H1" s="6">
        <f>U7/U6</f>
        <v>4.25</v>
      </c>
      <c r="I1" t="s">
        <v>64</v>
      </c>
    </row>
    <row r="2" spans="2:30" ht="15">
      <c r="B2" t="s">
        <v>86</v>
      </c>
      <c r="C2" s="9">
        <f>Optimiser!D6</f>
        <v>13</v>
      </c>
      <c r="G2" t="s">
        <v>99</v>
      </c>
      <c r="H2" t="s">
        <v>25</v>
      </c>
      <c r="I2" t="s">
        <v>26</v>
      </c>
      <c r="J2" t="s">
        <v>27</v>
      </c>
      <c r="K2" t="s">
        <v>62</v>
      </c>
      <c r="L2" t="s">
        <v>63</v>
      </c>
    </row>
    <row r="3" spans="2:30">
      <c r="B3" t="s">
        <v>7</v>
      </c>
      <c r="C3">
        <f>INDEX($D$22:$D$52,$C$2,0)</f>
        <v>100</v>
      </c>
      <c r="G3">
        <v>1</v>
      </c>
      <c r="H3" s="6">
        <f t="shared" ref="H3:H14" ca="1" si="0">$G3*($U$10/$U$9*$C$10*($C$9*(1+$C$4)+($C$8/6+$C$8/3*$C$6)*0.5*(1+$C$5)))+$K3</f>
        <v>20137.261812655041</v>
      </c>
      <c r="I3" s="6">
        <f t="shared" ref="I3:I14" ca="1" si="1">$G3*(0.5*$U$10/$U$9*$C$10*($C$9*(1+$C$4)+($C$8/6+$C$8/3*$C$6)*0.25*(1+$C$5)))+$K3</f>
        <v>11387.261812655042</v>
      </c>
      <c r="J3" s="6">
        <f t="shared" ref="J3:J14" ca="1" si="2">$G3*(0.1*$U$10/$U$9*$C$10*($C$9*(1+$C$4)+($C$8/6+$C$8/3*$C$6)*0.05*(1+$C$5)))+$K3</f>
        <v>4747.2618126550424</v>
      </c>
      <c r="K3" s="6">
        <f t="shared" ref="K3:K14" ca="1" si="3">$U$6*G3+$AC$3*G3/$AA$13+(G3/$C$14*$D$14+G3/$C$15*$D$15+G3/$C$16*$D$16+G3/$C$17*$D$17+G3/$C$18*$D$18+G3/$C$13*$D$13)*2-$P$12*$G3</f>
        <v>3137.2618126550419</v>
      </c>
      <c r="L3" s="6">
        <f t="shared" ref="L3:L14" si="4">IF($U$6*G3&gt;$U$7,$U$7,$U$6*G3)+$AC$3*G3/$AA$13</f>
        <v>2653.2710135571338</v>
      </c>
      <c r="U3" t="s">
        <v>24</v>
      </c>
      <c r="AB3" t="s">
        <v>29</v>
      </c>
      <c r="AC3">
        <f>Y13*U5</f>
        <v>3513.6000000000004</v>
      </c>
      <c r="AD3" t="s">
        <v>60</v>
      </c>
    </row>
    <row r="4" spans="2:30" ht="15">
      <c r="B4" t="s">
        <v>8</v>
      </c>
      <c r="C4" s="4">
        <f>INDEX($E$22:$E$52,$C$2,0)</f>
        <v>0</v>
      </c>
      <c r="G4">
        <v>2</v>
      </c>
      <c r="H4" s="6">
        <f t="shared" ca="1" si="0"/>
        <v>40274.523625310081</v>
      </c>
      <c r="I4" s="6">
        <f t="shared" ca="1" si="1"/>
        <v>22774.523625310085</v>
      </c>
      <c r="J4" s="6">
        <f t="shared" ca="1" si="2"/>
        <v>9494.5236253100848</v>
      </c>
      <c r="K4" s="6">
        <f t="shared" ca="1" si="3"/>
        <v>6274.5236253100838</v>
      </c>
      <c r="L4" s="6">
        <f t="shared" si="4"/>
        <v>5306.5420271142675</v>
      </c>
      <c r="T4" t="s">
        <v>23</v>
      </c>
      <c r="U4" s="10">
        <f>Optimiser!E7</f>
        <v>0.18</v>
      </c>
      <c r="AB4" t="s">
        <v>23</v>
      </c>
      <c r="AC4" s="1">
        <f ca="1">(E66*H66+E67*H67+E68*H68+E69*H69+E71*H71+E70*H70+E65*H65)/Core!U79</f>
        <v>5.5432000000000009E-2</v>
      </c>
    </row>
    <row r="5" spans="2:30" ht="15">
      <c r="B5" t="s">
        <v>9</v>
      </c>
      <c r="C5" s="4">
        <f>INDEX($F$22:$F$52,$C$2,0)</f>
        <v>0.2</v>
      </c>
      <c r="G5">
        <v>3</v>
      </c>
      <c r="H5" s="6">
        <f t="shared" ca="1" si="0"/>
        <v>60411.785437965125</v>
      </c>
      <c r="I5" s="6">
        <f t="shared" ca="1" si="1"/>
        <v>34161.785437965125</v>
      </c>
      <c r="J5" s="6">
        <f t="shared" ca="1" si="2"/>
        <v>14241.785437965125</v>
      </c>
      <c r="K5" s="6">
        <f t="shared" ca="1" si="3"/>
        <v>9411.7854379651253</v>
      </c>
      <c r="L5" s="6">
        <f t="shared" si="4"/>
        <v>7959.8130406714008</v>
      </c>
      <c r="P5" t="s">
        <v>18</v>
      </c>
      <c r="Q5" t="s">
        <v>19</v>
      </c>
      <c r="R5" t="s">
        <v>191</v>
      </c>
      <c r="T5" t="s">
        <v>29</v>
      </c>
      <c r="U5" s="11">
        <f>Optimiser!E8</f>
        <v>240</v>
      </c>
      <c r="AB5" t="s">
        <v>61</v>
      </c>
      <c r="AC5" s="4">
        <f ca="1">(E57*H66+E58*H67+E59*H68+E60*H69+E62*H71+E56*H65+E61*H70)/Core!U79</f>
        <v>8.8000000000000009E-2</v>
      </c>
    </row>
    <row r="6" spans="2:30" ht="15">
      <c r="B6" t="s">
        <v>68</v>
      </c>
      <c r="C6" s="4">
        <f>INDEX($G$22:$G$52,$C$2,0)</f>
        <v>0</v>
      </c>
      <c r="F6" s="1"/>
      <c r="G6">
        <v>4</v>
      </c>
      <c r="H6" s="6">
        <f t="shared" ca="1" si="0"/>
        <v>80549.047250620162</v>
      </c>
      <c r="I6" s="6">
        <f t="shared" ca="1" si="1"/>
        <v>45549.04725062017</v>
      </c>
      <c r="J6" s="6">
        <f t="shared" ca="1" si="2"/>
        <v>18989.04725062017</v>
      </c>
      <c r="K6" s="6">
        <f t="shared" ca="1" si="3"/>
        <v>12549.047250620168</v>
      </c>
      <c r="L6" s="6">
        <f t="shared" si="4"/>
        <v>10613.084054228535</v>
      </c>
      <c r="O6" t="s">
        <v>15</v>
      </c>
      <c r="P6" s="11">
        <f>Optimiser!D15</f>
        <v>13</v>
      </c>
      <c r="Q6">
        <f>P6+4</f>
        <v>17</v>
      </c>
      <c r="R6">
        <f>IF(Optimiser!C15="none skulls",0,IF(Optimiser!C15="slightly lethal",1,IF(Optimiser!C15="on average lethal",2,IF(Optimiser!C15="enormously lethal",3,4))))</f>
        <v>2</v>
      </c>
      <c r="T6" t="s">
        <v>30</v>
      </c>
      <c r="U6" s="11">
        <f>Optimiser!E9</f>
        <v>2000</v>
      </c>
    </row>
    <row r="7" spans="2:30" ht="15">
      <c r="C7" s="4"/>
      <c r="F7" s="1"/>
      <c r="G7">
        <v>5</v>
      </c>
      <c r="H7" s="6">
        <f t="shared" ca="1" si="0"/>
        <v>100686.30906327521</v>
      </c>
      <c r="I7" s="6">
        <f t="shared" ca="1" si="1"/>
        <v>56936.309063275214</v>
      </c>
      <c r="J7" s="6">
        <f t="shared" ca="1" si="2"/>
        <v>23736.30906327521</v>
      </c>
      <c r="K7" s="6">
        <f t="shared" ca="1" si="3"/>
        <v>15686.30906327521</v>
      </c>
      <c r="L7" s="6">
        <f t="shared" si="4"/>
        <v>11766.355067785669</v>
      </c>
      <c r="O7" t="s">
        <v>16</v>
      </c>
      <c r="P7" s="11">
        <f>Optimiser!D16</f>
        <v>10</v>
      </c>
      <c r="Q7">
        <f t="shared" ref="Q7:Q8" si="5">P7+4</f>
        <v>14</v>
      </c>
      <c r="R7">
        <f>IF(Optimiser!C16="none skulls",0,IF(Optimiser!C16="slightly lethal",1,IF(Optimiser!C16="on average lethal",2,IF(Optimiser!C16="enormously lethal",3,4))))</f>
        <v>2</v>
      </c>
      <c r="T7" t="s">
        <v>31</v>
      </c>
      <c r="U7" s="11">
        <f>Optimiser!E10</f>
        <v>8500</v>
      </c>
      <c r="AC7" s="6"/>
    </row>
    <row r="8" spans="2:30" ht="15">
      <c r="B8" t="s">
        <v>87</v>
      </c>
      <c r="C8" s="9">
        <f>Optimiser!C18</f>
        <v>5000</v>
      </c>
      <c r="F8" s="1"/>
      <c r="G8">
        <v>6</v>
      </c>
      <c r="H8" s="6">
        <f t="shared" ca="1" si="0"/>
        <v>120823.57087593025</v>
      </c>
      <c r="I8" s="6">
        <f t="shared" ca="1" si="1"/>
        <v>68323.570875930251</v>
      </c>
      <c r="J8" s="6">
        <f t="shared" ca="1" si="2"/>
        <v>28483.570875930251</v>
      </c>
      <c r="K8" s="6">
        <f t="shared" ca="1" si="3"/>
        <v>18823.570875930251</v>
      </c>
      <c r="L8" s="6">
        <f t="shared" si="4"/>
        <v>12419.626081342802</v>
      </c>
      <c r="O8" t="s">
        <v>17</v>
      </c>
      <c r="P8" s="11">
        <f>Optimiser!D17</f>
        <v>7</v>
      </c>
      <c r="Q8">
        <f t="shared" si="5"/>
        <v>11</v>
      </c>
      <c r="R8">
        <f>IF(Optimiser!C17="none skulls",0,IF(Optimiser!C17="slightly lethal",1,IF(Optimiser!C17="on average lethal",2,IF(Optimiser!C17="enormously lethal",3,4))))</f>
        <v>2</v>
      </c>
      <c r="T8" t="s">
        <v>32</v>
      </c>
      <c r="U8" s="11">
        <f>Optimiser!E11</f>
        <v>21</v>
      </c>
    </row>
    <row r="9" spans="2:30" ht="15">
      <c r="B9" t="s">
        <v>88</v>
      </c>
      <c r="C9" s="9">
        <f>Optimiser!C19</f>
        <v>8000</v>
      </c>
      <c r="G9">
        <v>7</v>
      </c>
      <c r="H9" s="6">
        <f t="shared" ca="1" si="0"/>
        <v>140960.8326885853</v>
      </c>
      <c r="I9" s="6">
        <f t="shared" ca="1" si="1"/>
        <v>79710.832688585288</v>
      </c>
      <c r="J9" s="6">
        <f t="shared" ca="1" si="2"/>
        <v>33230.832688585288</v>
      </c>
      <c r="K9" s="6">
        <f t="shared" ca="1" si="3"/>
        <v>21960.832688585291</v>
      </c>
      <c r="L9" s="6">
        <f t="shared" si="4"/>
        <v>13072.897094899936</v>
      </c>
      <c r="O9" t="s">
        <v>22</v>
      </c>
      <c r="Q9" s="25">
        <f>(Q6*R6+Q7*R7+Q8*R8)/R9</f>
        <v>14</v>
      </c>
      <c r="R9">
        <f>SUM(R6:R8)</f>
        <v>6</v>
      </c>
      <c r="T9" t="s">
        <v>66</v>
      </c>
      <c r="U9" s="11">
        <f>Optimiser!E12</f>
        <v>28</v>
      </c>
    </row>
    <row r="10" spans="2:30" ht="15">
      <c r="B10" t="s">
        <v>89</v>
      </c>
      <c r="C10" s="6">
        <f>U9/(Optimiser!D5+4)*2</f>
        <v>2.1538461538461537</v>
      </c>
      <c r="G10">
        <v>8</v>
      </c>
      <c r="H10" s="6">
        <f t="shared" ca="1" si="0"/>
        <v>161098.09450124032</v>
      </c>
      <c r="I10" s="6">
        <f t="shared" ca="1" si="1"/>
        <v>91098.094501240339</v>
      </c>
      <c r="J10" s="6">
        <f t="shared" ca="1" si="2"/>
        <v>37978.094501240339</v>
      </c>
      <c r="K10" s="6">
        <f t="shared" ca="1" si="3"/>
        <v>25098.094501240335</v>
      </c>
      <c r="L10" s="6">
        <f t="shared" si="4"/>
        <v>13726.16810845707</v>
      </c>
      <c r="P10" s="3"/>
      <c r="T10" t="s">
        <v>67</v>
      </c>
      <c r="U10" s="11">
        <f>Optimiser!F13</f>
        <v>26</v>
      </c>
    </row>
    <row r="11" spans="2:30" ht="15">
      <c r="G11">
        <v>9</v>
      </c>
      <c r="H11" s="6">
        <f t="shared" ca="1" si="0"/>
        <v>181235.35631389538</v>
      </c>
      <c r="I11" s="6">
        <f t="shared" ca="1" si="1"/>
        <v>102485.35631389538</v>
      </c>
      <c r="J11" s="6">
        <f t="shared" ca="1" si="2"/>
        <v>42725.356313895376</v>
      </c>
      <c r="K11" s="6">
        <f t="shared" ca="1" si="3"/>
        <v>28235.356313895376</v>
      </c>
      <c r="L11" s="6">
        <f t="shared" si="4"/>
        <v>14379.439122014202</v>
      </c>
      <c r="P11" s="3"/>
    </row>
    <row r="12" spans="2:30" ht="15">
      <c r="B12" t="s">
        <v>90</v>
      </c>
      <c r="C12" t="s">
        <v>91</v>
      </c>
      <c r="D12" t="s">
        <v>92</v>
      </c>
      <c r="G12">
        <v>10</v>
      </c>
      <c r="H12" s="6">
        <f t="shared" ca="1" si="0"/>
        <v>201372.61812655043</v>
      </c>
      <c r="I12" s="6">
        <f t="shared" ca="1" si="1"/>
        <v>113872.61812655043</v>
      </c>
      <c r="J12" s="6">
        <f t="shared" ca="1" si="2"/>
        <v>47472.61812655042</v>
      </c>
      <c r="K12" s="6">
        <f t="shared" ca="1" si="3"/>
        <v>31372.61812655042</v>
      </c>
      <c r="L12" s="6">
        <f t="shared" si="4"/>
        <v>15032.710135571337</v>
      </c>
      <c r="O12" t="s">
        <v>124</v>
      </c>
      <c r="P12" s="18">
        <f ca="1">Optimiser!C20/(Optimiser!C21+3)*500/Core!Y122*AC4</f>
        <v>72.143907036797941</v>
      </c>
    </row>
    <row r="13" spans="2:30" ht="15">
      <c r="B13" t="s">
        <v>101</v>
      </c>
      <c r="C13">
        <f>Core!C13</f>
        <v>1.5</v>
      </c>
      <c r="D13">
        <f>Core!D13</f>
        <v>125</v>
      </c>
      <c r="G13">
        <v>11</v>
      </c>
      <c r="H13" s="6">
        <f t="shared" ca="1" si="0"/>
        <v>221509.87993920548</v>
      </c>
      <c r="I13" s="6">
        <f t="shared" ca="1" si="1"/>
        <v>125259.87993920546</v>
      </c>
      <c r="J13" s="6">
        <f t="shared" ca="1" si="2"/>
        <v>52219.879939205464</v>
      </c>
      <c r="K13" s="6">
        <f t="shared" ca="1" si="3"/>
        <v>34509.879939205464</v>
      </c>
      <c r="L13" s="6">
        <f t="shared" si="4"/>
        <v>15685.981149128471</v>
      </c>
      <c r="P13" s="3"/>
      <c r="X13" t="s">
        <v>33</v>
      </c>
      <c r="Y13" s="8">
        <f>Core!W122</f>
        <v>14.64</v>
      </c>
      <c r="Z13" s="8">
        <f>Core!X122</f>
        <v>0.88</v>
      </c>
      <c r="AA13" s="8">
        <f>Core!Y122</f>
        <v>5.3784722222222223</v>
      </c>
    </row>
    <row r="14" spans="2:30">
      <c r="B14" t="s">
        <v>102</v>
      </c>
      <c r="C14">
        <f>Core!C14</f>
        <v>3.5</v>
      </c>
      <c r="D14">
        <f>Core!D14</f>
        <v>350</v>
      </c>
      <c r="G14">
        <v>12</v>
      </c>
      <c r="H14" s="6">
        <f t="shared" ca="1" si="0"/>
        <v>241647.1417518605</v>
      </c>
      <c r="I14" s="6">
        <f t="shared" ca="1" si="1"/>
        <v>136647.1417518605</v>
      </c>
      <c r="J14" s="6">
        <f t="shared" ca="1" si="2"/>
        <v>56967.141751860501</v>
      </c>
      <c r="K14" s="6">
        <f t="shared" ca="1" si="3"/>
        <v>37647.141751860501</v>
      </c>
      <c r="L14" s="6">
        <f t="shared" si="4"/>
        <v>16339.252162685603</v>
      </c>
    </row>
    <row r="15" spans="2:30">
      <c r="B15" t="s">
        <v>103</v>
      </c>
      <c r="C15">
        <f>Core!C15</f>
        <v>7</v>
      </c>
      <c r="D15">
        <f>Core!D15</f>
        <v>650</v>
      </c>
    </row>
    <row r="16" spans="2:30">
      <c r="B16" t="s">
        <v>104</v>
      </c>
      <c r="C16">
        <f>Core!C16</f>
        <v>666</v>
      </c>
      <c r="D16">
        <f>Core!D16</f>
        <v>1250</v>
      </c>
    </row>
    <row r="17" spans="1:109">
      <c r="B17" t="s">
        <v>105</v>
      </c>
      <c r="C17">
        <f>Core!C17</f>
        <v>666</v>
      </c>
      <c r="D17">
        <f>Core!D17</f>
        <v>0</v>
      </c>
    </row>
    <row r="18" spans="1:109">
      <c r="B18" t="s">
        <v>106</v>
      </c>
      <c r="C18">
        <f>Core!C18</f>
        <v>666</v>
      </c>
      <c r="D18">
        <f>Core!D18</f>
        <v>0</v>
      </c>
    </row>
    <row r="20" spans="1:109">
      <c r="J20" t="s">
        <v>28</v>
      </c>
    </row>
    <row r="21" spans="1:109">
      <c r="B21" t="s">
        <v>13</v>
      </c>
      <c r="C21" t="s">
        <v>12</v>
      </c>
      <c r="D21" t="s">
        <v>7</v>
      </c>
      <c r="E21" t="s">
        <v>8</v>
      </c>
      <c r="F21" t="s">
        <v>9</v>
      </c>
      <c r="G21" t="s">
        <v>10</v>
      </c>
      <c r="H21" t="s">
        <v>11</v>
      </c>
      <c r="I21" t="s">
        <v>14</v>
      </c>
      <c r="J21">
        <v>1</v>
      </c>
      <c r="K21">
        <v>2</v>
      </c>
      <c r="L21">
        <v>3</v>
      </c>
      <c r="M21">
        <v>4</v>
      </c>
      <c r="N21">
        <v>5</v>
      </c>
      <c r="O21">
        <v>6</v>
      </c>
      <c r="P21">
        <v>7</v>
      </c>
      <c r="Q21">
        <v>8</v>
      </c>
      <c r="R21">
        <v>9</v>
      </c>
      <c r="S21">
        <v>10</v>
      </c>
      <c r="T21">
        <v>11</v>
      </c>
      <c r="U21">
        <v>12</v>
      </c>
      <c r="V21">
        <v>13</v>
      </c>
      <c r="W21">
        <v>14</v>
      </c>
      <c r="X21">
        <v>15</v>
      </c>
      <c r="Y21">
        <v>16</v>
      </c>
      <c r="Z21">
        <v>17</v>
      </c>
      <c r="AA21">
        <v>18</v>
      </c>
      <c r="AB21">
        <v>19</v>
      </c>
      <c r="AC21">
        <v>20</v>
      </c>
      <c r="AD21">
        <v>21</v>
      </c>
      <c r="AE21">
        <v>22</v>
      </c>
      <c r="AF21">
        <v>23</v>
      </c>
      <c r="AG21">
        <v>24</v>
      </c>
      <c r="AH21">
        <v>25</v>
      </c>
      <c r="AI21">
        <v>26</v>
      </c>
      <c r="AJ21">
        <v>27</v>
      </c>
      <c r="AK21">
        <v>28</v>
      </c>
      <c r="AL21">
        <v>29</v>
      </c>
      <c r="AM21">
        <v>30</v>
      </c>
      <c r="AN21">
        <v>31</v>
      </c>
      <c r="AO21">
        <v>32</v>
      </c>
      <c r="AP21">
        <v>33</v>
      </c>
      <c r="AQ21">
        <v>34</v>
      </c>
      <c r="AR21">
        <v>35</v>
      </c>
      <c r="AS21">
        <v>36</v>
      </c>
      <c r="AT21">
        <v>37</v>
      </c>
      <c r="AU21">
        <v>38</v>
      </c>
      <c r="AV21">
        <v>39</v>
      </c>
      <c r="AW21">
        <v>40</v>
      </c>
      <c r="AX21">
        <v>41</v>
      </c>
      <c r="AY21">
        <v>42</v>
      </c>
      <c r="AZ21">
        <v>43</v>
      </c>
      <c r="BA21">
        <v>44</v>
      </c>
      <c r="BB21">
        <v>45</v>
      </c>
      <c r="BC21">
        <v>46</v>
      </c>
      <c r="BD21">
        <v>47</v>
      </c>
      <c r="BE21">
        <v>48</v>
      </c>
      <c r="BF21">
        <v>49</v>
      </c>
      <c r="BG21">
        <v>50</v>
      </c>
      <c r="BH21">
        <v>51</v>
      </c>
      <c r="BI21">
        <v>52</v>
      </c>
      <c r="BJ21">
        <v>53</v>
      </c>
      <c r="BK21">
        <v>54</v>
      </c>
      <c r="BL21">
        <v>55</v>
      </c>
      <c r="BM21">
        <v>56</v>
      </c>
      <c r="BN21">
        <v>57</v>
      </c>
      <c r="BO21">
        <v>58</v>
      </c>
      <c r="BP21">
        <v>59</v>
      </c>
      <c r="BQ21">
        <v>60</v>
      </c>
      <c r="BR21">
        <v>61</v>
      </c>
      <c r="BS21">
        <v>62</v>
      </c>
      <c r="BT21">
        <v>63</v>
      </c>
      <c r="BU21">
        <v>64</v>
      </c>
      <c r="BV21">
        <v>65</v>
      </c>
      <c r="BW21">
        <v>66</v>
      </c>
      <c r="BX21">
        <v>67</v>
      </c>
      <c r="BY21">
        <v>68</v>
      </c>
      <c r="BZ21">
        <v>69</v>
      </c>
      <c r="CA21">
        <v>70</v>
      </c>
      <c r="CB21">
        <v>71</v>
      </c>
      <c r="CC21">
        <v>72</v>
      </c>
      <c r="CD21">
        <v>73</v>
      </c>
      <c r="CE21">
        <v>74</v>
      </c>
      <c r="CF21">
        <v>75</v>
      </c>
      <c r="CG21">
        <v>76</v>
      </c>
      <c r="CH21">
        <v>77</v>
      </c>
      <c r="CI21">
        <v>78</v>
      </c>
      <c r="CJ21">
        <v>79</v>
      </c>
      <c r="CK21">
        <v>80</v>
      </c>
      <c r="CL21">
        <v>81</v>
      </c>
      <c r="CM21">
        <v>82</v>
      </c>
      <c r="CN21">
        <v>83</v>
      </c>
      <c r="CO21">
        <v>84</v>
      </c>
      <c r="CP21">
        <v>85</v>
      </c>
      <c r="CQ21">
        <v>86</v>
      </c>
      <c r="CR21">
        <v>87</v>
      </c>
      <c r="CS21">
        <v>88</v>
      </c>
      <c r="CT21">
        <v>89</v>
      </c>
      <c r="CU21">
        <v>90</v>
      </c>
      <c r="CV21">
        <v>91</v>
      </c>
      <c r="CW21">
        <v>92</v>
      </c>
      <c r="CX21">
        <v>93</v>
      </c>
      <c r="CY21">
        <v>94</v>
      </c>
      <c r="CZ21">
        <v>95</v>
      </c>
      <c r="DA21">
        <v>96</v>
      </c>
      <c r="DB21">
        <v>97</v>
      </c>
      <c r="DC21">
        <v>98</v>
      </c>
      <c r="DD21">
        <v>99</v>
      </c>
      <c r="DE21">
        <v>100</v>
      </c>
    </row>
    <row r="22" spans="1:109">
      <c r="A22" t="s">
        <v>46</v>
      </c>
      <c r="B22" t="s">
        <v>0</v>
      </c>
      <c r="C22">
        <v>1</v>
      </c>
      <c r="D22">
        <v>40</v>
      </c>
      <c r="J22" s="4">
        <f t="shared" ref="J22:S31" si="6">IF($D22-$Q$9*(J$21-1)&gt;$D22*0.7,0.5*(1+$F22-$U$4),IF($D22-$Q$9*(J$21-1)&gt;$D22*0.3,0.25*(1+$F22-$U$4),0.05*(1+$F22-$U$4)))</f>
        <v>0.41000000000000003</v>
      </c>
      <c r="K22" s="4">
        <f t="shared" si="6"/>
        <v>0.20500000000000002</v>
      </c>
      <c r="L22" s="4">
        <f t="shared" si="6"/>
        <v>4.1000000000000009E-2</v>
      </c>
      <c r="M22" s="4">
        <f t="shared" si="6"/>
        <v>4.1000000000000009E-2</v>
      </c>
      <c r="N22" s="4">
        <f t="shared" si="6"/>
        <v>4.1000000000000009E-2</v>
      </c>
      <c r="O22" s="4">
        <f t="shared" si="6"/>
        <v>4.1000000000000009E-2</v>
      </c>
      <c r="P22" s="4">
        <f t="shared" si="6"/>
        <v>4.1000000000000009E-2</v>
      </c>
      <c r="Q22" s="4">
        <f t="shared" si="6"/>
        <v>4.1000000000000009E-2</v>
      </c>
      <c r="R22" s="4">
        <f t="shared" si="6"/>
        <v>4.1000000000000009E-2</v>
      </c>
      <c r="S22" s="4">
        <f t="shared" si="6"/>
        <v>4.1000000000000009E-2</v>
      </c>
      <c r="T22" s="4">
        <f t="shared" ref="T22:AC31" si="7">IF($D22-$Q$9*(T$21-1)&gt;$D22*0.7,0.5*(1+$F22-$U$4),IF($D22-$Q$9*(T$21-1)&gt;$D22*0.3,0.25*(1+$F22-$U$4),0.05*(1+$F22-$U$4)))</f>
        <v>4.1000000000000009E-2</v>
      </c>
      <c r="U22" s="4">
        <f t="shared" si="7"/>
        <v>4.1000000000000009E-2</v>
      </c>
      <c r="V22" s="4">
        <f t="shared" si="7"/>
        <v>4.1000000000000009E-2</v>
      </c>
      <c r="W22" s="4">
        <f t="shared" si="7"/>
        <v>4.1000000000000009E-2</v>
      </c>
      <c r="X22" s="4">
        <f t="shared" si="7"/>
        <v>4.1000000000000009E-2</v>
      </c>
      <c r="Y22" s="4">
        <f t="shared" si="7"/>
        <v>4.1000000000000009E-2</v>
      </c>
      <c r="Z22" s="4">
        <f t="shared" si="7"/>
        <v>4.1000000000000009E-2</v>
      </c>
      <c r="AA22" s="4">
        <f t="shared" si="7"/>
        <v>4.1000000000000009E-2</v>
      </c>
      <c r="AB22" s="4">
        <f t="shared" si="7"/>
        <v>4.1000000000000009E-2</v>
      </c>
      <c r="AC22" s="4">
        <f t="shared" si="7"/>
        <v>4.1000000000000009E-2</v>
      </c>
      <c r="AD22" s="4">
        <f t="shared" ref="AD22:AM31" si="8">IF($D22-$Q$9*(AD$21-1)&gt;$D22*0.7,0.5*(1+$F22-$U$4),IF($D22-$Q$9*(AD$21-1)&gt;$D22*0.3,0.25*(1+$F22-$U$4),0.05*(1+$F22-$U$4)))</f>
        <v>4.1000000000000009E-2</v>
      </c>
      <c r="AE22" s="4">
        <f t="shared" si="8"/>
        <v>4.1000000000000009E-2</v>
      </c>
      <c r="AF22" s="4">
        <f t="shared" si="8"/>
        <v>4.1000000000000009E-2</v>
      </c>
      <c r="AG22" s="4">
        <f t="shared" si="8"/>
        <v>4.1000000000000009E-2</v>
      </c>
      <c r="AH22" s="4">
        <f t="shared" si="8"/>
        <v>4.1000000000000009E-2</v>
      </c>
      <c r="AI22" s="4">
        <f t="shared" si="8"/>
        <v>4.1000000000000009E-2</v>
      </c>
      <c r="AJ22" s="4">
        <f t="shared" si="8"/>
        <v>4.1000000000000009E-2</v>
      </c>
      <c r="AK22" s="4">
        <f t="shared" si="8"/>
        <v>4.1000000000000009E-2</v>
      </c>
      <c r="AL22" s="4">
        <f t="shared" si="8"/>
        <v>4.1000000000000009E-2</v>
      </c>
      <c r="AM22" s="4">
        <f t="shared" si="8"/>
        <v>4.1000000000000009E-2</v>
      </c>
      <c r="AN22" s="4">
        <f t="shared" ref="AN22:AW31" si="9">IF($D22-$Q$9*(AN$21-1)&gt;$D22*0.7,0.5*(1+$F22-$U$4),IF($D22-$Q$9*(AN$21-1)&gt;$D22*0.3,0.25*(1+$F22-$U$4),0.05*(1+$F22-$U$4)))</f>
        <v>4.1000000000000009E-2</v>
      </c>
      <c r="AO22" s="4">
        <f t="shared" si="9"/>
        <v>4.1000000000000009E-2</v>
      </c>
      <c r="AP22" s="4">
        <f t="shared" si="9"/>
        <v>4.1000000000000009E-2</v>
      </c>
      <c r="AQ22" s="4">
        <f t="shared" si="9"/>
        <v>4.1000000000000009E-2</v>
      </c>
      <c r="AR22" s="4">
        <f t="shared" si="9"/>
        <v>4.1000000000000009E-2</v>
      </c>
      <c r="AS22" s="4">
        <f t="shared" si="9"/>
        <v>4.1000000000000009E-2</v>
      </c>
      <c r="AT22" s="4">
        <f t="shared" si="9"/>
        <v>4.1000000000000009E-2</v>
      </c>
      <c r="AU22" s="4">
        <f t="shared" si="9"/>
        <v>4.1000000000000009E-2</v>
      </c>
      <c r="AV22" s="4">
        <f t="shared" si="9"/>
        <v>4.1000000000000009E-2</v>
      </c>
      <c r="AW22" s="4">
        <f t="shared" si="9"/>
        <v>4.1000000000000009E-2</v>
      </c>
      <c r="AX22" s="4">
        <f t="shared" ref="AX22:BG31" si="10">IF($D22-$Q$9*(AX$21-1)&gt;$D22*0.7,0.5*(1+$F22-$U$4),IF($D22-$Q$9*(AX$21-1)&gt;$D22*0.3,0.25*(1+$F22-$U$4),0.05*(1+$F22-$U$4)))</f>
        <v>4.1000000000000009E-2</v>
      </c>
      <c r="AY22" s="4">
        <f t="shared" si="10"/>
        <v>4.1000000000000009E-2</v>
      </c>
      <c r="AZ22" s="4">
        <f t="shared" si="10"/>
        <v>4.1000000000000009E-2</v>
      </c>
      <c r="BA22" s="4">
        <f t="shared" si="10"/>
        <v>4.1000000000000009E-2</v>
      </c>
      <c r="BB22" s="4">
        <f t="shared" si="10"/>
        <v>4.1000000000000009E-2</v>
      </c>
      <c r="BC22" s="4">
        <f t="shared" si="10"/>
        <v>4.1000000000000009E-2</v>
      </c>
      <c r="BD22" s="4">
        <f t="shared" si="10"/>
        <v>4.1000000000000009E-2</v>
      </c>
      <c r="BE22" s="4">
        <f t="shared" si="10"/>
        <v>4.1000000000000009E-2</v>
      </c>
      <c r="BF22" s="4">
        <f t="shared" si="10"/>
        <v>4.1000000000000009E-2</v>
      </c>
      <c r="BG22" s="4">
        <f t="shared" si="10"/>
        <v>4.1000000000000009E-2</v>
      </c>
      <c r="BH22" s="4">
        <f t="shared" ref="BH22:BQ31" si="11">IF($D22-$Q$9*(BH$21-1)&gt;$D22*0.7,0.5*(1+$F22-$U$4),IF($D22-$Q$9*(BH$21-1)&gt;$D22*0.3,0.25*(1+$F22-$U$4),0.05*(1+$F22-$U$4)))</f>
        <v>4.1000000000000009E-2</v>
      </c>
      <c r="BI22" s="4">
        <f t="shared" si="11"/>
        <v>4.1000000000000009E-2</v>
      </c>
      <c r="BJ22" s="4">
        <f t="shared" si="11"/>
        <v>4.1000000000000009E-2</v>
      </c>
      <c r="BK22" s="4">
        <f t="shared" si="11"/>
        <v>4.1000000000000009E-2</v>
      </c>
      <c r="BL22" s="4">
        <f t="shared" si="11"/>
        <v>4.1000000000000009E-2</v>
      </c>
      <c r="BM22" s="4">
        <f t="shared" si="11"/>
        <v>4.1000000000000009E-2</v>
      </c>
      <c r="BN22" s="4">
        <f t="shared" si="11"/>
        <v>4.1000000000000009E-2</v>
      </c>
      <c r="BO22" s="4">
        <f t="shared" si="11"/>
        <v>4.1000000000000009E-2</v>
      </c>
      <c r="BP22" s="4">
        <f t="shared" si="11"/>
        <v>4.1000000000000009E-2</v>
      </c>
      <c r="BQ22" s="4">
        <f t="shared" si="11"/>
        <v>4.1000000000000009E-2</v>
      </c>
      <c r="BR22" s="4">
        <f t="shared" ref="BR22:CA31" si="12">IF($D22-$Q$9*(BR$21-1)&gt;$D22*0.7,0.5*(1+$F22-$U$4),IF($D22-$Q$9*(BR$21-1)&gt;$D22*0.3,0.25*(1+$F22-$U$4),0.05*(1+$F22-$U$4)))</f>
        <v>4.1000000000000009E-2</v>
      </c>
      <c r="BS22" s="4">
        <f t="shared" si="12"/>
        <v>4.1000000000000009E-2</v>
      </c>
      <c r="BT22" s="4">
        <f t="shared" si="12"/>
        <v>4.1000000000000009E-2</v>
      </c>
      <c r="BU22" s="4">
        <f t="shared" si="12"/>
        <v>4.1000000000000009E-2</v>
      </c>
      <c r="BV22" s="4">
        <f t="shared" si="12"/>
        <v>4.1000000000000009E-2</v>
      </c>
      <c r="BW22" s="4">
        <f t="shared" si="12"/>
        <v>4.1000000000000009E-2</v>
      </c>
      <c r="BX22" s="4">
        <f t="shared" si="12"/>
        <v>4.1000000000000009E-2</v>
      </c>
      <c r="BY22" s="4">
        <f t="shared" si="12"/>
        <v>4.1000000000000009E-2</v>
      </c>
      <c r="BZ22" s="4">
        <f t="shared" si="12"/>
        <v>4.1000000000000009E-2</v>
      </c>
      <c r="CA22" s="4">
        <f t="shared" si="12"/>
        <v>4.1000000000000009E-2</v>
      </c>
      <c r="CB22" s="4">
        <f t="shared" ref="CB22:CK31" si="13">IF($D22-$Q$9*(CB$21-1)&gt;$D22*0.7,0.5*(1+$F22-$U$4),IF($D22-$Q$9*(CB$21-1)&gt;$D22*0.3,0.25*(1+$F22-$U$4),0.05*(1+$F22-$U$4)))</f>
        <v>4.1000000000000009E-2</v>
      </c>
      <c r="CC22" s="4">
        <f t="shared" si="13"/>
        <v>4.1000000000000009E-2</v>
      </c>
      <c r="CD22" s="4">
        <f t="shared" si="13"/>
        <v>4.1000000000000009E-2</v>
      </c>
      <c r="CE22" s="4">
        <f t="shared" si="13"/>
        <v>4.1000000000000009E-2</v>
      </c>
      <c r="CF22" s="4">
        <f t="shared" si="13"/>
        <v>4.1000000000000009E-2</v>
      </c>
      <c r="CG22" s="4">
        <f t="shared" si="13"/>
        <v>4.1000000000000009E-2</v>
      </c>
      <c r="CH22" s="4">
        <f t="shared" si="13"/>
        <v>4.1000000000000009E-2</v>
      </c>
      <c r="CI22" s="4">
        <f t="shared" si="13"/>
        <v>4.1000000000000009E-2</v>
      </c>
      <c r="CJ22" s="4">
        <f t="shared" si="13"/>
        <v>4.1000000000000009E-2</v>
      </c>
      <c r="CK22" s="4">
        <f t="shared" si="13"/>
        <v>4.1000000000000009E-2</v>
      </c>
      <c r="CL22" s="4">
        <f t="shared" ref="CL22:CU31" si="14">IF($D22-$Q$9*(CL$21-1)&gt;$D22*0.7,0.5*(1+$F22-$U$4),IF($D22-$Q$9*(CL$21-1)&gt;$D22*0.3,0.25*(1+$F22-$U$4),0.05*(1+$F22-$U$4)))</f>
        <v>4.1000000000000009E-2</v>
      </c>
      <c r="CM22" s="4">
        <f t="shared" si="14"/>
        <v>4.1000000000000009E-2</v>
      </c>
      <c r="CN22" s="4">
        <f t="shared" si="14"/>
        <v>4.1000000000000009E-2</v>
      </c>
      <c r="CO22" s="4">
        <f t="shared" si="14"/>
        <v>4.1000000000000009E-2</v>
      </c>
      <c r="CP22" s="4">
        <f t="shared" si="14"/>
        <v>4.1000000000000009E-2</v>
      </c>
      <c r="CQ22" s="4">
        <f t="shared" si="14"/>
        <v>4.1000000000000009E-2</v>
      </c>
      <c r="CR22" s="4">
        <f t="shared" si="14"/>
        <v>4.1000000000000009E-2</v>
      </c>
      <c r="CS22" s="4">
        <f t="shared" si="14"/>
        <v>4.1000000000000009E-2</v>
      </c>
      <c r="CT22" s="4">
        <f t="shared" si="14"/>
        <v>4.1000000000000009E-2</v>
      </c>
      <c r="CU22" s="4">
        <f t="shared" si="14"/>
        <v>4.1000000000000009E-2</v>
      </c>
      <c r="CV22" s="4">
        <f t="shared" ref="CV22:DE31" si="15">IF($D22-$Q$9*(CV$21-1)&gt;$D22*0.7,0.5*(1+$F22-$U$4),IF($D22-$Q$9*(CV$21-1)&gt;$D22*0.3,0.25*(1+$F22-$U$4),0.05*(1+$F22-$U$4)))</f>
        <v>4.1000000000000009E-2</v>
      </c>
      <c r="CW22" s="4">
        <f t="shared" si="15"/>
        <v>4.1000000000000009E-2</v>
      </c>
      <c r="CX22" s="4">
        <f t="shared" si="15"/>
        <v>4.1000000000000009E-2</v>
      </c>
      <c r="CY22" s="4">
        <f t="shared" si="15"/>
        <v>4.1000000000000009E-2</v>
      </c>
      <c r="CZ22" s="4">
        <f t="shared" si="15"/>
        <v>4.1000000000000009E-2</v>
      </c>
      <c r="DA22" s="4">
        <f t="shared" si="15"/>
        <v>4.1000000000000009E-2</v>
      </c>
      <c r="DB22" s="4">
        <f t="shared" si="15"/>
        <v>4.1000000000000009E-2</v>
      </c>
      <c r="DC22" s="4">
        <f t="shared" si="15"/>
        <v>4.1000000000000009E-2</v>
      </c>
      <c r="DD22" s="4">
        <f t="shared" si="15"/>
        <v>4.1000000000000009E-2</v>
      </c>
      <c r="DE22" s="4">
        <f t="shared" si="15"/>
        <v>4.1000000000000009E-2</v>
      </c>
    </row>
    <row r="23" spans="1:109">
      <c r="A23" t="s">
        <v>47</v>
      </c>
      <c r="B23" t="s">
        <v>1</v>
      </c>
      <c r="C23">
        <v>1</v>
      </c>
      <c r="D23">
        <v>50</v>
      </c>
      <c r="H23">
        <v>5</v>
      </c>
      <c r="I23">
        <f>H23</f>
        <v>5</v>
      </c>
      <c r="J23" s="4">
        <f t="shared" si="6"/>
        <v>0.41000000000000003</v>
      </c>
      <c r="K23" s="4">
        <f t="shared" si="6"/>
        <v>0.41000000000000003</v>
      </c>
      <c r="L23" s="4">
        <f t="shared" si="6"/>
        <v>0.20500000000000002</v>
      </c>
      <c r="M23" s="4">
        <f t="shared" si="6"/>
        <v>4.1000000000000009E-2</v>
      </c>
      <c r="N23" s="4">
        <f t="shared" si="6"/>
        <v>4.1000000000000009E-2</v>
      </c>
      <c r="O23" s="4">
        <f t="shared" si="6"/>
        <v>4.1000000000000009E-2</v>
      </c>
      <c r="P23" s="4">
        <f t="shared" si="6"/>
        <v>4.1000000000000009E-2</v>
      </c>
      <c r="Q23" s="4">
        <f t="shared" si="6"/>
        <v>4.1000000000000009E-2</v>
      </c>
      <c r="R23" s="4">
        <f t="shared" si="6"/>
        <v>4.1000000000000009E-2</v>
      </c>
      <c r="S23" s="4">
        <f t="shared" si="6"/>
        <v>4.1000000000000009E-2</v>
      </c>
      <c r="T23" s="4">
        <f t="shared" si="7"/>
        <v>4.1000000000000009E-2</v>
      </c>
      <c r="U23" s="4">
        <f t="shared" si="7"/>
        <v>4.1000000000000009E-2</v>
      </c>
      <c r="V23" s="4">
        <f t="shared" si="7"/>
        <v>4.1000000000000009E-2</v>
      </c>
      <c r="W23" s="4">
        <f t="shared" si="7"/>
        <v>4.1000000000000009E-2</v>
      </c>
      <c r="X23" s="4">
        <f t="shared" si="7"/>
        <v>4.1000000000000009E-2</v>
      </c>
      <c r="Y23" s="4">
        <f t="shared" si="7"/>
        <v>4.1000000000000009E-2</v>
      </c>
      <c r="Z23" s="4">
        <f t="shared" si="7"/>
        <v>4.1000000000000009E-2</v>
      </c>
      <c r="AA23" s="4">
        <f t="shared" si="7"/>
        <v>4.1000000000000009E-2</v>
      </c>
      <c r="AB23" s="4">
        <f t="shared" si="7"/>
        <v>4.1000000000000009E-2</v>
      </c>
      <c r="AC23" s="4">
        <f t="shared" si="7"/>
        <v>4.1000000000000009E-2</v>
      </c>
      <c r="AD23" s="4">
        <f t="shared" si="8"/>
        <v>4.1000000000000009E-2</v>
      </c>
      <c r="AE23" s="4">
        <f t="shared" si="8"/>
        <v>4.1000000000000009E-2</v>
      </c>
      <c r="AF23" s="4">
        <f t="shared" si="8"/>
        <v>4.1000000000000009E-2</v>
      </c>
      <c r="AG23" s="4">
        <f t="shared" si="8"/>
        <v>4.1000000000000009E-2</v>
      </c>
      <c r="AH23" s="4">
        <f t="shared" si="8"/>
        <v>4.1000000000000009E-2</v>
      </c>
      <c r="AI23" s="4">
        <f t="shared" si="8"/>
        <v>4.1000000000000009E-2</v>
      </c>
      <c r="AJ23" s="4">
        <f t="shared" si="8"/>
        <v>4.1000000000000009E-2</v>
      </c>
      <c r="AK23" s="4">
        <f t="shared" si="8"/>
        <v>4.1000000000000009E-2</v>
      </c>
      <c r="AL23" s="4">
        <f t="shared" si="8"/>
        <v>4.1000000000000009E-2</v>
      </c>
      <c r="AM23" s="4">
        <f t="shared" si="8"/>
        <v>4.1000000000000009E-2</v>
      </c>
      <c r="AN23" s="4">
        <f t="shared" si="9"/>
        <v>4.1000000000000009E-2</v>
      </c>
      <c r="AO23" s="4">
        <f t="shared" si="9"/>
        <v>4.1000000000000009E-2</v>
      </c>
      <c r="AP23" s="4">
        <f t="shared" si="9"/>
        <v>4.1000000000000009E-2</v>
      </c>
      <c r="AQ23" s="4">
        <f t="shared" si="9"/>
        <v>4.1000000000000009E-2</v>
      </c>
      <c r="AR23" s="4">
        <f t="shared" si="9"/>
        <v>4.1000000000000009E-2</v>
      </c>
      <c r="AS23" s="4">
        <f t="shared" si="9"/>
        <v>4.1000000000000009E-2</v>
      </c>
      <c r="AT23" s="4">
        <f t="shared" si="9"/>
        <v>4.1000000000000009E-2</v>
      </c>
      <c r="AU23" s="4">
        <f t="shared" si="9"/>
        <v>4.1000000000000009E-2</v>
      </c>
      <c r="AV23" s="4">
        <f t="shared" si="9"/>
        <v>4.1000000000000009E-2</v>
      </c>
      <c r="AW23" s="4">
        <f t="shared" si="9"/>
        <v>4.1000000000000009E-2</v>
      </c>
      <c r="AX23" s="4">
        <f t="shared" si="10"/>
        <v>4.1000000000000009E-2</v>
      </c>
      <c r="AY23" s="4">
        <f t="shared" si="10"/>
        <v>4.1000000000000009E-2</v>
      </c>
      <c r="AZ23" s="4">
        <f t="shared" si="10"/>
        <v>4.1000000000000009E-2</v>
      </c>
      <c r="BA23" s="4">
        <f t="shared" si="10"/>
        <v>4.1000000000000009E-2</v>
      </c>
      <c r="BB23" s="4">
        <f t="shared" si="10"/>
        <v>4.1000000000000009E-2</v>
      </c>
      <c r="BC23" s="4">
        <f t="shared" si="10"/>
        <v>4.1000000000000009E-2</v>
      </c>
      <c r="BD23" s="4">
        <f t="shared" si="10"/>
        <v>4.1000000000000009E-2</v>
      </c>
      <c r="BE23" s="4">
        <f t="shared" si="10"/>
        <v>4.1000000000000009E-2</v>
      </c>
      <c r="BF23" s="4">
        <f t="shared" si="10"/>
        <v>4.1000000000000009E-2</v>
      </c>
      <c r="BG23" s="4">
        <f t="shared" si="10"/>
        <v>4.1000000000000009E-2</v>
      </c>
      <c r="BH23" s="4">
        <f t="shared" si="11"/>
        <v>4.1000000000000009E-2</v>
      </c>
      <c r="BI23" s="4">
        <f t="shared" si="11"/>
        <v>4.1000000000000009E-2</v>
      </c>
      <c r="BJ23" s="4">
        <f t="shared" si="11"/>
        <v>4.1000000000000009E-2</v>
      </c>
      <c r="BK23" s="4">
        <f t="shared" si="11"/>
        <v>4.1000000000000009E-2</v>
      </c>
      <c r="BL23" s="4">
        <f t="shared" si="11"/>
        <v>4.1000000000000009E-2</v>
      </c>
      <c r="BM23" s="4">
        <f t="shared" si="11"/>
        <v>4.1000000000000009E-2</v>
      </c>
      <c r="BN23" s="4">
        <f t="shared" si="11"/>
        <v>4.1000000000000009E-2</v>
      </c>
      <c r="BO23" s="4">
        <f t="shared" si="11"/>
        <v>4.1000000000000009E-2</v>
      </c>
      <c r="BP23" s="4">
        <f t="shared" si="11"/>
        <v>4.1000000000000009E-2</v>
      </c>
      <c r="BQ23" s="4">
        <f t="shared" si="11"/>
        <v>4.1000000000000009E-2</v>
      </c>
      <c r="BR23" s="4">
        <f t="shared" si="12"/>
        <v>4.1000000000000009E-2</v>
      </c>
      <c r="BS23" s="4">
        <f t="shared" si="12"/>
        <v>4.1000000000000009E-2</v>
      </c>
      <c r="BT23" s="4">
        <f t="shared" si="12"/>
        <v>4.1000000000000009E-2</v>
      </c>
      <c r="BU23" s="4">
        <f t="shared" si="12"/>
        <v>4.1000000000000009E-2</v>
      </c>
      <c r="BV23" s="4">
        <f t="shared" si="12"/>
        <v>4.1000000000000009E-2</v>
      </c>
      <c r="BW23" s="4">
        <f t="shared" si="12"/>
        <v>4.1000000000000009E-2</v>
      </c>
      <c r="BX23" s="4">
        <f t="shared" si="12"/>
        <v>4.1000000000000009E-2</v>
      </c>
      <c r="BY23" s="4">
        <f t="shared" si="12"/>
        <v>4.1000000000000009E-2</v>
      </c>
      <c r="BZ23" s="4">
        <f t="shared" si="12"/>
        <v>4.1000000000000009E-2</v>
      </c>
      <c r="CA23" s="4">
        <f t="shared" si="12"/>
        <v>4.1000000000000009E-2</v>
      </c>
      <c r="CB23" s="4">
        <f t="shared" si="13"/>
        <v>4.1000000000000009E-2</v>
      </c>
      <c r="CC23" s="4">
        <f t="shared" si="13"/>
        <v>4.1000000000000009E-2</v>
      </c>
      <c r="CD23" s="4">
        <f t="shared" si="13"/>
        <v>4.1000000000000009E-2</v>
      </c>
      <c r="CE23" s="4">
        <f t="shared" si="13"/>
        <v>4.1000000000000009E-2</v>
      </c>
      <c r="CF23" s="4">
        <f t="shared" si="13"/>
        <v>4.1000000000000009E-2</v>
      </c>
      <c r="CG23" s="4">
        <f t="shared" si="13"/>
        <v>4.1000000000000009E-2</v>
      </c>
      <c r="CH23" s="4">
        <f t="shared" si="13"/>
        <v>4.1000000000000009E-2</v>
      </c>
      <c r="CI23" s="4">
        <f t="shared" si="13"/>
        <v>4.1000000000000009E-2</v>
      </c>
      <c r="CJ23" s="4">
        <f t="shared" si="13"/>
        <v>4.1000000000000009E-2</v>
      </c>
      <c r="CK23" s="4">
        <f t="shared" si="13"/>
        <v>4.1000000000000009E-2</v>
      </c>
      <c r="CL23" s="4">
        <f t="shared" si="14"/>
        <v>4.1000000000000009E-2</v>
      </c>
      <c r="CM23" s="4">
        <f t="shared" si="14"/>
        <v>4.1000000000000009E-2</v>
      </c>
      <c r="CN23" s="4">
        <f t="shared" si="14"/>
        <v>4.1000000000000009E-2</v>
      </c>
      <c r="CO23" s="4">
        <f t="shared" si="14"/>
        <v>4.1000000000000009E-2</v>
      </c>
      <c r="CP23" s="4">
        <f t="shared" si="14"/>
        <v>4.1000000000000009E-2</v>
      </c>
      <c r="CQ23" s="4">
        <f t="shared" si="14"/>
        <v>4.1000000000000009E-2</v>
      </c>
      <c r="CR23" s="4">
        <f t="shared" si="14"/>
        <v>4.1000000000000009E-2</v>
      </c>
      <c r="CS23" s="4">
        <f t="shared" si="14"/>
        <v>4.1000000000000009E-2</v>
      </c>
      <c r="CT23" s="4">
        <f t="shared" si="14"/>
        <v>4.1000000000000009E-2</v>
      </c>
      <c r="CU23" s="4">
        <f t="shared" si="14"/>
        <v>4.1000000000000009E-2</v>
      </c>
      <c r="CV23" s="4">
        <f t="shared" si="15"/>
        <v>4.1000000000000009E-2</v>
      </c>
      <c r="CW23" s="4">
        <f t="shared" si="15"/>
        <v>4.1000000000000009E-2</v>
      </c>
      <c r="CX23" s="4">
        <f t="shared" si="15"/>
        <v>4.1000000000000009E-2</v>
      </c>
      <c r="CY23" s="4">
        <f t="shared" si="15"/>
        <v>4.1000000000000009E-2</v>
      </c>
      <c r="CZ23" s="4">
        <f t="shared" si="15"/>
        <v>4.1000000000000009E-2</v>
      </c>
      <c r="DA23" s="4">
        <f t="shared" si="15"/>
        <v>4.1000000000000009E-2</v>
      </c>
      <c r="DB23" s="4">
        <f t="shared" si="15"/>
        <v>4.1000000000000009E-2</v>
      </c>
      <c r="DC23" s="4">
        <f t="shared" si="15"/>
        <v>4.1000000000000009E-2</v>
      </c>
      <c r="DD23" s="4">
        <f t="shared" si="15"/>
        <v>4.1000000000000009E-2</v>
      </c>
      <c r="DE23" s="4">
        <f t="shared" si="15"/>
        <v>4.1000000000000009E-2</v>
      </c>
    </row>
    <row r="24" spans="1:109">
      <c r="A24" t="s">
        <v>48</v>
      </c>
      <c r="B24" t="s">
        <v>1</v>
      </c>
      <c r="C24">
        <v>2</v>
      </c>
      <c r="D24">
        <v>70</v>
      </c>
      <c r="H24">
        <v>7.5</v>
      </c>
      <c r="I24">
        <f>H24+H23</f>
        <v>12.5</v>
      </c>
      <c r="J24" s="4">
        <f t="shared" si="6"/>
        <v>0.41000000000000003</v>
      </c>
      <c r="K24" s="4">
        <f t="shared" si="6"/>
        <v>0.41000000000000003</v>
      </c>
      <c r="L24" s="4">
        <f t="shared" si="6"/>
        <v>0.20500000000000002</v>
      </c>
      <c r="M24" s="4">
        <f t="shared" si="6"/>
        <v>0.20500000000000002</v>
      </c>
      <c r="N24" s="4">
        <f t="shared" si="6"/>
        <v>4.1000000000000009E-2</v>
      </c>
      <c r="O24" s="4">
        <f t="shared" si="6"/>
        <v>4.1000000000000009E-2</v>
      </c>
      <c r="P24" s="4">
        <f t="shared" si="6"/>
        <v>4.1000000000000009E-2</v>
      </c>
      <c r="Q24" s="4">
        <f t="shared" si="6"/>
        <v>4.1000000000000009E-2</v>
      </c>
      <c r="R24" s="4">
        <f t="shared" si="6"/>
        <v>4.1000000000000009E-2</v>
      </c>
      <c r="S24" s="4">
        <f t="shared" si="6"/>
        <v>4.1000000000000009E-2</v>
      </c>
      <c r="T24" s="4">
        <f t="shared" si="7"/>
        <v>4.1000000000000009E-2</v>
      </c>
      <c r="U24" s="4">
        <f t="shared" si="7"/>
        <v>4.1000000000000009E-2</v>
      </c>
      <c r="V24" s="4">
        <f t="shared" si="7"/>
        <v>4.1000000000000009E-2</v>
      </c>
      <c r="W24" s="4">
        <f t="shared" si="7"/>
        <v>4.1000000000000009E-2</v>
      </c>
      <c r="X24" s="4">
        <f t="shared" si="7"/>
        <v>4.1000000000000009E-2</v>
      </c>
      <c r="Y24" s="4">
        <f t="shared" si="7"/>
        <v>4.1000000000000009E-2</v>
      </c>
      <c r="Z24" s="4">
        <f t="shared" si="7"/>
        <v>4.1000000000000009E-2</v>
      </c>
      <c r="AA24" s="4">
        <f t="shared" si="7"/>
        <v>4.1000000000000009E-2</v>
      </c>
      <c r="AB24" s="4">
        <f t="shared" si="7"/>
        <v>4.1000000000000009E-2</v>
      </c>
      <c r="AC24" s="4">
        <f t="shared" si="7"/>
        <v>4.1000000000000009E-2</v>
      </c>
      <c r="AD24" s="4">
        <f t="shared" si="8"/>
        <v>4.1000000000000009E-2</v>
      </c>
      <c r="AE24" s="4">
        <f t="shared" si="8"/>
        <v>4.1000000000000009E-2</v>
      </c>
      <c r="AF24" s="4">
        <f t="shared" si="8"/>
        <v>4.1000000000000009E-2</v>
      </c>
      <c r="AG24" s="4">
        <f t="shared" si="8"/>
        <v>4.1000000000000009E-2</v>
      </c>
      <c r="AH24" s="4">
        <f t="shared" si="8"/>
        <v>4.1000000000000009E-2</v>
      </c>
      <c r="AI24" s="4">
        <f t="shared" si="8"/>
        <v>4.1000000000000009E-2</v>
      </c>
      <c r="AJ24" s="4">
        <f t="shared" si="8"/>
        <v>4.1000000000000009E-2</v>
      </c>
      <c r="AK24" s="4">
        <f t="shared" si="8"/>
        <v>4.1000000000000009E-2</v>
      </c>
      <c r="AL24" s="4">
        <f t="shared" si="8"/>
        <v>4.1000000000000009E-2</v>
      </c>
      <c r="AM24" s="4">
        <f t="shared" si="8"/>
        <v>4.1000000000000009E-2</v>
      </c>
      <c r="AN24" s="4">
        <f t="shared" si="9"/>
        <v>4.1000000000000009E-2</v>
      </c>
      <c r="AO24" s="4">
        <f t="shared" si="9"/>
        <v>4.1000000000000009E-2</v>
      </c>
      <c r="AP24" s="4">
        <f t="shared" si="9"/>
        <v>4.1000000000000009E-2</v>
      </c>
      <c r="AQ24" s="4">
        <f t="shared" si="9"/>
        <v>4.1000000000000009E-2</v>
      </c>
      <c r="AR24" s="4">
        <f t="shared" si="9"/>
        <v>4.1000000000000009E-2</v>
      </c>
      <c r="AS24" s="4">
        <f t="shared" si="9"/>
        <v>4.1000000000000009E-2</v>
      </c>
      <c r="AT24" s="4">
        <f t="shared" si="9"/>
        <v>4.1000000000000009E-2</v>
      </c>
      <c r="AU24" s="4">
        <f t="shared" si="9"/>
        <v>4.1000000000000009E-2</v>
      </c>
      <c r="AV24" s="4">
        <f t="shared" si="9"/>
        <v>4.1000000000000009E-2</v>
      </c>
      <c r="AW24" s="4">
        <f t="shared" si="9"/>
        <v>4.1000000000000009E-2</v>
      </c>
      <c r="AX24" s="4">
        <f t="shared" si="10"/>
        <v>4.1000000000000009E-2</v>
      </c>
      <c r="AY24" s="4">
        <f t="shared" si="10"/>
        <v>4.1000000000000009E-2</v>
      </c>
      <c r="AZ24" s="4">
        <f t="shared" si="10"/>
        <v>4.1000000000000009E-2</v>
      </c>
      <c r="BA24" s="4">
        <f t="shared" si="10"/>
        <v>4.1000000000000009E-2</v>
      </c>
      <c r="BB24" s="4">
        <f t="shared" si="10"/>
        <v>4.1000000000000009E-2</v>
      </c>
      <c r="BC24" s="4">
        <f t="shared" si="10"/>
        <v>4.1000000000000009E-2</v>
      </c>
      <c r="BD24" s="4">
        <f t="shared" si="10"/>
        <v>4.1000000000000009E-2</v>
      </c>
      <c r="BE24" s="4">
        <f t="shared" si="10"/>
        <v>4.1000000000000009E-2</v>
      </c>
      <c r="BF24" s="4">
        <f t="shared" si="10"/>
        <v>4.1000000000000009E-2</v>
      </c>
      <c r="BG24" s="4">
        <f t="shared" si="10"/>
        <v>4.1000000000000009E-2</v>
      </c>
      <c r="BH24" s="4">
        <f t="shared" si="11"/>
        <v>4.1000000000000009E-2</v>
      </c>
      <c r="BI24" s="4">
        <f t="shared" si="11"/>
        <v>4.1000000000000009E-2</v>
      </c>
      <c r="BJ24" s="4">
        <f t="shared" si="11"/>
        <v>4.1000000000000009E-2</v>
      </c>
      <c r="BK24" s="4">
        <f t="shared" si="11"/>
        <v>4.1000000000000009E-2</v>
      </c>
      <c r="BL24" s="4">
        <f t="shared" si="11"/>
        <v>4.1000000000000009E-2</v>
      </c>
      <c r="BM24" s="4">
        <f t="shared" si="11"/>
        <v>4.1000000000000009E-2</v>
      </c>
      <c r="BN24" s="4">
        <f t="shared" si="11"/>
        <v>4.1000000000000009E-2</v>
      </c>
      <c r="BO24" s="4">
        <f t="shared" si="11"/>
        <v>4.1000000000000009E-2</v>
      </c>
      <c r="BP24" s="4">
        <f t="shared" si="11"/>
        <v>4.1000000000000009E-2</v>
      </c>
      <c r="BQ24" s="4">
        <f t="shared" si="11"/>
        <v>4.1000000000000009E-2</v>
      </c>
      <c r="BR24" s="4">
        <f t="shared" si="12"/>
        <v>4.1000000000000009E-2</v>
      </c>
      <c r="BS24" s="4">
        <f t="shared" si="12"/>
        <v>4.1000000000000009E-2</v>
      </c>
      <c r="BT24" s="4">
        <f t="shared" si="12"/>
        <v>4.1000000000000009E-2</v>
      </c>
      <c r="BU24" s="4">
        <f t="shared" si="12"/>
        <v>4.1000000000000009E-2</v>
      </c>
      <c r="BV24" s="4">
        <f t="shared" si="12"/>
        <v>4.1000000000000009E-2</v>
      </c>
      <c r="BW24" s="4">
        <f t="shared" si="12"/>
        <v>4.1000000000000009E-2</v>
      </c>
      <c r="BX24" s="4">
        <f t="shared" si="12"/>
        <v>4.1000000000000009E-2</v>
      </c>
      <c r="BY24" s="4">
        <f t="shared" si="12"/>
        <v>4.1000000000000009E-2</v>
      </c>
      <c r="BZ24" s="4">
        <f t="shared" si="12"/>
        <v>4.1000000000000009E-2</v>
      </c>
      <c r="CA24" s="4">
        <f t="shared" si="12"/>
        <v>4.1000000000000009E-2</v>
      </c>
      <c r="CB24" s="4">
        <f t="shared" si="13"/>
        <v>4.1000000000000009E-2</v>
      </c>
      <c r="CC24" s="4">
        <f t="shared" si="13"/>
        <v>4.1000000000000009E-2</v>
      </c>
      <c r="CD24" s="4">
        <f t="shared" si="13"/>
        <v>4.1000000000000009E-2</v>
      </c>
      <c r="CE24" s="4">
        <f t="shared" si="13"/>
        <v>4.1000000000000009E-2</v>
      </c>
      <c r="CF24" s="4">
        <f t="shared" si="13"/>
        <v>4.1000000000000009E-2</v>
      </c>
      <c r="CG24" s="4">
        <f t="shared" si="13"/>
        <v>4.1000000000000009E-2</v>
      </c>
      <c r="CH24" s="4">
        <f t="shared" si="13"/>
        <v>4.1000000000000009E-2</v>
      </c>
      <c r="CI24" s="4">
        <f t="shared" si="13"/>
        <v>4.1000000000000009E-2</v>
      </c>
      <c r="CJ24" s="4">
        <f t="shared" si="13"/>
        <v>4.1000000000000009E-2</v>
      </c>
      <c r="CK24" s="4">
        <f t="shared" si="13"/>
        <v>4.1000000000000009E-2</v>
      </c>
      <c r="CL24" s="4">
        <f t="shared" si="14"/>
        <v>4.1000000000000009E-2</v>
      </c>
      <c r="CM24" s="4">
        <f t="shared" si="14"/>
        <v>4.1000000000000009E-2</v>
      </c>
      <c r="CN24" s="4">
        <f t="shared" si="14"/>
        <v>4.1000000000000009E-2</v>
      </c>
      <c r="CO24" s="4">
        <f t="shared" si="14"/>
        <v>4.1000000000000009E-2</v>
      </c>
      <c r="CP24" s="4">
        <f t="shared" si="14"/>
        <v>4.1000000000000009E-2</v>
      </c>
      <c r="CQ24" s="4">
        <f t="shared" si="14"/>
        <v>4.1000000000000009E-2</v>
      </c>
      <c r="CR24" s="4">
        <f t="shared" si="14"/>
        <v>4.1000000000000009E-2</v>
      </c>
      <c r="CS24" s="4">
        <f t="shared" si="14"/>
        <v>4.1000000000000009E-2</v>
      </c>
      <c r="CT24" s="4">
        <f t="shared" si="14"/>
        <v>4.1000000000000009E-2</v>
      </c>
      <c r="CU24" s="4">
        <f t="shared" si="14"/>
        <v>4.1000000000000009E-2</v>
      </c>
      <c r="CV24" s="4">
        <f t="shared" si="15"/>
        <v>4.1000000000000009E-2</v>
      </c>
      <c r="CW24" s="4">
        <f t="shared" si="15"/>
        <v>4.1000000000000009E-2</v>
      </c>
      <c r="CX24" s="4">
        <f t="shared" si="15"/>
        <v>4.1000000000000009E-2</v>
      </c>
      <c r="CY24" s="4">
        <f t="shared" si="15"/>
        <v>4.1000000000000009E-2</v>
      </c>
      <c r="CZ24" s="4">
        <f t="shared" si="15"/>
        <v>4.1000000000000009E-2</v>
      </c>
      <c r="DA24" s="4">
        <f t="shared" si="15"/>
        <v>4.1000000000000009E-2</v>
      </c>
      <c r="DB24" s="4">
        <f t="shared" si="15"/>
        <v>4.1000000000000009E-2</v>
      </c>
      <c r="DC24" s="4">
        <f t="shared" si="15"/>
        <v>4.1000000000000009E-2</v>
      </c>
      <c r="DD24" s="4">
        <f t="shared" si="15"/>
        <v>4.1000000000000009E-2</v>
      </c>
      <c r="DE24" s="4">
        <f t="shared" si="15"/>
        <v>4.1000000000000009E-2</v>
      </c>
    </row>
    <row r="25" spans="1:109">
      <c r="A25" t="s">
        <v>49</v>
      </c>
      <c r="B25" t="s">
        <v>1</v>
      </c>
      <c r="C25">
        <v>3</v>
      </c>
      <c r="D25">
        <v>90</v>
      </c>
      <c r="H25">
        <v>12.5</v>
      </c>
      <c r="I25">
        <f>H25+H24+H23</f>
        <v>25</v>
      </c>
      <c r="J25" s="4">
        <f t="shared" si="6"/>
        <v>0.41000000000000003</v>
      </c>
      <c r="K25" s="4">
        <f t="shared" si="6"/>
        <v>0.41000000000000003</v>
      </c>
      <c r="L25" s="4">
        <f t="shared" si="6"/>
        <v>0.20500000000000002</v>
      </c>
      <c r="M25" s="4">
        <f t="shared" si="6"/>
        <v>0.20500000000000002</v>
      </c>
      <c r="N25" s="4">
        <f t="shared" si="6"/>
        <v>0.20500000000000002</v>
      </c>
      <c r="O25" s="4">
        <f t="shared" si="6"/>
        <v>4.1000000000000009E-2</v>
      </c>
      <c r="P25" s="4">
        <f t="shared" si="6"/>
        <v>4.1000000000000009E-2</v>
      </c>
      <c r="Q25" s="4">
        <f t="shared" si="6"/>
        <v>4.1000000000000009E-2</v>
      </c>
      <c r="R25" s="4">
        <f t="shared" si="6"/>
        <v>4.1000000000000009E-2</v>
      </c>
      <c r="S25" s="4">
        <f t="shared" si="6"/>
        <v>4.1000000000000009E-2</v>
      </c>
      <c r="T25" s="4">
        <f t="shared" si="7"/>
        <v>4.1000000000000009E-2</v>
      </c>
      <c r="U25" s="4">
        <f t="shared" si="7"/>
        <v>4.1000000000000009E-2</v>
      </c>
      <c r="V25" s="4">
        <f t="shared" si="7"/>
        <v>4.1000000000000009E-2</v>
      </c>
      <c r="W25" s="4">
        <f t="shared" si="7"/>
        <v>4.1000000000000009E-2</v>
      </c>
      <c r="X25" s="4">
        <f t="shared" si="7"/>
        <v>4.1000000000000009E-2</v>
      </c>
      <c r="Y25" s="4">
        <f t="shared" si="7"/>
        <v>4.1000000000000009E-2</v>
      </c>
      <c r="Z25" s="4">
        <f t="shared" si="7"/>
        <v>4.1000000000000009E-2</v>
      </c>
      <c r="AA25" s="4">
        <f t="shared" si="7"/>
        <v>4.1000000000000009E-2</v>
      </c>
      <c r="AB25" s="4">
        <f t="shared" si="7"/>
        <v>4.1000000000000009E-2</v>
      </c>
      <c r="AC25" s="4">
        <f t="shared" si="7"/>
        <v>4.1000000000000009E-2</v>
      </c>
      <c r="AD25" s="4">
        <f t="shared" si="8"/>
        <v>4.1000000000000009E-2</v>
      </c>
      <c r="AE25" s="4">
        <f t="shared" si="8"/>
        <v>4.1000000000000009E-2</v>
      </c>
      <c r="AF25" s="4">
        <f t="shared" si="8"/>
        <v>4.1000000000000009E-2</v>
      </c>
      <c r="AG25" s="4">
        <f t="shared" si="8"/>
        <v>4.1000000000000009E-2</v>
      </c>
      <c r="AH25" s="4">
        <f t="shared" si="8"/>
        <v>4.1000000000000009E-2</v>
      </c>
      <c r="AI25" s="4">
        <f t="shared" si="8"/>
        <v>4.1000000000000009E-2</v>
      </c>
      <c r="AJ25" s="4">
        <f t="shared" si="8"/>
        <v>4.1000000000000009E-2</v>
      </c>
      <c r="AK25" s="4">
        <f t="shared" si="8"/>
        <v>4.1000000000000009E-2</v>
      </c>
      <c r="AL25" s="4">
        <f t="shared" si="8"/>
        <v>4.1000000000000009E-2</v>
      </c>
      <c r="AM25" s="4">
        <f t="shared" si="8"/>
        <v>4.1000000000000009E-2</v>
      </c>
      <c r="AN25" s="4">
        <f t="shared" si="9"/>
        <v>4.1000000000000009E-2</v>
      </c>
      <c r="AO25" s="4">
        <f t="shared" si="9"/>
        <v>4.1000000000000009E-2</v>
      </c>
      <c r="AP25" s="4">
        <f t="shared" si="9"/>
        <v>4.1000000000000009E-2</v>
      </c>
      <c r="AQ25" s="4">
        <f t="shared" si="9"/>
        <v>4.1000000000000009E-2</v>
      </c>
      <c r="AR25" s="4">
        <f t="shared" si="9"/>
        <v>4.1000000000000009E-2</v>
      </c>
      <c r="AS25" s="4">
        <f t="shared" si="9"/>
        <v>4.1000000000000009E-2</v>
      </c>
      <c r="AT25" s="4">
        <f t="shared" si="9"/>
        <v>4.1000000000000009E-2</v>
      </c>
      <c r="AU25" s="4">
        <f t="shared" si="9"/>
        <v>4.1000000000000009E-2</v>
      </c>
      <c r="AV25" s="4">
        <f t="shared" si="9"/>
        <v>4.1000000000000009E-2</v>
      </c>
      <c r="AW25" s="4">
        <f t="shared" si="9"/>
        <v>4.1000000000000009E-2</v>
      </c>
      <c r="AX25" s="4">
        <f t="shared" si="10"/>
        <v>4.1000000000000009E-2</v>
      </c>
      <c r="AY25" s="4">
        <f t="shared" si="10"/>
        <v>4.1000000000000009E-2</v>
      </c>
      <c r="AZ25" s="4">
        <f t="shared" si="10"/>
        <v>4.1000000000000009E-2</v>
      </c>
      <c r="BA25" s="4">
        <f t="shared" si="10"/>
        <v>4.1000000000000009E-2</v>
      </c>
      <c r="BB25" s="4">
        <f t="shared" si="10"/>
        <v>4.1000000000000009E-2</v>
      </c>
      <c r="BC25" s="4">
        <f t="shared" si="10"/>
        <v>4.1000000000000009E-2</v>
      </c>
      <c r="BD25" s="4">
        <f t="shared" si="10"/>
        <v>4.1000000000000009E-2</v>
      </c>
      <c r="BE25" s="4">
        <f t="shared" si="10"/>
        <v>4.1000000000000009E-2</v>
      </c>
      <c r="BF25" s="4">
        <f t="shared" si="10"/>
        <v>4.1000000000000009E-2</v>
      </c>
      <c r="BG25" s="4">
        <f t="shared" si="10"/>
        <v>4.1000000000000009E-2</v>
      </c>
      <c r="BH25" s="4">
        <f t="shared" si="11"/>
        <v>4.1000000000000009E-2</v>
      </c>
      <c r="BI25" s="4">
        <f t="shared" si="11"/>
        <v>4.1000000000000009E-2</v>
      </c>
      <c r="BJ25" s="4">
        <f t="shared" si="11"/>
        <v>4.1000000000000009E-2</v>
      </c>
      <c r="BK25" s="4">
        <f t="shared" si="11"/>
        <v>4.1000000000000009E-2</v>
      </c>
      <c r="BL25" s="4">
        <f t="shared" si="11"/>
        <v>4.1000000000000009E-2</v>
      </c>
      <c r="BM25" s="4">
        <f t="shared" si="11"/>
        <v>4.1000000000000009E-2</v>
      </c>
      <c r="BN25" s="4">
        <f t="shared" si="11"/>
        <v>4.1000000000000009E-2</v>
      </c>
      <c r="BO25" s="4">
        <f t="shared" si="11"/>
        <v>4.1000000000000009E-2</v>
      </c>
      <c r="BP25" s="4">
        <f t="shared" si="11"/>
        <v>4.1000000000000009E-2</v>
      </c>
      <c r="BQ25" s="4">
        <f t="shared" si="11"/>
        <v>4.1000000000000009E-2</v>
      </c>
      <c r="BR25" s="4">
        <f t="shared" si="12"/>
        <v>4.1000000000000009E-2</v>
      </c>
      <c r="BS25" s="4">
        <f t="shared" si="12"/>
        <v>4.1000000000000009E-2</v>
      </c>
      <c r="BT25" s="4">
        <f t="shared" si="12"/>
        <v>4.1000000000000009E-2</v>
      </c>
      <c r="BU25" s="4">
        <f t="shared" si="12"/>
        <v>4.1000000000000009E-2</v>
      </c>
      <c r="BV25" s="4">
        <f t="shared" si="12"/>
        <v>4.1000000000000009E-2</v>
      </c>
      <c r="BW25" s="4">
        <f t="shared" si="12"/>
        <v>4.1000000000000009E-2</v>
      </c>
      <c r="BX25" s="4">
        <f t="shared" si="12"/>
        <v>4.1000000000000009E-2</v>
      </c>
      <c r="BY25" s="4">
        <f t="shared" si="12"/>
        <v>4.1000000000000009E-2</v>
      </c>
      <c r="BZ25" s="4">
        <f t="shared" si="12"/>
        <v>4.1000000000000009E-2</v>
      </c>
      <c r="CA25" s="4">
        <f t="shared" si="12"/>
        <v>4.1000000000000009E-2</v>
      </c>
      <c r="CB25" s="4">
        <f t="shared" si="13"/>
        <v>4.1000000000000009E-2</v>
      </c>
      <c r="CC25" s="4">
        <f t="shared" si="13"/>
        <v>4.1000000000000009E-2</v>
      </c>
      <c r="CD25" s="4">
        <f t="shared" si="13"/>
        <v>4.1000000000000009E-2</v>
      </c>
      <c r="CE25" s="4">
        <f t="shared" si="13"/>
        <v>4.1000000000000009E-2</v>
      </c>
      <c r="CF25" s="4">
        <f t="shared" si="13"/>
        <v>4.1000000000000009E-2</v>
      </c>
      <c r="CG25" s="4">
        <f t="shared" si="13"/>
        <v>4.1000000000000009E-2</v>
      </c>
      <c r="CH25" s="4">
        <f t="shared" si="13"/>
        <v>4.1000000000000009E-2</v>
      </c>
      <c r="CI25" s="4">
        <f t="shared" si="13"/>
        <v>4.1000000000000009E-2</v>
      </c>
      <c r="CJ25" s="4">
        <f t="shared" si="13"/>
        <v>4.1000000000000009E-2</v>
      </c>
      <c r="CK25" s="4">
        <f t="shared" si="13"/>
        <v>4.1000000000000009E-2</v>
      </c>
      <c r="CL25" s="4">
        <f t="shared" si="14"/>
        <v>4.1000000000000009E-2</v>
      </c>
      <c r="CM25" s="4">
        <f t="shared" si="14"/>
        <v>4.1000000000000009E-2</v>
      </c>
      <c r="CN25" s="4">
        <f t="shared" si="14"/>
        <v>4.1000000000000009E-2</v>
      </c>
      <c r="CO25" s="4">
        <f t="shared" si="14"/>
        <v>4.1000000000000009E-2</v>
      </c>
      <c r="CP25" s="4">
        <f t="shared" si="14"/>
        <v>4.1000000000000009E-2</v>
      </c>
      <c r="CQ25" s="4">
        <f t="shared" si="14"/>
        <v>4.1000000000000009E-2</v>
      </c>
      <c r="CR25" s="4">
        <f t="shared" si="14"/>
        <v>4.1000000000000009E-2</v>
      </c>
      <c r="CS25" s="4">
        <f t="shared" si="14"/>
        <v>4.1000000000000009E-2</v>
      </c>
      <c r="CT25" s="4">
        <f t="shared" si="14"/>
        <v>4.1000000000000009E-2</v>
      </c>
      <c r="CU25" s="4">
        <f t="shared" si="14"/>
        <v>4.1000000000000009E-2</v>
      </c>
      <c r="CV25" s="4">
        <f t="shared" si="15"/>
        <v>4.1000000000000009E-2</v>
      </c>
      <c r="CW25" s="4">
        <f t="shared" si="15"/>
        <v>4.1000000000000009E-2</v>
      </c>
      <c r="CX25" s="4">
        <f t="shared" si="15"/>
        <v>4.1000000000000009E-2</v>
      </c>
      <c r="CY25" s="4">
        <f t="shared" si="15"/>
        <v>4.1000000000000009E-2</v>
      </c>
      <c r="CZ25" s="4">
        <f t="shared" si="15"/>
        <v>4.1000000000000009E-2</v>
      </c>
      <c r="DA25" s="4">
        <f t="shared" si="15"/>
        <v>4.1000000000000009E-2</v>
      </c>
      <c r="DB25" s="4">
        <f t="shared" si="15"/>
        <v>4.1000000000000009E-2</v>
      </c>
      <c r="DC25" s="4">
        <f t="shared" si="15"/>
        <v>4.1000000000000009E-2</v>
      </c>
      <c r="DD25" s="4">
        <f t="shared" si="15"/>
        <v>4.1000000000000009E-2</v>
      </c>
      <c r="DE25" s="4">
        <f t="shared" si="15"/>
        <v>4.1000000000000009E-2</v>
      </c>
    </row>
    <row r="26" spans="1:109">
      <c r="A26" t="s">
        <v>50</v>
      </c>
      <c r="B26" t="s">
        <v>1</v>
      </c>
      <c r="C26">
        <v>4</v>
      </c>
      <c r="D26">
        <v>110</v>
      </c>
      <c r="H26">
        <v>17.5</v>
      </c>
      <c r="I26">
        <f>H26+H25+H24+H23</f>
        <v>42.5</v>
      </c>
      <c r="J26" s="4">
        <f t="shared" si="6"/>
        <v>0.41000000000000003</v>
      </c>
      <c r="K26" s="4">
        <f t="shared" si="6"/>
        <v>0.41000000000000003</v>
      </c>
      <c r="L26" s="4">
        <f t="shared" si="6"/>
        <v>0.41000000000000003</v>
      </c>
      <c r="M26" s="4">
        <f t="shared" si="6"/>
        <v>0.20500000000000002</v>
      </c>
      <c r="N26" s="4">
        <f t="shared" si="6"/>
        <v>0.20500000000000002</v>
      </c>
      <c r="O26" s="4">
        <f t="shared" si="6"/>
        <v>0.20500000000000002</v>
      </c>
      <c r="P26" s="4">
        <f t="shared" si="6"/>
        <v>4.1000000000000009E-2</v>
      </c>
      <c r="Q26" s="4">
        <f t="shared" si="6"/>
        <v>4.1000000000000009E-2</v>
      </c>
      <c r="R26" s="4">
        <f t="shared" si="6"/>
        <v>4.1000000000000009E-2</v>
      </c>
      <c r="S26" s="4">
        <f t="shared" si="6"/>
        <v>4.1000000000000009E-2</v>
      </c>
      <c r="T26" s="4">
        <f t="shared" si="7"/>
        <v>4.1000000000000009E-2</v>
      </c>
      <c r="U26" s="4">
        <f t="shared" si="7"/>
        <v>4.1000000000000009E-2</v>
      </c>
      <c r="V26" s="4">
        <f t="shared" si="7"/>
        <v>4.1000000000000009E-2</v>
      </c>
      <c r="W26" s="4">
        <f t="shared" si="7"/>
        <v>4.1000000000000009E-2</v>
      </c>
      <c r="X26" s="4">
        <f t="shared" si="7"/>
        <v>4.1000000000000009E-2</v>
      </c>
      <c r="Y26" s="4">
        <f t="shared" si="7"/>
        <v>4.1000000000000009E-2</v>
      </c>
      <c r="Z26" s="4">
        <f t="shared" si="7"/>
        <v>4.1000000000000009E-2</v>
      </c>
      <c r="AA26" s="4">
        <f t="shared" si="7"/>
        <v>4.1000000000000009E-2</v>
      </c>
      <c r="AB26" s="4">
        <f t="shared" si="7"/>
        <v>4.1000000000000009E-2</v>
      </c>
      <c r="AC26" s="4">
        <f t="shared" si="7"/>
        <v>4.1000000000000009E-2</v>
      </c>
      <c r="AD26" s="4">
        <f t="shared" si="8"/>
        <v>4.1000000000000009E-2</v>
      </c>
      <c r="AE26" s="4">
        <f t="shared" si="8"/>
        <v>4.1000000000000009E-2</v>
      </c>
      <c r="AF26" s="4">
        <f t="shared" si="8"/>
        <v>4.1000000000000009E-2</v>
      </c>
      <c r="AG26" s="4">
        <f t="shared" si="8"/>
        <v>4.1000000000000009E-2</v>
      </c>
      <c r="AH26" s="4">
        <f t="shared" si="8"/>
        <v>4.1000000000000009E-2</v>
      </c>
      <c r="AI26" s="4">
        <f t="shared" si="8"/>
        <v>4.1000000000000009E-2</v>
      </c>
      <c r="AJ26" s="4">
        <f t="shared" si="8"/>
        <v>4.1000000000000009E-2</v>
      </c>
      <c r="AK26" s="4">
        <f t="shared" si="8"/>
        <v>4.1000000000000009E-2</v>
      </c>
      <c r="AL26" s="4">
        <f t="shared" si="8"/>
        <v>4.1000000000000009E-2</v>
      </c>
      <c r="AM26" s="4">
        <f t="shared" si="8"/>
        <v>4.1000000000000009E-2</v>
      </c>
      <c r="AN26" s="4">
        <f t="shared" si="9"/>
        <v>4.1000000000000009E-2</v>
      </c>
      <c r="AO26" s="4">
        <f t="shared" si="9"/>
        <v>4.1000000000000009E-2</v>
      </c>
      <c r="AP26" s="4">
        <f t="shared" si="9"/>
        <v>4.1000000000000009E-2</v>
      </c>
      <c r="AQ26" s="4">
        <f t="shared" si="9"/>
        <v>4.1000000000000009E-2</v>
      </c>
      <c r="AR26" s="4">
        <f t="shared" si="9"/>
        <v>4.1000000000000009E-2</v>
      </c>
      <c r="AS26" s="4">
        <f t="shared" si="9"/>
        <v>4.1000000000000009E-2</v>
      </c>
      <c r="AT26" s="4">
        <f t="shared" si="9"/>
        <v>4.1000000000000009E-2</v>
      </c>
      <c r="AU26" s="4">
        <f t="shared" si="9"/>
        <v>4.1000000000000009E-2</v>
      </c>
      <c r="AV26" s="4">
        <f t="shared" si="9"/>
        <v>4.1000000000000009E-2</v>
      </c>
      <c r="AW26" s="4">
        <f t="shared" si="9"/>
        <v>4.1000000000000009E-2</v>
      </c>
      <c r="AX26" s="4">
        <f t="shared" si="10"/>
        <v>4.1000000000000009E-2</v>
      </c>
      <c r="AY26" s="4">
        <f t="shared" si="10"/>
        <v>4.1000000000000009E-2</v>
      </c>
      <c r="AZ26" s="4">
        <f t="shared" si="10"/>
        <v>4.1000000000000009E-2</v>
      </c>
      <c r="BA26" s="4">
        <f t="shared" si="10"/>
        <v>4.1000000000000009E-2</v>
      </c>
      <c r="BB26" s="4">
        <f t="shared" si="10"/>
        <v>4.1000000000000009E-2</v>
      </c>
      <c r="BC26" s="4">
        <f t="shared" si="10"/>
        <v>4.1000000000000009E-2</v>
      </c>
      <c r="BD26" s="4">
        <f t="shared" si="10"/>
        <v>4.1000000000000009E-2</v>
      </c>
      <c r="BE26" s="4">
        <f t="shared" si="10"/>
        <v>4.1000000000000009E-2</v>
      </c>
      <c r="BF26" s="4">
        <f t="shared" si="10"/>
        <v>4.1000000000000009E-2</v>
      </c>
      <c r="BG26" s="4">
        <f t="shared" si="10"/>
        <v>4.1000000000000009E-2</v>
      </c>
      <c r="BH26" s="4">
        <f t="shared" si="11"/>
        <v>4.1000000000000009E-2</v>
      </c>
      <c r="BI26" s="4">
        <f t="shared" si="11"/>
        <v>4.1000000000000009E-2</v>
      </c>
      <c r="BJ26" s="4">
        <f t="shared" si="11"/>
        <v>4.1000000000000009E-2</v>
      </c>
      <c r="BK26" s="4">
        <f t="shared" si="11"/>
        <v>4.1000000000000009E-2</v>
      </c>
      <c r="BL26" s="4">
        <f t="shared" si="11"/>
        <v>4.1000000000000009E-2</v>
      </c>
      <c r="BM26" s="4">
        <f t="shared" si="11"/>
        <v>4.1000000000000009E-2</v>
      </c>
      <c r="BN26" s="4">
        <f t="shared" si="11"/>
        <v>4.1000000000000009E-2</v>
      </c>
      <c r="BO26" s="4">
        <f t="shared" si="11"/>
        <v>4.1000000000000009E-2</v>
      </c>
      <c r="BP26" s="4">
        <f t="shared" si="11"/>
        <v>4.1000000000000009E-2</v>
      </c>
      <c r="BQ26" s="4">
        <f t="shared" si="11"/>
        <v>4.1000000000000009E-2</v>
      </c>
      <c r="BR26" s="4">
        <f t="shared" si="12"/>
        <v>4.1000000000000009E-2</v>
      </c>
      <c r="BS26" s="4">
        <f t="shared" si="12"/>
        <v>4.1000000000000009E-2</v>
      </c>
      <c r="BT26" s="4">
        <f t="shared" si="12"/>
        <v>4.1000000000000009E-2</v>
      </c>
      <c r="BU26" s="4">
        <f t="shared" si="12"/>
        <v>4.1000000000000009E-2</v>
      </c>
      <c r="BV26" s="4">
        <f t="shared" si="12"/>
        <v>4.1000000000000009E-2</v>
      </c>
      <c r="BW26" s="4">
        <f t="shared" si="12"/>
        <v>4.1000000000000009E-2</v>
      </c>
      <c r="BX26" s="4">
        <f t="shared" si="12"/>
        <v>4.1000000000000009E-2</v>
      </c>
      <c r="BY26" s="4">
        <f t="shared" si="12"/>
        <v>4.1000000000000009E-2</v>
      </c>
      <c r="BZ26" s="4">
        <f t="shared" si="12"/>
        <v>4.1000000000000009E-2</v>
      </c>
      <c r="CA26" s="4">
        <f t="shared" si="12"/>
        <v>4.1000000000000009E-2</v>
      </c>
      <c r="CB26" s="4">
        <f t="shared" si="13"/>
        <v>4.1000000000000009E-2</v>
      </c>
      <c r="CC26" s="4">
        <f t="shared" si="13"/>
        <v>4.1000000000000009E-2</v>
      </c>
      <c r="CD26" s="4">
        <f t="shared" si="13"/>
        <v>4.1000000000000009E-2</v>
      </c>
      <c r="CE26" s="4">
        <f t="shared" si="13"/>
        <v>4.1000000000000009E-2</v>
      </c>
      <c r="CF26" s="4">
        <f t="shared" si="13"/>
        <v>4.1000000000000009E-2</v>
      </c>
      <c r="CG26" s="4">
        <f t="shared" si="13"/>
        <v>4.1000000000000009E-2</v>
      </c>
      <c r="CH26" s="4">
        <f t="shared" si="13"/>
        <v>4.1000000000000009E-2</v>
      </c>
      <c r="CI26" s="4">
        <f t="shared" si="13"/>
        <v>4.1000000000000009E-2</v>
      </c>
      <c r="CJ26" s="4">
        <f t="shared" si="13"/>
        <v>4.1000000000000009E-2</v>
      </c>
      <c r="CK26" s="4">
        <f t="shared" si="13"/>
        <v>4.1000000000000009E-2</v>
      </c>
      <c r="CL26" s="4">
        <f t="shared" si="14"/>
        <v>4.1000000000000009E-2</v>
      </c>
      <c r="CM26" s="4">
        <f t="shared" si="14"/>
        <v>4.1000000000000009E-2</v>
      </c>
      <c r="CN26" s="4">
        <f t="shared" si="14"/>
        <v>4.1000000000000009E-2</v>
      </c>
      <c r="CO26" s="4">
        <f t="shared" si="14"/>
        <v>4.1000000000000009E-2</v>
      </c>
      <c r="CP26" s="4">
        <f t="shared" si="14"/>
        <v>4.1000000000000009E-2</v>
      </c>
      <c r="CQ26" s="4">
        <f t="shared" si="14"/>
        <v>4.1000000000000009E-2</v>
      </c>
      <c r="CR26" s="4">
        <f t="shared" si="14"/>
        <v>4.1000000000000009E-2</v>
      </c>
      <c r="CS26" s="4">
        <f t="shared" si="14"/>
        <v>4.1000000000000009E-2</v>
      </c>
      <c r="CT26" s="4">
        <f t="shared" si="14"/>
        <v>4.1000000000000009E-2</v>
      </c>
      <c r="CU26" s="4">
        <f t="shared" si="14"/>
        <v>4.1000000000000009E-2</v>
      </c>
      <c r="CV26" s="4">
        <f t="shared" si="15"/>
        <v>4.1000000000000009E-2</v>
      </c>
      <c r="CW26" s="4">
        <f t="shared" si="15"/>
        <v>4.1000000000000009E-2</v>
      </c>
      <c r="CX26" s="4">
        <f t="shared" si="15"/>
        <v>4.1000000000000009E-2</v>
      </c>
      <c r="CY26" s="4">
        <f t="shared" si="15"/>
        <v>4.1000000000000009E-2</v>
      </c>
      <c r="CZ26" s="4">
        <f t="shared" si="15"/>
        <v>4.1000000000000009E-2</v>
      </c>
      <c r="DA26" s="4">
        <f t="shared" si="15"/>
        <v>4.1000000000000009E-2</v>
      </c>
      <c r="DB26" s="4">
        <f t="shared" si="15"/>
        <v>4.1000000000000009E-2</v>
      </c>
      <c r="DC26" s="4">
        <f t="shared" si="15"/>
        <v>4.1000000000000009E-2</v>
      </c>
      <c r="DD26" s="4">
        <f t="shared" si="15"/>
        <v>4.1000000000000009E-2</v>
      </c>
      <c r="DE26" s="4">
        <f t="shared" si="15"/>
        <v>4.1000000000000009E-2</v>
      </c>
    </row>
    <row r="27" spans="1:109">
      <c r="A27" t="s">
        <v>51</v>
      </c>
      <c r="B27" t="s">
        <v>1</v>
      </c>
      <c r="C27">
        <v>5</v>
      </c>
      <c r="D27">
        <v>130</v>
      </c>
      <c r="H27">
        <v>25</v>
      </c>
      <c r="I27">
        <f>H27+H26+H25+H24+H23</f>
        <v>67.5</v>
      </c>
      <c r="J27" s="4">
        <f t="shared" si="6"/>
        <v>0.41000000000000003</v>
      </c>
      <c r="K27" s="4">
        <f t="shared" si="6"/>
        <v>0.41000000000000003</v>
      </c>
      <c r="L27" s="4">
        <f t="shared" si="6"/>
        <v>0.41000000000000003</v>
      </c>
      <c r="M27" s="4">
        <f t="shared" si="6"/>
        <v>0.20500000000000002</v>
      </c>
      <c r="N27" s="4">
        <f t="shared" si="6"/>
        <v>0.20500000000000002</v>
      </c>
      <c r="O27" s="4">
        <f t="shared" si="6"/>
        <v>0.20500000000000002</v>
      </c>
      <c r="P27" s="4">
        <f t="shared" si="6"/>
        <v>0.20500000000000002</v>
      </c>
      <c r="Q27" s="4">
        <f t="shared" si="6"/>
        <v>4.1000000000000009E-2</v>
      </c>
      <c r="R27" s="4">
        <f t="shared" si="6"/>
        <v>4.1000000000000009E-2</v>
      </c>
      <c r="S27" s="4">
        <f t="shared" si="6"/>
        <v>4.1000000000000009E-2</v>
      </c>
      <c r="T27" s="4">
        <f t="shared" si="7"/>
        <v>4.1000000000000009E-2</v>
      </c>
      <c r="U27" s="4">
        <f t="shared" si="7"/>
        <v>4.1000000000000009E-2</v>
      </c>
      <c r="V27" s="4">
        <f t="shared" si="7"/>
        <v>4.1000000000000009E-2</v>
      </c>
      <c r="W27" s="4">
        <f t="shared" si="7"/>
        <v>4.1000000000000009E-2</v>
      </c>
      <c r="X27" s="4">
        <f t="shared" si="7"/>
        <v>4.1000000000000009E-2</v>
      </c>
      <c r="Y27" s="4">
        <f t="shared" si="7"/>
        <v>4.1000000000000009E-2</v>
      </c>
      <c r="Z27" s="4">
        <f t="shared" si="7"/>
        <v>4.1000000000000009E-2</v>
      </c>
      <c r="AA27" s="4">
        <f t="shared" si="7"/>
        <v>4.1000000000000009E-2</v>
      </c>
      <c r="AB27" s="4">
        <f t="shared" si="7"/>
        <v>4.1000000000000009E-2</v>
      </c>
      <c r="AC27" s="4">
        <f t="shared" si="7"/>
        <v>4.1000000000000009E-2</v>
      </c>
      <c r="AD27" s="4">
        <f t="shared" si="8"/>
        <v>4.1000000000000009E-2</v>
      </c>
      <c r="AE27" s="4">
        <f t="shared" si="8"/>
        <v>4.1000000000000009E-2</v>
      </c>
      <c r="AF27" s="4">
        <f t="shared" si="8"/>
        <v>4.1000000000000009E-2</v>
      </c>
      <c r="AG27" s="4">
        <f t="shared" si="8"/>
        <v>4.1000000000000009E-2</v>
      </c>
      <c r="AH27" s="4">
        <f t="shared" si="8"/>
        <v>4.1000000000000009E-2</v>
      </c>
      <c r="AI27" s="4">
        <f t="shared" si="8"/>
        <v>4.1000000000000009E-2</v>
      </c>
      <c r="AJ27" s="4">
        <f t="shared" si="8"/>
        <v>4.1000000000000009E-2</v>
      </c>
      <c r="AK27" s="4">
        <f t="shared" si="8"/>
        <v>4.1000000000000009E-2</v>
      </c>
      <c r="AL27" s="4">
        <f t="shared" si="8"/>
        <v>4.1000000000000009E-2</v>
      </c>
      <c r="AM27" s="4">
        <f t="shared" si="8"/>
        <v>4.1000000000000009E-2</v>
      </c>
      <c r="AN27" s="4">
        <f t="shared" si="9"/>
        <v>4.1000000000000009E-2</v>
      </c>
      <c r="AO27" s="4">
        <f t="shared" si="9"/>
        <v>4.1000000000000009E-2</v>
      </c>
      <c r="AP27" s="4">
        <f t="shared" si="9"/>
        <v>4.1000000000000009E-2</v>
      </c>
      <c r="AQ27" s="4">
        <f t="shared" si="9"/>
        <v>4.1000000000000009E-2</v>
      </c>
      <c r="AR27" s="4">
        <f t="shared" si="9"/>
        <v>4.1000000000000009E-2</v>
      </c>
      <c r="AS27" s="4">
        <f t="shared" si="9"/>
        <v>4.1000000000000009E-2</v>
      </c>
      <c r="AT27" s="4">
        <f t="shared" si="9"/>
        <v>4.1000000000000009E-2</v>
      </c>
      <c r="AU27" s="4">
        <f t="shared" si="9"/>
        <v>4.1000000000000009E-2</v>
      </c>
      <c r="AV27" s="4">
        <f t="shared" si="9"/>
        <v>4.1000000000000009E-2</v>
      </c>
      <c r="AW27" s="4">
        <f t="shared" si="9"/>
        <v>4.1000000000000009E-2</v>
      </c>
      <c r="AX27" s="4">
        <f t="shared" si="10"/>
        <v>4.1000000000000009E-2</v>
      </c>
      <c r="AY27" s="4">
        <f t="shared" si="10"/>
        <v>4.1000000000000009E-2</v>
      </c>
      <c r="AZ27" s="4">
        <f t="shared" si="10"/>
        <v>4.1000000000000009E-2</v>
      </c>
      <c r="BA27" s="4">
        <f t="shared" si="10"/>
        <v>4.1000000000000009E-2</v>
      </c>
      <c r="BB27" s="4">
        <f t="shared" si="10"/>
        <v>4.1000000000000009E-2</v>
      </c>
      <c r="BC27" s="4">
        <f t="shared" si="10"/>
        <v>4.1000000000000009E-2</v>
      </c>
      <c r="BD27" s="4">
        <f t="shared" si="10"/>
        <v>4.1000000000000009E-2</v>
      </c>
      <c r="BE27" s="4">
        <f t="shared" si="10"/>
        <v>4.1000000000000009E-2</v>
      </c>
      <c r="BF27" s="4">
        <f t="shared" si="10"/>
        <v>4.1000000000000009E-2</v>
      </c>
      <c r="BG27" s="4">
        <f t="shared" si="10"/>
        <v>4.1000000000000009E-2</v>
      </c>
      <c r="BH27" s="4">
        <f t="shared" si="11"/>
        <v>4.1000000000000009E-2</v>
      </c>
      <c r="BI27" s="4">
        <f t="shared" si="11"/>
        <v>4.1000000000000009E-2</v>
      </c>
      <c r="BJ27" s="4">
        <f t="shared" si="11"/>
        <v>4.1000000000000009E-2</v>
      </c>
      <c r="BK27" s="4">
        <f t="shared" si="11"/>
        <v>4.1000000000000009E-2</v>
      </c>
      <c r="BL27" s="4">
        <f t="shared" si="11"/>
        <v>4.1000000000000009E-2</v>
      </c>
      <c r="BM27" s="4">
        <f t="shared" si="11"/>
        <v>4.1000000000000009E-2</v>
      </c>
      <c r="BN27" s="4">
        <f t="shared" si="11"/>
        <v>4.1000000000000009E-2</v>
      </c>
      <c r="BO27" s="4">
        <f t="shared" si="11"/>
        <v>4.1000000000000009E-2</v>
      </c>
      <c r="BP27" s="4">
        <f t="shared" si="11"/>
        <v>4.1000000000000009E-2</v>
      </c>
      <c r="BQ27" s="4">
        <f t="shared" si="11"/>
        <v>4.1000000000000009E-2</v>
      </c>
      <c r="BR27" s="4">
        <f t="shared" si="12"/>
        <v>4.1000000000000009E-2</v>
      </c>
      <c r="BS27" s="4">
        <f t="shared" si="12"/>
        <v>4.1000000000000009E-2</v>
      </c>
      <c r="BT27" s="4">
        <f t="shared" si="12"/>
        <v>4.1000000000000009E-2</v>
      </c>
      <c r="BU27" s="4">
        <f t="shared" si="12"/>
        <v>4.1000000000000009E-2</v>
      </c>
      <c r="BV27" s="4">
        <f t="shared" si="12"/>
        <v>4.1000000000000009E-2</v>
      </c>
      <c r="BW27" s="4">
        <f t="shared" si="12"/>
        <v>4.1000000000000009E-2</v>
      </c>
      <c r="BX27" s="4">
        <f t="shared" si="12"/>
        <v>4.1000000000000009E-2</v>
      </c>
      <c r="BY27" s="4">
        <f t="shared" si="12"/>
        <v>4.1000000000000009E-2</v>
      </c>
      <c r="BZ27" s="4">
        <f t="shared" si="12"/>
        <v>4.1000000000000009E-2</v>
      </c>
      <c r="CA27" s="4">
        <f t="shared" si="12"/>
        <v>4.1000000000000009E-2</v>
      </c>
      <c r="CB27" s="4">
        <f t="shared" si="13"/>
        <v>4.1000000000000009E-2</v>
      </c>
      <c r="CC27" s="4">
        <f t="shared" si="13"/>
        <v>4.1000000000000009E-2</v>
      </c>
      <c r="CD27" s="4">
        <f t="shared" si="13"/>
        <v>4.1000000000000009E-2</v>
      </c>
      <c r="CE27" s="4">
        <f t="shared" si="13"/>
        <v>4.1000000000000009E-2</v>
      </c>
      <c r="CF27" s="4">
        <f t="shared" si="13"/>
        <v>4.1000000000000009E-2</v>
      </c>
      <c r="CG27" s="4">
        <f t="shared" si="13"/>
        <v>4.1000000000000009E-2</v>
      </c>
      <c r="CH27" s="4">
        <f t="shared" si="13"/>
        <v>4.1000000000000009E-2</v>
      </c>
      <c r="CI27" s="4">
        <f t="shared" si="13"/>
        <v>4.1000000000000009E-2</v>
      </c>
      <c r="CJ27" s="4">
        <f t="shared" si="13"/>
        <v>4.1000000000000009E-2</v>
      </c>
      <c r="CK27" s="4">
        <f t="shared" si="13"/>
        <v>4.1000000000000009E-2</v>
      </c>
      <c r="CL27" s="4">
        <f t="shared" si="14"/>
        <v>4.1000000000000009E-2</v>
      </c>
      <c r="CM27" s="4">
        <f t="shared" si="14"/>
        <v>4.1000000000000009E-2</v>
      </c>
      <c r="CN27" s="4">
        <f t="shared" si="14"/>
        <v>4.1000000000000009E-2</v>
      </c>
      <c r="CO27" s="4">
        <f t="shared" si="14"/>
        <v>4.1000000000000009E-2</v>
      </c>
      <c r="CP27" s="4">
        <f t="shared" si="14"/>
        <v>4.1000000000000009E-2</v>
      </c>
      <c r="CQ27" s="4">
        <f t="shared" si="14"/>
        <v>4.1000000000000009E-2</v>
      </c>
      <c r="CR27" s="4">
        <f t="shared" si="14"/>
        <v>4.1000000000000009E-2</v>
      </c>
      <c r="CS27" s="4">
        <f t="shared" si="14"/>
        <v>4.1000000000000009E-2</v>
      </c>
      <c r="CT27" s="4">
        <f t="shared" si="14"/>
        <v>4.1000000000000009E-2</v>
      </c>
      <c r="CU27" s="4">
        <f t="shared" si="14"/>
        <v>4.1000000000000009E-2</v>
      </c>
      <c r="CV27" s="4">
        <f t="shared" si="15"/>
        <v>4.1000000000000009E-2</v>
      </c>
      <c r="CW27" s="4">
        <f t="shared" si="15"/>
        <v>4.1000000000000009E-2</v>
      </c>
      <c r="CX27" s="4">
        <f t="shared" si="15"/>
        <v>4.1000000000000009E-2</v>
      </c>
      <c r="CY27" s="4">
        <f t="shared" si="15"/>
        <v>4.1000000000000009E-2</v>
      </c>
      <c r="CZ27" s="4">
        <f t="shared" si="15"/>
        <v>4.1000000000000009E-2</v>
      </c>
      <c r="DA27" s="4">
        <f t="shared" si="15"/>
        <v>4.1000000000000009E-2</v>
      </c>
      <c r="DB27" s="4">
        <f t="shared" si="15"/>
        <v>4.1000000000000009E-2</v>
      </c>
      <c r="DC27" s="4">
        <f t="shared" si="15"/>
        <v>4.1000000000000009E-2</v>
      </c>
      <c r="DD27" s="4">
        <f t="shared" si="15"/>
        <v>4.1000000000000009E-2</v>
      </c>
      <c r="DE27" s="4">
        <f t="shared" si="15"/>
        <v>4.1000000000000009E-2</v>
      </c>
    </row>
    <row r="28" spans="1:109">
      <c r="A28" t="s">
        <v>52</v>
      </c>
      <c r="B28" t="s">
        <v>2</v>
      </c>
      <c r="C28">
        <v>1</v>
      </c>
      <c r="D28">
        <v>80</v>
      </c>
      <c r="E28" s="1">
        <v>0.2</v>
      </c>
      <c r="H28">
        <v>12.5</v>
      </c>
      <c r="I28">
        <f>H28</f>
        <v>12.5</v>
      </c>
      <c r="J28" s="4">
        <f t="shared" si="6"/>
        <v>0.41000000000000003</v>
      </c>
      <c r="K28" s="4">
        <f t="shared" si="6"/>
        <v>0.41000000000000003</v>
      </c>
      <c r="L28" s="4">
        <f t="shared" si="6"/>
        <v>0.20500000000000002</v>
      </c>
      <c r="M28" s="4">
        <f t="shared" si="6"/>
        <v>0.20500000000000002</v>
      </c>
      <c r="N28" s="4">
        <f t="shared" si="6"/>
        <v>4.1000000000000009E-2</v>
      </c>
      <c r="O28" s="4">
        <f t="shared" si="6"/>
        <v>4.1000000000000009E-2</v>
      </c>
      <c r="P28" s="4">
        <f t="shared" si="6"/>
        <v>4.1000000000000009E-2</v>
      </c>
      <c r="Q28" s="4">
        <f t="shared" si="6"/>
        <v>4.1000000000000009E-2</v>
      </c>
      <c r="R28" s="4">
        <f t="shared" si="6"/>
        <v>4.1000000000000009E-2</v>
      </c>
      <c r="S28" s="4">
        <f t="shared" si="6"/>
        <v>4.1000000000000009E-2</v>
      </c>
      <c r="T28" s="4">
        <f t="shared" si="7"/>
        <v>4.1000000000000009E-2</v>
      </c>
      <c r="U28" s="4">
        <f t="shared" si="7"/>
        <v>4.1000000000000009E-2</v>
      </c>
      <c r="V28" s="4">
        <f t="shared" si="7"/>
        <v>4.1000000000000009E-2</v>
      </c>
      <c r="W28" s="4">
        <f t="shared" si="7"/>
        <v>4.1000000000000009E-2</v>
      </c>
      <c r="X28" s="4">
        <f t="shared" si="7"/>
        <v>4.1000000000000009E-2</v>
      </c>
      <c r="Y28" s="4">
        <f t="shared" si="7"/>
        <v>4.1000000000000009E-2</v>
      </c>
      <c r="Z28" s="4">
        <f t="shared" si="7"/>
        <v>4.1000000000000009E-2</v>
      </c>
      <c r="AA28" s="4">
        <f t="shared" si="7"/>
        <v>4.1000000000000009E-2</v>
      </c>
      <c r="AB28" s="4">
        <f t="shared" si="7"/>
        <v>4.1000000000000009E-2</v>
      </c>
      <c r="AC28" s="4">
        <f t="shared" si="7"/>
        <v>4.1000000000000009E-2</v>
      </c>
      <c r="AD28" s="4">
        <f t="shared" si="8"/>
        <v>4.1000000000000009E-2</v>
      </c>
      <c r="AE28" s="4">
        <f t="shared" si="8"/>
        <v>4.1000000000000009E-2</v>
      </c>
      <c r="AF28" s="4">
        <f t="shared" si="8"/>
        <v>4.1000000000000009E-2</v>
      </c>
      <c r="AG28" s="4">
        <f t="shared" si="8"/>
        <v>4.1000000000000009E-2</v>
      </c>
      <c r="AH28" s="4">
        <f t="shared" si="8"/>
        <v>4.1000000000000009E-2</v>
      </c>
      <c r="AI28" s="4">
        <f t="shared" si="8"/>
        <v>4.1000000000000009E-2</v>
      </c>
      <c r="AJ28" s="4">
        <f t="shared" si="8"/>
        <v>4.1000000000000009E-2</v>
      </c>
      <c r="AK28" s="4">
        <f t="shared" si="8"/>
        <v>4.1000000000000009E-2</v>
      </c>
      <c r="AL28" s="4">
        <f t="shared" si="8"/>
        <v>4.1000000000000009E-2</v>
      </c>
      <c r="AM28" s="4">
        <f t="shared" si="8"/>
        <v>4.1000000000000009E-2</v>
      </c>
      <c r="AN28" s="4">
        <f t="shared" si="9"/>
        <v>4.1000000000000009E-2</v>
      </c>
      <c r="AO28" s="4">
        <f t="shared" si="9"/>
        <v>4.1000000000000009E-2</v>
      </c>
      <c r="AP28" s="4">
        <f t="shared" si="9"/>
        <v>4.1000000000000009E-2</v>
      </c>
      <c r="AQ28" s="4">
        <f t="shared" si="9"/>
        <v>4.1000000000000009E-2</v>
      </c>
      <c r="AR28" s="4">
        <f t="shared" si="9"/>
        <v>4.1000000000000009E-2</v>
      </c>
      <c r="AS28" s="4">
        <f t="shared" si="9"/>
        <v>4.1000000000000009E-2</v>
      </c>
      <c r="AT28" s="4">
        <f t="shared" si="9"/>
        <v>4.1000000000000009E-2</v>
      </c>
      <c r="AU28" s="4">
        <f t="shared" si="9"/>
        <v>4.1000000000000009E-2</v>
      </c>
      <c r="AV28" s="4">
        <f t="shared" si="9"/>
        <v>4.1000000000000009E-2</v>
      </c>
      <c r="AW28" s="4">
        <f t="shared" si="9"/>
        <v>4.1000000000000009E-2</v>
      </c>
      <c r="AX28" s="4">
        <f t="shared" si="10"/>
        <v>4.1000000000000009E-2</v>
      </c>
      <c r="AY28" s="4">
        <f t="shared" si="10"/>
        <v>4.1000000000000009E-2</v>
      </c>
      <c r="AZ28" s="4">
        <f t="shared" si="10"/>
        <v>4.1000000000000009E-2</v>
      </c>
      <c r="BA28" s="4">
        <f t="shared" si="10"/>
        <v>4.1000000000000009E-2</v>
      </c>
      <c r="BB28" s="4">
        <f t="shared" si="10"/>
        <v>4.1000000000000009E-2</v>
      </c>
      <c r="BC28" s="4">
        <f t="shared" si="10"/>
        <v>4.1000000000000009E-2</v>
      </c>
      <c r="BD28" s="4">
        <f t="shared" si="10"/>
        <v>4.1000000000000009E-2</v>
      </c>
      <c r="BE28" s="4">
        <f t="shared" si="10"/>
        <v>4.1000000000000009E-2</v>
      </c>
      <c r="BF28" s="4">
        <f t="shared" si="10"/>
        <v>4.1000000000000009E-2</v>
      </c>
      <c r="BG28" s="4">
        <f t="shared" si="10"/>
        <v>4.1000000000000009E-2</v>
      </c>
      <c r="BH28" s="4">
        <f t="shared" si="11"/>
        <v>4.1000000000000009E-2</v>
      </c>
      <c r="BI28" s="4">
        <f t="shared" si="11"/>
        <v>4.1000000000000009E-2</v>
      </c>
      <c r="BJ28" s="4">
        <f t="shared" si="11"/>
        <v>4.1000000000000009E-2</v>
      </c>
      <c r="BK28" s="4">
        <f t="shared" si="11"/>
        <v>4.1000000000000009E-2</v>
      </c>
      <c r="BL28" s="4">
        <f t="shared" si="11"/>
        <v>4.1000000000000009E-2</v>
      </c>
      <c r="BM28" s="4">
        <f t="shared" si="11"/>
        <v>4.1000000000000009E-2</v>
      </c>
      <c r="BN28" s="4">
        <f t="shared" si="11"/>
        <v>4.1000000000000009E-2</v>
      </c>
      <c r="BO28" s="4">
        <f t="shared" si="11"/>
        <v>4.1000000000000009E-2</v>
      </c>
      <c r="BP28" s="4">
        <f t="shared" si="11"/>
        <v>4.1000000000000009E-2</v>
      </c>
      <c r="BQ28" s="4">
        <f t="shared" si="11"/>
        <v>4.1000000000000009E-2</v>
      </c>
      <c r="BR28" s="4">
        <f t="shared" si="12"/>
        <v>4.1000000000000009E-2</v>
      </c>
      <c r="BS28" s="4">
        <f t="shared" si="12"/>
        <v>4.1000000000000009E-2</v>
      </c>
      <c r="BT28" s="4">
        <f t="shared" si="12"/>
        <v>4.1000000000000009E-2</v>
      </c>
      <c r="BU28" s="4">
        <f t="shared" si="12"/>
        <v>4.1000000000000009E-2</v>
      </c>
      <c r="BV28" s="4">
        <f t="shared" si="12"/>
        <v>4.1000000000000009E-2</v>
      </c>
      <c r="BW28" s="4">
        <f t="shared" si="12"/>
        <v>4.1000000000000009E-2</v>
      </c>
      <c r="BX28" s="4">
        <f t="shared" si="12"/>
        <v>4.1000000000000009E-2</v>
      </c>
      <c r="BY28" s="4">
        <f t="shared" si="12"/>
        <v>4.1000000000000009E-2</v>
      </c>
      <c r="BZ28" s="4">
        <f t="shared" si="12"/>
        <v>4.1000000000000009E-2</v>
      </c>
      <c r="CA28" s="4">
        <f t="shared" si="12"/>
        <v>4.1000000000000009E-2</v>
      </c>
      <c r="CB28" s="4">
        <f t="shared" si="13"/>
        <v>4.1000000000000009E-2</v>
      </c>
      <c r="CC28" s="4">
        <f t="shared" si="13"/>
        <v>4.1000000000000009E-2</v>
      </c>
      <c r="CD28" s="4">
        <f t="shared" si="13"/>
        <v>4.1000000000000009E-2</v>
      </c>
      <c r="CE28" s="4">
        <f t="shared" si="13"/>
        <v>4.1000000000000009E-2</v>
      </c>
      <c r="CF28" s="4">
        <f t="shared" si="13"/>
        <v>4.1000000000000009E-2</v>
      </c>
      <c r="CG28" s="4">
        <f t="shared" si="13"/>
        <v>4.1000000000000009E-2</v>
      </c>
      <c r="CH28" s="4">
        <f t="shared" si="13"/>
        <v>4.1000000000000009E-2</v>
      </c>
      <c r="CI28" s="4">
        <f t="shared" si="13"/>
        <v>4.1000000000000009E-2</v>
      </c>
      <c r="CJ28" s="4">
        <f t="shared" si="13"/>
        <v>4.1000000000000009E-2</v>
      </c>
      <c r="CK28" s="4">
        <f t="shared" si="13"/>
        <v>4.1000000000000009E-2</v>
      </c>
      <c r="CL28" s="4">
        <f t="shared" si="14"/>
        <v>4.1000000000000009E-2</v>
      </c>
      <c r="CM28" s="4">
        <f t="shared" si="14"/>
        <v>4.1000000000000009E-2</v>
      </c>
      <c r="CN28" s="4">
        <f t="shared" si="14"/>
        <v>4.1000000000000009E-2</v>
      </c>
      <c r="CO28" s="4">
        <f t="shared" si="14"/>
        <v>4.1000000000000009E-2</v>
      </c>
      <c r="CP28" s="4">
        <f t="shared" si="14"/>
        <v>4.1000000000000009E-2</v>
      </c>
      <c r="CQ28" s="4">
        <f t="shared" si="14"/>
        <v>4.1000000000000009E-2</v>
      </c>
      <c r="CR28" s="4">
        <f t="shared" si="14"/>
        <v>4.1000000000000009E-2</v>
      </c>
      <c r="CS28" s="4">
        <f t="shared" si="14"/>
        <v>4.1000000000000009E-2</v>
      </c>
      <c r="CT28" s="4">
        <f t="shared" si="14"/>
        <v>4.1000000000000009E-2</v>
      </c>
      <c r="CU28" s="4">
        <f t="shared" si="14"/>
        <v>4.1000000000000009E-2</v>
      </c>
      <c r="CV28" s="4">
        <f t="shared" si="15"/>
        <v>4.1000000000000009E-2</v>
      </c>
      <c r="CW28" s="4">
        <f t="shared" si="15"/>
        <v>4.1000000000000009E-2</v>
      </c>
      <c r="CX28" s="4">
        <f t="shared" si="15"/>
        <v>4.1000000000000009E-2</v>
      </c>
      <c r="CY28" s="4">
        <f t="shared" si="15"/>
        <v>4.1000000000000009E-2</v>
      </c>
      <c r="CZ28" s="4">
        <f t="shared" si="15"/>
        <v>4.1000000000000009E-2</v>
      </c>
      <c r="DA28" s="4">
        <f t="shared" si="15"/>
        <v>4.1000000000000009E-2</v>
      </c>
      <c r="DB28" s="4">
        <f t="shared" si="15"/>
        <v>4.1000000000000009E-2</v>
      </c>
      <c r="DC28" s="4">
        <f t="shared" si="15"/>
        <v>4.1000000000000009E-2</v>
      </c>
      <c r="DD28" s="4">
        <f t="shared" si="15"/>
        <v>4.1000000000000009E-2</v>
      </c>
      <c r="DE28" s="4">
        <f t="shared" si="15"/>
        <v>4.1000000000000009E-2</v>
      </c>
    </row>
    <row r="29" spans="1:109">
      <c r="A29" t="s">
        <v>53</v>
      </c>
      <c r="B29" t="s">
        <v>2</v>
      </c>
      <c r="C29">
        <v>2</v>
      </c>
      <c r="D29">
        <v>100</v>
      </c>
      <c r="E29" s="1">
        <v>0.3</v>
      </c>
      <c r="H29">
        <f>6*2.5</f>
        <v>15</v>
      </c>
      <c r="I29">
        <f>H29+H28</f>
        <v>27.5</v>
      </c>
      <c r="J29" s="4">
        <f t="shared" si="6"/>
        <v>0.41000000000000003</v>
      </c>
      <c r="K29" s="4">
        <f t="shared" si="6"/>
        <v>0.41000000000000003</v>
      </c>
      <c r="L29" s="4">
        <f t="shared" si="6"/>
        <v>0.41000000000000003</v>
      </c>
      <c r="M29" s="4">
        <f t="shared" si="6"/>
        <v>0.20500000000000002</v>
      </c>
      <c r="N29" s="4">
        <f t="shared" si="6"/>
        <v>0.20500000000000002</v>
      </c>
      <c r="O29" s="4">
        <f t="shared" si="6"/>
        <v>4.1000000000000009E-2</v>
      </c>
      <c r="P29" s="4">
        <f t="shared" si="6"/>
        <v>4.1000000000000009E-2</v>
      </c>
      <c r="Q29" s="4">
        <f t="shared" si="6"/>
        <v>4.1000000000000009E-2</v>
      </c>
      <c r="R29" s="4">
        <f t="shared" si="6"/>
        <v>4.1000000000000009E-2</v>
      </c>
      <c r="S29" s="4">
        <f t="shared" si="6"/>
        <v>4.1000000000000009E-2</v>
      </c>
      <c r="T29" s="4">
        <f t="shared" si="7"/>
        <v>4.1000000000000009E-2</v>
      </c>
      <c r="U29" s="4">
        <f t="shared" si="7"/>
        <v>4.1000000000000009E-2</v>
      </c>
      <c r="V29" s="4">
        <f t="shared" si="7"/>
        <v>4.1000000000000009E-2</v>
      </c>
      <c r="W29" s="4">
        <f t="shared" si="7"/>
        <v>4.1000000000000009E-2</v>
      </c>
      <c r="X29" s="4">
        <f t="shared" si="7"/>
        <v>4.1000000000000009E-2</v>
      </c>
      <c r="Y29" s="4">
        <f t="shared" si="7"/>
        <v>4.1000000000000009E-2</v>
      </c>
      <c r="Z29" s="4">
        <f t="shared" si="7"/>
        <v>4.1000000000000009E-2</v>
      </c>
      <c r="AA29" s="4">
        <f t="shared" si="7"/>
        <v>4.1000000000000009E-2</v>
      </c>
      <c r="AB29" s="4">
        <f t="shared" si="7"/>
        <v>4.1000000000000009E-2</v>
      </c>
      <c r="AC29" s="4">
        <f t="shared" si="7"/>
        <v>4.1000000000000009E-2</v>
      </c>
      <c r="AD29" s="4">
        <f t="shared" si="8"/>
        <v>4.1000000000000009E-2</v>
      </c>
      <c r="AE29" s="4">
        <f t="shared" si="8"/>
        <v>4.1000000000000009E-2</v>
      </c>
      <c r="AF29" s="4">
        <f t="shared" si="8"/>
        <v>4.1000000000000009E-2</v>
      </c>
      <c r="AG29" s="4">
        <f t="shared" si="8"/>
        <v>4.1000000000000009E-2</v>
      </c>
      <c r="AH29" s="4">
        <f t="shared" si="8"/>
        <v>4.1000000000000009E-2</v>
      </c>
      <c r="AI29" s="4">
        <f t="shared" si="8"/>
        <v>4.1000000000000009E-2</v>
      </c>
      <c r="AJ29" s="4">
        <f t="shared" si="8"/>
        <v>4.1000000000000009E-2</v>
      </c>
      <c r="AK29" s="4">
        <f t="shared" si="8"/>
        <v>4.1000000000000009E-2</v>
      </c>
      <c r="AL29" s="4">
        <f t="shared" si="8"/>
        <v>4.1000000000000009E-2</v>
      </c>
      <c r="AM29" s="4">
        <f t="shared" si="8"/>
        <v>4.1000000000000009E-2</v>
      </c>
      <c r="AN29" s="4">
        <f t="shared" si="9"/>
        <v>4.1000000000000009E-2</v>
      </c>
      <c r="AO29" s="4">
        <f t="shared" si="9"/>
        <v>4.1000000000000009E-2</v>
      </c>
      <c r="AP29" s="4">
        <f t="shared" si="9"/>
        <v>4.1000000000000009E-2</v>
      </c>
      <c r="AQ29" s="4">
        <f t="shared" si="9"/>
        <v>4.1000000000000009E-2</v>
      </c>
      <c r="AR29" s="4">
        <f t="shared" si="9"/>
        <v>4.1000000000000009E-2</v>
      </c>
      <c r="AS29" s="4">
        <f t="shared" si="9"/>
        <v>4.1000000000000009E-2</v>
      </c>
      <c r="AT29" s="4">
        <f t="shared" si="9"/>
        <v>4.1000000000000009E-2</v>
      </c>
      <c r="AU29" s="4">
        <f t="shared" si="9"/>
        <v>4.1000000000000009E-2</v>
      </c>
      <c r="AV29" s="4">
        <f t="shared" si="9"/>
        <v>4.1000000000000009E-2</v>
      </c>
      <c r="AW29" s="4">
        <f t="shared" si="9"/>
        <v>4.1000000000000009E-2</v>
      </c>
      <c r="AX29" s="4">
        <f t="shared" si="10"/>
        <v>4.1000000000000009E-2</v>
      </c>
      <c r="AY29" s="4">
        <f t="shared" si="10"/>
        <v>4.1000000000000009E-2</v>
      </c>
      <c r="AZ29" s="4">
        <f t="shared" si="10"/>
        <v>4.1000000000000009E-2</v>
      </c>
      <c r="BA29" s="4">
        <f t="shared" si="10"/>
        <v>4.1000000000000009E-2</v>
      </c>
      <c r="BB29" s="4">
        <f t="shared" si="10"/>
        <v>4.1000000000000009E-2</v>
      </c>
      <c r="BC29" s="4">
        <f t="shared" si="10"/>
        <v>4.1000000000000009E-2</v>
      </c>
      <c r="BD29" s="4">
        <f t="shared" si="10"/>
        <v>4.1000000000000009E-2</v>
      </c>
      <c r="BE29" s="4">
        <f t="shared" si="10"/>
        <v>4.1000000000000009E-2</v>
      </c>
      <c r="BF29" s="4">
        <f t="shared" si="10"/>
        <v>4.1000000000000009E-2</v>
      </c>
      <c r="BG29" s="4">
        <f t="shared" si="10"/>
        <v>4.1000000000000009E-2</v>
      </c>
      <c r="BH29" s="4">
        <f t="shared" si="11"/>
        <v>4.1000000000000009E-2</v>
      </c>
      <c r="BI29" s="4">
        <f t="shared" si="11"/>
        <v>4.1000000000000009E-2</v>
      </c>
      <c r="BJ29" s="4">
        <f t="shared" si="11"/>
        <v>4.1000000000000009E-2</v>
      </c>
      <c r="BK29" s="4">
        <f t="shared" si="11"/>
        <v>4.1000000000000009E-2</v>
      </c>
      <c r="BL29" s="4">
        <f t="shared" si="11"/>
        <v>4.1000000000000009E-2</v>
      </c>
      <c r="BM29" s="4">
        <f t="shared" si="11"/>
        <v>4.1000000000000009E-2</v>
      </c>
      <c r="BN29" s="4">
        <f t="shared" si="11"/>
        <v>4.1000000000000009E-2</v>
      </c>
      <c r="BO29" s="4">
        <f t="shared" si="11"/>
        <v>4.1000000000000009E-2</v>
      </c>
      <c r="BP29" s="4">
        <f t="shared" si="11"/>
        <v>4.1000000000000009E-2</v>
      </c>
      <c r="BQ29" s="4">
        <f t="shared" si="11"/>
        <v>4.1000000000000009E-2</v>
      </c>
      <c r="BR29" s="4">
        <f t="shared" si="12"/>
        <v>4.1000000000000009E-2</v>
      </c>
      <c r="BS29" s="4">
        <f t="shared" si="12"/>
        <v>4.1000000000000009E-2</v>
      </c>
      <c r="BT29" s="4">
        <f t="shared" si="12"/>
        <v>4.1000000000000009E-2</v>
      </c>
      <c r="BU29" s="4">
        <f t="shared" si="12"/>
        <v>4.1000000000000009E-2</v>
      </c>
      <c r="BV29" s="4">
        <f t="shared" si="12"/>
        <v>4.1000000000000009E-2</v>
      </c>
      <c r="BW29" s="4">
        <f t="shared" si="12"/>
        <v>4.1000000000000009E-2</v>
      </c>
      <c r="BX29" s="4">
        <f t="shared" si="12"/>
        <v>4.1000000000000009E-2</v>
      </c>
      <c r="BY29" s="4">
        <f t="shared" si="12"/>
        <v>4.1000000000000009E-2</v>
      </c>
      <c r="BZ29" s="4">
        <f t="shared" si="12"/>
        <v>4.1000000000000009E-2</v>
      </c>
      <c r="CA29" s="4">
        <f t="shared" si="12"/>
        <v>4.1000000000000009E-2</v>
      </c>
      <c r="CB29" s="4">
        <f t="shared" si="13"/>
        <v>4.1000000000000009E-2</v>
      </c>
      <c r="CC29" s="4">
        <f t="shared" si="13"/>
        <v>4.1000000000000009E-2</v>
      </c>
      <c r="CD29" s="4">
        <f t="shared" si="13"/>
        <v>4.1000000000000009E-2</v>
      </c>
      <c r="CE29" s="4">
        <f t="shared" si="13"/>
        <v>4.1000000000000009E-2</v>
      </c>
      <c r="CF29" s="4">
        <f t="shared" si="13"/>
        <v>4.1000000000000009E-2</v>
      </c>
      <c r="CG29" s="4">
        <f t="shared" si="13"/>
        <v>4.1000000000000009E-2</v>
      </c>
      <c r="CH29" s="4">
        <f t="shared" si="13"/>
        <v>4.1000000000000009E-2</v>
      </c>
      <c r="CI29" s="4">
        <f t="shared" si="13"/>
        <v>4.1000000000000009E-2</v>
      </c>
      <c r="CJ29" s="4">
        <f t="shared" si="13"/>
        <v>4.1000000000000009E-2</v>
      </c>
      <c r="CK29" s="4">
        <f t="shared" si="13"/>
        <v>4.1000000000000009E-2</v>
      </c>
      <c r="CL29" s="4">
        <f t="shared" si="14"/>
        <v>4.1000000000000009E-2</v>
      </c>
      <c r="CM29" s="4">
        <f t="shared" si="14"/>
        <v>4.1000000000000009E-2</v>
      </c>
      <c r="CN29" s="4">
        <f t="shared" si="14"/>
        <v>4.1000000000000009E-2</v>
      </c>
      <c r="CO29" s="4">
        <f t="shared" si="14"/>
        <v>4.1000000000000009E-2</v>
      </c>
      <c r="CP29" s="4">
        <f t="shared" si="14"/>
        <v>4.1000000000000009E-2</v>
      </c>
      <c r="CQ29" s="4">
        <f t="shared" si="14"/>
        <v>4.1000000000000009E-2</v>
      </c>
      <c r="CR29" s="4">
        <f t="shared" si="14"/>
        <v>4.1000000000000009E-2</v>
      </c>
      <c r="CS29" s="4">
        <f t="shared" si="14"/>
        <v>4.1000000000000009E-2</v>
      </c>
      <c r="CT29" s="4">
        <f t="shared" si="14"/>
        <v>4.1000000000000009E-2</v>
      </c>
      <c r="CU29" s="4">
        <f t="shared" si="14"/>
        <v>4.1000000000000009E-2</v>
      </c>
      <c r="CV29" s="4">
        <f t="shared" si="15"/>
        <v>4.1000000000000009E-2</v>
      </c>
      <c r="CW29" s="4">
        <f t="shared" si="15"/>
        <v>4.1000000000000009E-2</v>
      </c>
      <c r="CX29" s="4">
        <f t="shared" si="15"/>
        <v>4.1000000000000009E-2</v>
      </c>
      <c r="CY29" s="4">
        <f t="shared" si="15"/>
        <v>4.1000000000000009E-2</v>
      </c>
      <c r="CZ29" s="4">
        <f t="shared" si="15"/>
        <v>4.1000000000000009E-2</v>
      </c>
      <c r="DA29" s="4">
        <f t="shared" si="15"/>
        <v>4.1000000000000009E-2</v>
      </c>
      <c r="DB29" s="4">
        <f t="shared" si="15"/>
        <v>4.1000000000000009E-2</v>
      </c>
      <c r="DC29" s="4">
        <f t="shared" si="15"/>
        <v>4.1000000000000009E-2</v>
      </c>
      <c r="DD29" s="4">
        <f t="shared" si="15"/>
        <v>4.1000000000000009E-2</v>
      </c>
      <c r="DE29" s="4">
        <f t="shared" si="15"/>
        <v>4.1000000000000009E-2</v>
      </c>
    </row>
    <row r="30" spans="1:109">
      <c r="A30" t="s">
        <v>54</v>
      </c>
      <c r="B30" t="s">
        <v>2</v>
      </c>
      <c r="C30">
        <v>3</v>
      </c>
      <c r="D30">
        <v>120</v>
      </c>
      <c r="E30" s="1">
        <v>0.4</v>
      </c>
      <c r="H30">
        <v>25</v>
      </c>
      <c r="I30">
        <f>H30+H29+H28</f>
        <v>52.5</v>
      </c>
      <c r="J30" s="4">
        <f t="shared" si="6"/>
        <v>0.41000000000000003</v>
      </c>
      <c r="K30" s="4">
        <f t="shared" si="6"/>
        <v>0.41000000000000003</v>
      </c>
      <c r="L30" s="4">
        <f t="shared" si="6"/>
        <v>0.41000000000000003</v>
      </c>
      <c r="M30" s="4">
        <f t="shared" si="6"/>
        <v>0.20500000000000002</v>
      </c>
      <c r="N30" s="4">
        <f t="shared" si="6"/>
        <v>0.20500000000000002</v>
      </c>
      <c r="O30" s="4">
        <f t="shared" si="6"/>
        <v>0.20500000000000002</v>
      </c>
      <c r="P30" s="4">
        <f t="shared" si="6"/>
        <v>4.1000000000000009E-2</v>
      </c>
      <c r="Q30" s="4">
        <f t="shared" si="6"/>
        <v>4.1000000000000009E-2</v>
      </c>
      <c r="R30" s="4">
        <f t="shared" si="6"/>
        <v>4.1000000000000009E-2</v>
      </c>
      <c r="S30" s="4">
        <f t="shared" si="6"/>
        <v>4.1000000000000009E-2</v>
      </c>
      <c r="T30" s="4">
        <f t="shared" si="7"/>
        <v>4.1000000000000009E-2</v>
      </c>
      <c r="U30" s="4">
        <f t="shared" si="7"/>
        <v>4.1000000000000009E-2</v>
      </c>
      <c r="V30" s="4">
        <f t="shared" si="7"/>
        <v>4.1000000000000009E-2</v>
      </c>
      <c r="W30" s="4">
        <f t="shared" si="7"/>
        <v>4.1000000000000009E-2</v>
      </c>
      <c r="X30" s="4">
        <f t="shared" si="7"/>
        <v>4.1000000000000009E-2</v>
      </c>
      <c r="Y30" s="4">
        <f t="shared" si="7"/>
        <v>4.1000000000000009E-2</v>
      </c>
      <c r="Z30" s="4">
        <f t="shared" si="7"/>
        <v>4.1000000000000009E-2</v>
      </c>
      <c r="AA30" s="4">
        <f t="shared" si="7"/>
        <v>4.1000000000000009E-2</v>
      </c>
      <c r="AB30" s="4">
        <f t="shared" si="7"/>
        <v>4.1000000000000009E-2</v>
      </c>
      <c r="AC30" s="4">
        <f t="shared" si="7"/>
        <v>4.1000000000000009E-2</v>
      </c>
      <c r="AD30" s="4">
        <f t="shared" si="8"/>
        <v>4.1000000000000009E-2</v>
      </c>
      <c r="AE30" s="4">
        <f t="shared" si="8"/>
        <v>4.1000000000000009E-2</v>
      </c>
      <c r="AF30" s="4">
        <f t="shared" si="8"/>
        <v>4.1000000000000009E-2</v>
      </c>
      <c r="AG30" s="4">
        <f t="shared" si="8"/>
        <v>4.1000000000000009E-2</v>
      </c>
      <c r="AH30" s="4">
        <f t="shared" si="8"/>
        <v>4.1000000000000009E-2</v>
      </c>
      <c r="AI30" s="4">
        <f t="shared" si="8"/>
        <v>4.1000000000000009E-2</v>
      </c>
      <c r="AJ30" s="4">
        <f t="shared" si="8"/>
        <v>4.1000000000000009E-2</v>
      </c>
      <c r="AK30" s="4">
        <f t="shared" si="8"/>
        <v>4.1000000000000009E-2</v>
      </c>
      <c r="AL30" s="4">
        <f t="shared" si="8"/>
        <v>4.1000000000000009E-2</v>
      </c>
      <c r="AM30" s="4">
        <f t="shared" si="8"/>
        <v>4.1000000000000009E-2</v>
      </c>
      <c r="AN30" s="4">
        <f t="shared" si="9"/>
        <v>4.1000000000000009E-2</v>
      </c>
      <c r="AO30" s="4">
        <f t="shared" si="9"/>
        <v>4.1000000000000009E-2</v>
      </c>
      <c r="AP30" s="4">
        <f t="shared" si="9"/>
        <v>4.1000000000000009E-2</v>
      </c>
      <c r="AQ30" s="4">
        <f t="shared" si="9"/>
        <v>4.1000000000000009E-2</v>
      </c>
      <c r="AR30" s="4">
        <f t="shared" si="9"/>
        <v>4.1000000000000009E-2</v>
      </c>
      <c r="AS30" s="4">
        <f t="shared" si="9"/>
        <v>4.1000000000000009E-2</v>
      </c>
      <c r="AT30" s="4">
        <f t="shared" si="9"/>
        <v>4.1000000000000009E-2</v>
      </c>
      <c r="AU30" s="4">
        <f t="shared" si="9"/>
        <v>4.1000000000000009E-2</v>
      </c>
      <c r="AV30" s="4">
        <f t="shared" si="9"/>
        <v>4.1000000000000009E-2</v>
      </c>
      <c r="AW30" s="4">
        <f t="shared" si="9"/>
        <v>4.1000000000000009E-2</v>
      </c>
      <c r="AX30" s="4">
        <f t="shared" si="10"/>
        <v>4.1000000000000009E-2</v>
      </c>
      <c r="AY30" s="4">
        <f t="shared" si="10"/>
        <v>4.1000000000000009E-2</v>
      </c>
      <c r="AZ30" s="4">
        <f t="shared" si="10"/>
        <v>4.1000000000000009E-2</v>
      </c>
      <c r="BA30" s="4">
        <f t="shared" si="10"/>
        <v>4.1000000000000009E-2</v>
      </c>
      <c r="BB30" s="4">
        <f t="shared" si="10"/>
        <v>4.1000000000000009E-2</v>
      </c>
      <c r="BC30" s="4">
        <f t="shared" si="10"/>
        <v>4.1000000000000009E-2</v>
      </c>
      <c r="BD30" s="4">
        <f t="shared" si="10"/>
        <v>4.1000000000000009E-2</v>
      </c>
      <c r="BE30" s="4">
        <f t="shared" si="10"/>
        <v>4.1000000000000009E-2</v>
      </c>
      <c r="BF30" s="4">
        <f t="shared" si="10"/>
        <v>4.1000000000000009E-2</v>
      </c>
      <c r="BG30" s="4">
        <f t="shared" si="10"/>
        <v>4.1000000000000009E-2</v>
      </c>
      <c r="BH30" s="4">
        <f t="shared" si="11"/>
        <v>4.1000000000000009E-2</v>
      </c>
      <c r="BI30" s="4">
        <f t="shared" si="11"/>
        <v>4.1000000000000009E-2</v>
      </c>
      <c r="BJ30" s="4">
        <f t="shared" si="11"/>
        <v>4.1000000000000009E-2</v>
      </c>
      <c r="BK30" s="4">
        <f t="shared" si="11"/>
        <v>4.1000000000000009E-2</v>
      </c>
      <c r="BL30" s="4">
        <f t="shared" si="11"/>
        <v>4.1000000000000009E-2</v>
      </c>
      <c r="BM30" s="4">
        <f t="shared" si="11"/>
        <v>4.1000000000000009E-2</v>
      </c>
      <c r="BN30" s="4">
        <f t="shared" si="11"/>
        <v>4.1000000000000009E-2</v>
      </c>
      <c r="BO30" s="4">
        <f t="shared" si="11"/>
        <v>4.1000000000000009E-2</v>
      </c>
      <c r="BP30" s="4">
        <f t="shared" si="11"/>
        <v>4.1000000000000009E-2</v>
      </c>
      <c r="BQ30" s="4">
        <f t="shared" si="11"/>
        <v>4.1000000000000009E-2</v>
      </c>
      <c r="BR30" s="4">
        <f t="shared" si="12"/>
        <v>4.1000000000000009E-2</v>
      </c>
      <c r="BS30" s="4">
        <f t="shared" si="12"/>
        <v>4.1000000000000009E-2</v>
      </c>
      <c r="BT30" s="4">
        <f t="shared" si="12"/>
        <v>4.1000000000000009E-2</v>
      </c>
      <c r="BU30" s="4">
        <f t="shared" si="12"/>
        <v>4.1000000000000009E-2</v>
      </c>
      <c r="BV30" s="4">
        <f t="shared" si="12"/>
        <v>4.1000000000000009E-2</v>
      </c>
      <c r="BW30" s="4">
        <f t="shared" si="12"/>
        <v>4.1000000000000009E-2</v>
      </c>
      <c r="BX30" s="4">
        <f t="shared" si="12"/>
        <v>4.1000000000000009E-2</v>
      </c>
      <c r="BY30" s="4">
        <f t="shared" si="12"/>
        <v>4.1000000000000009E-2</v>
      </c>
      <c r="BZ30" s="4">
        <f t="shared" si="12"/>
        <v>4.1000000000000009E-2</v>
      </c>
      <c r="CA30" s="4">
        <f t="shared" si="12"/>
        <v>4.1000000000000009E-2</v>
      </c>
      <c r="CB30" s="4">
        <f t="shared" si="13"/>
        <v>4.1000000000000009E-2</v>
      </c>
      <c r="CC30" s="4">
        <f t="shared" si="13"/>
        <v>4.1000000000000009E-2</v>
      </c>
      <c r="CD30" s="4">
        <f t="shared" si="13"/>
        <v>4.1000000000000009E-2</v>
      </c>
      <c r="CE30" s="4">
        <f t="shared" si="13"/>
        <v>4.1000000000000009E-2</v>
      </c>
      <c r="CF30" s="4">
        <f t="shared" si="13"/>
        <v>4.1000000000000009E-2</v>
      </c>
      <c r="CG30" s="4">
        <f t="shared" si="13"/>
        <v>4.1000000000000009E-2</v>
      </c>
      <c r="CH30" s="4">
        <f t="shared" si="13"/>
        <v>4.1000000000000009E-2</v>
      </c>
      <c r="CI30" s="4">
        <f t="shared" si="13"/>
        <v>4.1000000000000009E-2</v>
      </c>
      <c r="CJ30" s="4">
        <f t="shared" si="13"/>
        <v>4.1000000000000009E-2</v>
      </c>
      <c r="CK30" s="4">
        <f t="shared" si="13"/>
        <v>4.1000000000000009E-2</v>
      </c>
      <c r="CL30" s="4">
        <f t="shared" si="14"/>
        <v>4.1000000000000009E-2</v>
      </c>
      <c r="CM30" s="4">
        <f t="shared" si="14"/>
        <v>4.1000000000000009E-2</v>
      </c>
      <c r="CN30" s="4">
        <f t="shared" si="14"/>
        <v>4.1000000000000009E-2</v>
      </c>
      <c r="CO30" s="4">
        <f t="shared" si="14"/>
        <v>4.1000000000000009E-2</v>
      </c>
      <c r="CP30" s="4">
        <f t="shared" si="14"/>
        <v>4.1000000000000009E-2</v>
      </c>
      <c r="CQ30" s="4">
        <f t="shared" si="14"/>
        <v>4.1000000000000009E-2</v>
      </c>
      <c r="CR30" s="4">
        <f t="shared" si="14"/>
        <v>4.1000000000000009E-2</v>
      </c>
      <c r="CS30" s="4">
        <f t="shared" si="14"/>
        <v>4.1000000000000009E-2</v>
      </c>
      <c r="CT30" s="4">
        <f t="shared" si="14"/>
        <v>4.1000000000000009E-2</v>
      </c>
      <c r="CU30" s="4">
        <f t="shared" si="14"/>
        <v>4.1000000000000009E-2</v>
      </c>
      <c r="CV30" s="4">
        <f t="shared" si="15"/>
        <v>4.1000000000000009E-2</v>
      </c>
      <c r="CW30" s="4">
        <f t="shared" si="15"/>
        <v>4.1000000000000009E-2</v>
      </c>
      <c r="CX30" s="4">
        <f t="shared" si="15"/>
        <v>4.1000000000000009E-2</v>
      </c>
      <c r="CY30" s="4">
        <f t="shared" si="15"/>
        <v>4.1000000000000009E-2</v>
      </c>
      <c r="CZ30" s="4">
        <f t="shared" si="15"/>
        <v>4.1000000000000009E-2</v>
      </c>
      <c r="DA30" s="4">
        <f t="shared" si="15"/>
        <v>4.1000000000000009E-2</v>
      </c>
      <c r="DB30" s="4">
        <f t="shared" si="15"/>
        <v>4.1000000000000009E-2</v>
      </c>
      <c r="DC30" s="4">
        <f t="shared" si="15"/>
        <v>4.1000000000000009E-2</v>
      </c>
      <c r="DD30" s="4">
        <f t="shared" si="15"/>
        <v>4.1000000000000009E-2</v>
      </c>
      <c r="DE30" s="4">
        <f t="shared" si="15"/>
        <v>4.1000000000000009E-2</v>
      </c>
    </row>
    <row r="31" spans="1:109">
      <c r="A31" t="s">
        <v>55</v>
      </c>
      <c r="B31" t="s">
        <v>2</v>
      </c>
      <c r="C31">
        <v>4</v>
      </c>
      <c r="D31">
        <v>140</v>
      </c>
      <c r="E31" s="1">
        <v>0.5</v>
      </c>
      <c r="H31">
        <f>5*5+5*2.5</f>
        <v>37.5</v>
      </c>
      <c r="I31">
        <f>H31+H30+H29+H28</f>
        <v>90</v>
      </c>
      <c r="J31" s="4">
        <f t="shared" si="6"/>
        <v>0.41000000000000003</v>
      </c>
      <c r="K31" s="4">
        <f t="shared" si="6"/>
        <v>0.41000000000000003</v>
      </c>
      <c r="L31" s="4">
        <f t="shared" si="6"/>
        <v>0.41000000000000003</v>
      </c>
      <c r="M31" s="4">
        <f t="shared" si="6"/>
        <v>0.20500000000000002</v>
      </c>
      <c r="N31" s="4">
        <f t="shared" si="6"/>
        <v>0.20500000000000002</v>
      </c>
      <c r="O31" s="4">
        <f t="shared" si="6"/>
        <v>0.20500000000000002</v>
      </c>
      <c r="P31" s="4">
        <f t="shared" si="6"/>
        <v>0.20500000000000002</v>
      </c>
      <c r="Q31" s="4">
        <f t="shared" si="6"/>
        <v>4.1000000000000009E-2</v>
      </c>
      <c r="R31" s="4">
        <f t="shared" si="6"/>
        <v>4.1000000000000009E-2</v>
      </c>
      <c r="S31" s="4">
        <f t="shared" si="6"/>
        <v>4.1000000000000009E-2</v>
      </c>
      <c r="T31" s="4">
        <f t="shared" si="7"/>
        <v>4.1000000000000009E-2</v>
      </c>
      <c r="U31" s="4">
        <f t="shared" si="7"/>
        <v>4.1000000000000009E-2</v>
      </c>
      <c r="V31" s="4">
        <f t="shared" si="7"/>
        <v>4.1000000000000009E-2</v>
      </c>
      <c r="W31" s="4">
        <f t="shared" si="7"/>
        <v>4.1000000000000009E-2</v>
      </c>
      <c r="X31" s="4">
        <f t="shared" si="7"/>
        <v>4.1000000000000009E-2</v>
      </c>
      <c r="Y31" s="4">
        <f t="shared" si="7"/>
        <v>4.1000000000000009E-2</v>
      </c>
      <c r="Z31" s="4">
        <f t="shared" si="7"/>
        <v>4.1000000000000009E-2</v>
      </c>
      <c r="AA31" s="4">
        <f t="shared" si="7"/>
        <v>4.1000000000000009E-2</v>
      </c>
      <c r="AB31" s="4">
        <f t="shared" si="7"/>
        <v>4.1000000000000009E-2</v>
      </c>
      <c r="AC31" s="4">
        <f t="shared" si="7"/>
        <v>4.1000000000000009E-2</v>
      </c>
      <c r="AD31" s="4">
        <f t="shared" si="8"/>
        <v>4.1000000000000009E-2</v>
      </c>
      <c r="AE31" s="4">
        <f t="shared" si="8"/>
        <v>4.1000000000000009E-2</v>
      </c>
      <c r="AF31" s="4">
        <f t="shared" si="8"/>
        <v>4.1000000000000009E-2</v>
      </c>
      <c r="AG31" s="4">
        <f t="shared" si="8"/>
        <v>4.1000000000000009E-2</v>
      </c>
      <c r="AH31" s="4">
        <f t="shared" si="8"/>
        <v>4.1000000000000009E-2</v>
      </c>
      <c r="AI31" s="4">
        <f t="shared" si="8"/>
        <v>4.1000000000000009E-2</v>
      </c>
      <c r="AJ31" s="4">
        <f t="shared" si="8"/>
        <v>4.1000000000000009E-2</v>
      </c>
      <c r="AK31" s="4">
        <f t="shared" si="8"/>
        <v>4.1000000000000009E-2</v>
      </c>
      <c r="AL31" s="4">
        <f t="shared" si="8"/>
        <v>4.1000000000000009E-2</v>
      </c>
      <c r="AM31" s="4">
        <f t="shared" si="8"/>
        <v>4.1000000000000009E-2</v>
      </c>
      <c r="AN31" s="4">
        <f t="shared" si="9"/>
        <v>4.1000000000000009E-2</v>
      </c>
      <c r="AO31" s="4">
        <f t="shared" si="9"/>
        <v>4.1000000000000009E-2</v>
      </c>
      <c r="AP31" s="4">
        <f t="shared" si="9"/>
        <v>4.1000000000000009E-2</v>
      </c>
      <c r="AQ31" s="4">
        <f t="shared" si="9"/>
        <v>4.1000000000000009E-2</v>
      </c>
      <c r="AR31" s="4">
        <f t="shared" si="9"/>
        <v>4.1000000000000009E-2</v>
      </c>
      <c r="AS31" s="4">
        <f t="shared" si="9"/>
        <v>4.1000000000000009E-2</v>
      </c>
      <c r="AT31" s="4">
        <f t="shared" si="9"/>
        <v>4.1000000000000009E-2</v>
      </c>
      <c r="AU31" s="4">
        <f t="shared" si="9"/>
        <v>4.1000000000000009E-2</v>
      </c>
      <c r="AV31" s="4">
        <f t="shared" si="9"/>
        <v>4.1000000000000009E-2</v>
      </c>
      <c r="AW31" s="4">
        <f t="shared" si="9"/>
        <v>4.1000000000000009E-2</v>
      </c>
      <c r="AX31" s="4">
        <f t="shared" si="10"/>
        <v>4.1000000000000009E-2</v>
      </c>
      <c r="AY31" s="4">
        <f t="shared" si="10"/>
        <v>4.1000000000000009E-2</v>
      </c>
      <c r="AZ31" s="4">
        <f t="shared" si="10"/>
        <v>4.1000000000000009E-2</v>
      </c>
      <c r="BA31" s="4">
        <f t="shared" si="10"/>
        <v>4.1000000000000009E-2</v>
      </c>
      <c r="BB31" s="4">
        <f t="shared" si="10"/>
        <v>4.1000000000000009E-2</v>
      </c>
      <c r="BC31" s="4">
        <f t="shared" si="10"/>
        <v>4.1000000000000009E-2</v>
      </c>
      <c r="BD31" s="4">
        <f t="shared" si="10"/>
        <v>4.1000000000000009E-2</v>
      </c>
      <c r="BE31" s="4">
        <f t="shared" si="10"/>
        <v>4.1000000000000009E-2</v>
      </c>
      <c r="BF31" s="4">
        <f t="shared" si="10"/>
        <v>4.1000000000000009E-2</v>
      </c>
      <c r="BG31" s="4">
        <f t="shared" si="10"/>
        <v>4.1000000000000009E-2</v>
      </c>
      <c r="BH31" s="4">
        <f t="shared" si="11"/>
        <v>4.1000000000000009E-2</v>
      </c>
      <c r="BI31" s="4">
        <f t="shared" si="11"/>
        <v>4.1000000000000009E-2</v>
      </c>
      <c r="BJ31" s="4">
        <f t="shared" si="11"/>
        <v>4.1000000000000009E-2</v>
      </c>
      <c r="BK31" s="4">
        <f t="shared" si="11"/>
        <v>4.1000000000000009E-2</v>
      </c>
      <c r="BL31" s="4">
        <f t="shared" si="11"/>
        <v>4.1000000000000009E-2</v>
      </c>
      <c r="BM31" s="4">
        <f t="shared" si="11"/>
        <v>4.1000000000000009E-2</v>
      </c>
      <c r="BN31" s="4">
        <f t="shared" si="11"/>
        <v>4.1000000000000009E-2</v>
      </c>
      <c r="BO31" s="4">
        <f t="shared" si="11"/>
        <v>4.1000000000000009E-2</v>
      </c>
      <c r="BP31" s="4">
        <f t="shared" si="11"/>
        <v>4.1000000000000009E-2</v>
      </c>
      <c r="BQ31" s="4">
        <f t="shared" si="11"/>
        <v>4.1000000000000009E-2</v>
      </c>
      <c r="BR31" s="4">
        <f t="shared" si="12"/>
        <v>4.1000000000000009E-2</v>
      </c>
      <c r="BS31" s="4">
        <f t="shared" si="12"/>
        <v>4.1000000000000009E-2</v>
      </c>
      <c r="BT31" s="4">
        <f t="shared" si="12"/>
        <v>4.1000000000000009E-2</v>
      </c>
      <c r="BU31" s="4">
        <f t="shared" si="12"/>
        <v>4.1000000000000009E-2</v>
      </c>
      <c r="BV31" s="4">
        <f t="shared" si="12"/>
        <v>4.1000000000000009E-2</v>
      </c>
      <c r="BW31" s="4">
        <f t="shared" si="12"/>
        <v>4.1000000000000009E-2</v>
      </c>
      <c r="BX31" s="4">
        <f t="shared" si="12"/>
        <v>4.1000000000000009E-2</v>
      </c>
      <c r="BY31" s="4">
        <f t="shared" si="12"/>
        <v>4.1000000000000009E-2</v>
      </c>
      <c r="BZ31" s="4">
        <f t="shared" si="12"/>
        <v>4.1000000000000009E-2</v>
      </c>
      <c r="CA31" s="4">
        <f t="shared" si="12"/>
        <v>4.1000000000000009E-2</v>
      </c>
      <c r="CB31" s="4">
        <f t="shared" si="13"/>
        <v>4.1000000000000009E-2</v>
      </c>
      <c r="CC31" s="4">
        <f t="shared" si="13"/>
        <v>4.1000000000000009E-2</v>
      </c>
      <c r="CD31" s="4">
        <f t="shared" si="13"/>
        <v>4.1000000000000009E-2</v>
      </c>
      <c r="CE31" s="4">
        <f t="shared" si="13"/>
        <v>4.1000000000000009E-2</v>
      </c>
      <c r="CF31" s="4">
        <f t="shared" si="13"/>
        <v>4.1000000000000009E-2</v>
      </c>
      <c r="CG31" s="4">
        <f t="shared" si="13"/>
        <v>4.1000000000000009E-2</v>
      </c>
      <c r="CH31" s="4">
        <f t="shared" si="13"/>
        <v>4.1000000000000009E-2</v>
      </c>
      <c r="CI31" s="4">
        <f t="shared" si="13"/>
        <v>4.1000000000000009E-2</v>
      </c>
      <c r="CJ31" s="4">
        <f t="shared" si="13"/>
        <v>4.1000000000000009E-2</v>
      </c>
      <c r="CK31" s="4">
        <f t="shared" si="13"/>
        <v>4.1000000000000009E-2</v>
      </c>
      <c r="CL31" s="4">
        <f t="shared" si="14"/>
        <v>4.1000000000000009E-2</v>
      </c>
      <c r="CM31" s="4">
        <f t="shared" si="14"/>
        <v>4.1000000000000009E-2</v>
      </c>
      <c r="CN31" s="4">
        <f t="shared" si="14"/>
        <v>4.1000000000000009E-2</v>
      </c>
      <c r="CO31" s="4">
        <f t="shared" si="14"/>
        <v>4.1000000000000009E-2</v>
      </c>
      <c r="CP31" s="4">
        <f t="shared" si="14"/>
        <v>4.1000000000000009E-2</v>
      </c>
      <c r="CQ31" s="4">
        <f t="shared" si="14"/>
        <v>4.1000000000000009E-2</v>
      </c>
      <c r="CR31" s="4">
        <f t="shared" si="14"/>
        <v>4.1000000000000009E-2</v>
      </c>
      <c r="CS31" s="4">
        <f t="shared" si="14"/>
        <v>4.1000000000000009E-2</v>
      </c>
      <c r="CT31" s="4">
        <f t="shared" si="14"/>
        <v>4.1000000000000009E-2</v>
      </c>
      <c r="CU31" s="4">
        <f t="shared" si="14"/>
        <v>4.1000000000000009E-2</v>
      </c>
      <c r="CV31" s="4">
        <f t="shared" si="15"/>
        <v>4.1000000000000009E-2</v>
      </c>
      <c r="CW31" s="4">
        <f t="shared" si="15"/>
        <v>4.1000000000000009E-2</v>
      </c>
      <c r="CX31" s="4">
        <f t="shared" si="15"/>
        <v>4.1000000000000009E-2</v>
      </c>
      <c r="CY31" s="4">
        <f t="shared" si="15"/>
        <v>4.1000000000000009E-2</v>
      </c>
      <c r="CZ31" s="4">
        <f t="shared" si="15"/>
        <v>4.1000000000000009E-2</v>
      </c>
      <c r="DA31" s="4">
        <f t="shared" si="15"/>
        <v>4.1000000000000009E-2</v>
      </c>
      <c r="DB31" s="4">
        <f t="shared" si="15"/>
        <v>4.1000000000000009E-2</v>
      </c>
      <c r="DC31" s="4">
        <f t="shared" si="15"/>
        <v>4.1000000000000009E-2</v>
      </c>
      <c r="DD31" s="4">
        <f t="shared" si="15"/>
        <v>4.1000000000000009E-2</v>
      </c>
      <c r="DE31" s="4">
        <f t="shared" si="15"/>
        <v>4.1000000000000009E-2</v>
      </c>
    </row>
    <row r="32" spans="1:109">
      <c r="A32" t="s">
        <v>56</v>
      </c>
      <c r="B32" t="s">
        <v>2</v>
      </c>
      <c r="C32">
        <v>5</v>
      </c>
      <c r="D32">
        <v>160</v>
      </c>
      <c r="E32" s="1">
        <v>0.6</v>
      </c>
      <c r="H32">
        <v>75</v>
      </c>
      <c r="I32">
        <f>H32+H31+H30+H29+H28</f>
        <v>165</v>
      </c>
      <c r="J32" s="4">
        <f t="shared" ref="J32:S41" si="16">IF($D32-$Q$9*(J$21-1)&gt;$D32*0.7,0.5*(1+$F32-$U$4),IF($D32-$Q$9*(J$21-1)&gt;$D32*0.3,0.25*(1+$F32-$U$4),0.05*(1+$F32-$U$4)))</f>
        <v>0.41000000000000003</v>
      </c>
      <c r="K32" s="4">
        <f t="shared" si="16"/>
        <v>0.41000000000000003</v>
      </c>
      <c r="L32" s="4">
        <f t="shared" si="16"/>
        <v>0.41000000000000003</v>
      </c>
      <c r="M32" s="4">
        <f t="shared" si="16"/>
        <v>0.41000000000000003</v>
      </c>
      <c r="N32" s="4">
        <f t="shared" si="16"/>
        <v>0.20500000000000002</v>
      </c>
      <c r="O32" s="4">
        <f t="shared" si="16"/>
        <v>0.20500000000000002</v>
      </c>
      <c r="P32" s="4">
        <f t="shared" si="16"/>
        <v>0.20500000000000002</v>
      </c>
      <c r="Q32" s="4">
        <f t="shared" si="16"/>
        <v>0.20500000000000002</v>
      </c>
      <c r="R32" s="4">
        <f t="shared" si="16"/>
        <v>4.1000000000000009E-2</v>
      </c>
      <c r="S32" s="4">
        <f t="shared" si="16"/>
        <v>4.1000000000000009E-2</v>
      </c>
      <c r="T32" s="4">
        <f t="shared" ref="T32:AC41" si="17">IF($D32-$Q$9*(T$21-1)&gt;$D32*0.7,0.5*(1+$F32-$U$4),IF($D32-$Q$9*(T$21-1)&gt;$D32*0.3,0.25*(1+$F32-$U$4),0.05*(1+$F32-$U$4)))</f>
        <v>4.1000000000000009E-2</v>
      </c>
      <c r="U32" s="4">
        <f t="shared" si="17"/>
        <v>4.1000000000000009E-2</v>
      </c>
      <c r="V32" s="4">
        <f t="shared" si="17"/>
        <v>4.1000000000000009E-2</v>
      </c>
      <c r="W32" s="4">
        <f t="shared" si="17"/>
        <v>4.1000000000000009E-2</v>
      </c>
      <c r="X32" s="4">
        <f t="shared" si="17"/>
        <v>4.1000000000000009E-2</v>
      </c>
      <c r="Y32" s="4">
        <f t="shared" si="17"/>
        <v>4.1000000000000009E-2</v>
      </c>
      <c r="Z32" s="4">
        <f t="shared" si="17"/>
        <v>4.1000000000000009E-2</v>
      </c>
      <c r="AA32" s="4">
        <f t="shared" si="17"/>
        <v>4.1000000000000009E-2</v>
      </c>
      <c r="AB32" s="4">
        <f t="shared" si="17"/>
        <v>4.1000000000000009E-2</v>
      </c>
      <c r="AC32" s="4">
        <f t="shared" si="17"/>
        <v>4.1000000000000009E-2</v>
      </c>
      <c r="AD32" s="4">
        <f t="shared" ref="AD32:AM41" si="18">IF($D32-$Q$9*(AD$21-1)&gt;$D32*0.7,0.5*(1+$F32-$U$4),IF($D32-$Q$9*(AD$21-1)&gt;$D32*0.3,0.25*(1+$F32-$U$4),0.05*(1+$F32-$U$4)))</f>
        <v>4.1000000000000009E-2</v>
      </c>
      <c r="AE32" s="4">
        <f t="shared" si="18"/>
        <v>4.1000000000000009E-2</v>
      </c>
      <c r="AF32" s="4">
        <f t="shared" si="18"/>
        <v>4.1000000000000009E-2</v>
      </c>
      <c r="AG32" s="4">
        <f t="shared" si="18"/>
        <v>4.1000000000000009E-2</v>
      </c>
      <c r="AH32" s="4">
        <f t="shared" si="18"/>
        <v>4.1000000000000009E-2</v>
      </c>
      <c r="AI32" s="4">
        <f t="shared" si="18"/>
        <v>4.1000000000000009E-2</v>
      </c>
      <c r="AJ32" s="4">
        <f t="shared" si="18"/>
        <v>4.1000000000000009E-2</v>
      </c>
      <c r="AK32" s="4">
        <f t="shared" si="18"/>
        <v>4.1000000000000009E-2</v>
      </c>
      <c r="AL32" s="4">
        <f t="shared" si="18"/>
        <v>4.1000000000000009E-2</v>
      </c>
      <c r="AM32" s="4">
        <f t="shared" si="18"/>
        <v>4.1000000000000009E-2</v>
      </c>
      <c r="AN32" s="4">
        <f t="shared" ref="AN32:AW41" si="19">IF($D32-$Q$9*(AN$21-1)&gt;$D32*0.7,0.5*(1+$F32-$U$4),IF($D32-$Q$9*(AN$21-1)&gt;$D32*0.3,0.25*(1+$F32-$U$4),0.05*(1+$F32-$U$4)))</f>
        <v>4.1000000000000009E-2</v>
      </c>
      <c r="AO32" s="4">
        <f t="shared" si="19"/>
        <v>4.1000000000000009E-2</v>
      </c>
      <c r="AP32" s="4">
        <f t="shared" si="19"/>
        <v>4.1000000000000009E-2</v>
      </c>
      <c r="AQ32" s="4">
        <f t="shared" si="19"/>
        <v>4.1000000000000009E-2</v>
      </c>
      <c r="AR32" s="4">
        <f t="shared" si="19"/>
        <v>4.1000000000000009E-2</v>
      </c>
      <c r="AS32" s="4">
        <f t="shared" si="19"/>
        <v>4.1000000000000009E-2</v>
      </c>
      <c r="AT32" s="4">
        <f t="shared" si="19"/>
        <v>4.1000000000000009E-2</v>
      </c>
      <c r="AU32" s="4">
        <f t="shared" si="19"/>
        <v>4.1000000000000009E-2</v>
      </c>
      <c r="AV32" s="4">
        <f t="shared" si="19"/>
        <v>4.1000000000000009E-2</v>
      </c>
      <c r="AW32" s="4">
        <f t="shared" si="19"/>
        <v>4.1000000000000009E-2</v>
      </c>
      <c r="AX32" s="4">
        <f t="shared" ref="AX32:BG41" si="20">IF($D32-$Q$9*(AX$21-1)&gt;$D32*0.7,0.5*(1+$F32-$U$4),IF($D32-$Q$9*(AX$21-1)&gt;$D32*0.3,0.25*(1+$F32-$U$4),0.05*(1+$F32-$U$4)))</f>
        <v>4.1000000000000009E-2</v>
      </c>
      <c r="AY32" s="4">
        <f t="shared" si="20"/>
        <v>4.1000000000000009E-2</v>
      </c>
      <c r="AZ32" s="4">
        <f t="shared" si="20"/>
        <v>4.1000000000000009E-2</v>
      </c>
      <c r="BA32" s="4">
        <f t="shared" si="20"/>
        <v>4.1000000000000009E-2</v>
      </c>
      <c r="BB32" s="4">
        <f t="shared" si="20"/>
        <v>4.1000000000000009E-2</v>
      </c>
      <c r="BC32" s="4">
        <f t="shared" si="20"/>
        <v>4.1000000000000009E-2</v>
      </c>
      <c r="BD32" s="4">
        <f t="shared" si="20"/>
        <v>4.1000000000000009E-2</v>
      </c>
      <c r="BE32" s="4">
        <f t="shared" si="20"/>
        <v>4.1000000000000009E-2</v>
      </c>
      <c r="BF32" s="4">
        <f t="shared" si="20"/>
        <v>4.1000000000000009E-2</v>
      </c>
      <c r="BG32" s="4">
        <f t="shared" si="20"/>
        <v>4.1000000000000009E-2</v>
      </c>
      <c r="BH32" s="4">
        <f t="shared" ref="BH32:BQ41" si="21">IF($D32-$Q$9*(BH$21-1)&gt;$D32*0.7,0.5*(1+$F32-$U$4),IF($D32-$Q$9*(BH$21-1)&gt;$D32*0.3,0.25*(1+$F32-$U$4),0.05*(1+$F32-$U$4)))</f>
        <v>4.1000000000000009E-2</v>
      </c>
      <c r="BI32" s="4">
        <f t="shared" si="21"/>
        <v>4.1000000000000009E-2</v>
      </c>
      <c r="BJ32" s="4">
        <f t="shared" si="21"/>
        <v>4.1000000000000009E-2</v>
      </c>
      <c r="BK32" s="4">
        <f t="shared" si="21"/>
        <v>4.1000000000000009E-2</v>
      </c>
      <c r="BL32" s="4">
        <f t="shared" si="21"/>
        <v>4.1000000000000009E-2</v>
      </c>
      <c r="BM32" s="4">
        <f t="shared" si="21"/>
        <v>4.1000000000000009E-2</v>
      </c>
      <c r="BN32" s="4">
        <f t="shared" si="21"/>
        <v>4.1000000000000009E-2</v>
      </c>
      <c r="BO32" s="4">
        <f t="shared" si="21"/>
        <v>4.1000000000000009E-2</v>
      </c>
      <c r="BP32" s="4">
        <f t="shared" si="21"/>
        <v>4.1000000000000009E-2</v>
      </c>
      <c r="BQ32" s="4">
        <f t="shared" si="21"/>
        <v>4.1000000000000009E-2</v>
      </c>
      <c r="BR32" s="4">
        <f t="shared" ref="BR32:CA41" si="22">IF($D32-$Q$9*(BR$21-1)&gt;$D32*0.7,0.5*(1+$F32-$U$4),IF($D32-$Q$9*(BR$21-1)&gt;$D32*0.3,0.25*(1+$F32-$U$4),0.05*(1+$F32-$U$4)))</f>
        <v>4.1000000000000009E-2</v>
      </c>
      <c r="BS32" s="4">
        <f t="shared" si="22"/>
        <v>4.1000000000000009E-2</v>
      </c>
      <c r="BT32" s="4">
        <f t="shared" si="22"/>
        <v>4.1000000000000009E-2</v>
      </c>
      <c r="BU32" s="4">
        <f t="shared" si="22"/>
        <v>4.1000000000000009E-2</v>
      </c>
      <c r="BV32" s="4">
        <f t="shared" si="22"/>
        <v>4.1000000000000009E-2</v>
      </c>
      <c r="BW32" s="4">
        <f t="shared" si="22"/>
        <v>4.1000000000000009E-2</v>
      </c>
      <c r="BX32" s="4">
        <f t="shared" si="22"/>
        <v>4.1000000000000009E-2</v>
      </c>
      <c r="BY32" s="4">
        <f t="shared" si="22"/>
        <v>4.1000000000000009E-2</v>
      </c>
      <c r="BZ32" s="4">
        <f t="shared" si="22"/>
        <v>4.1000000000000009E-2</v>
      </c>
      <c r="CA32" s="4">
        <f t="shared" si="22"/>
        <v>4.1000000000000009E-2</v>
      </c>
      <c r="CB32" s="4">
        <f t="shared" ref="CB32:CK41" si="23">IF($D32-$Q$9*(CB$21-1)&gt;$D32*0.7,0.5*(1+$F32-$U$4),IF($D32-$Q$9*(CB$21-1)&gt;$D32*0.3,0.25*(1+$F32-$U$4),0.05*(1+$F32-$U$4)))</f>
        <v>4.1000000000000009E-2</v>
      </c>
      <c r="CC32" s="4">
        <f t="shared" si="23"/>
        <v>4.1000000000000009E-2</v>
      </c>
      <c r="CD32" s="4">
        <f t="shared" si="23"/>
        <v>4.1000000000000009E-2</v>
      </c>
      <c r="CE32" s="4">
        <f t="shared" si="23"/>
        <v>4.1000000000000009E-2</v>
      </c>
      <c r="CF32" s="4">
        <f t="shared" si="23"/>
        <v>4.1000000000000009E-2</v>
      </c>
      <c r="CG32" s="4">
        <f t="shared" si="23"/>
        <v>4.1000000000000009E-2</v>
      </c>
      <c r="CH32" s="4">
        <f t="shared" si="23"/>
        <v>4.1000000000000009E-2</v>
      </c>
      <c r="CI32" s="4">
        <f t="shared" si="23"/>
        <v>4.1000000000000009E-2</v>
      </c>
      <c r="CJ32" s="4">
        <f t="shared" si="23"/>
        <v>4.1000000000000009E-2</v>
      </c>
      <c r="CK32" s="4">
        <f t="shared" si="23"/>
        <v>4.1000000000000009E-2</v>
      </c>
      <c r="CL32" s="4">
        <f t="shared" ref="CL32:CU41" si="24">IF($D32-$Q$9*(CL$21-1)&gt;$D32*0.7,0.5*(1+$F32-$U$4),IF($D32-$Q$9*(CL$21-1)&gt;$D32*0.3,0.25*(1+$F32-$U$4),0.05*(1+$F32-$U$4)))</f>
        <v>4.1000000000000009E-2</v>
      </c>
      <c r="CM32" s="4">
        <f t="shared" si="24"/>
        <v>4.1000000000000009E-2</v>
      </c>
      <c r="CN32" s="4">
        <f t="shared" si="24"/>
        <v>4.1000000000000009E-2</v>
      </c>
      <c r="CO32" s="4">
        <f t="shared" si="24"/>
        <v>4.1000000000000009E-2</v>
      </c>
      <c r="CP32" s="4">
        <f t="shared" si="24"/>
        <v>4.1000000000000009E-2</v>
      </c>
      <c r="CQ32" s="4">
        <f t="shared" si="24"/>
        <v>4.1000000000000009E-2</v>
      </c>
      <c r="CR32" s="4">
        <f t="shared" si="24"/>
        <v>4.1000000000000009E-2</v>
      </c>
      <c r="CS32" s="4">
        <f t="shared" si="24"/>
        <v>4.1000000000000009E-2</v>
      </c>
      <c r="CT32" s="4">
        <f t="shared" si="24"/>
        <v>4.1000000000000009E-2</v>
      </c>
      <c r="CU32" s="4">
        <f t="shared" si="24"/>
        <v>4.1000000000000009E-2</v>
      </c>
      <c r="CV32" s="4">
        <f t="shared" ref="CV32:DE41" si="25">IF($D32-$Q$9*(CV$21-1)&gt;$D32*0.7,0.5*(1+$F32-$U$4),IF($D32-$Q$9*(CV$21-1)&gt;$D32*0.3,0.25*(1+$F32-$U$4),0.05*(1+$F32-$U$4)))</f>
        <v>4.1000000000000009E-2</v>
      </c>
      <c r="CW32" s="4">
        <f t="shared" si="25"/>
        <v>4.1000000000000009E-2</v>
      </c>
      <c r="CX32" s="4">
        <f t="shared" si="25"/>
        <v>4.1000000000000009E-2</v>
      </c>
      <c r="CY32" s="4">
        <f t="shared" si="25"/>
        <v>4.1000000000000009E-2</v>
      </c>
      <c r="CZ32" s="4">
        <f t="shared" si="25"/>
        <v>4.1000000000000009E-2</v>
      </c>
      <c r="DA32" s="4">
        <f t="shared" si="25"/>
        <v>4.1000000000000009E-2</v>
      </c>
      <c r="DB32" s="4">
        <f t="shared" si="25"/>
        <v>4.1000000000000009E-2</v>
      </c>
      <c r="DC32" s="4">
        <f t="shared" si="25"/>
        <v>4.1000000000000009E-2</v>
      </c>
      <c r="DD32" s="4">
        <f t="shared" si="25"/>
        <v>4.1000000000000009E-2</v>
      </c>
      <c r="DE32" s="4">
        <f t="shared" si="25"/>
        <v>4.1000000000000009E-2</v>
      </c>
    </row>
    <row r="33" spans="1:109">
      <c r="A33" t="s">
        <v>57</v>
      </c>
      <c r="B33" t="s">
        <v>3</v>
      </c>
      <c r="C33">
        <v>1</v>
      </c>
      <c r="D33">
        <v>80</v>
      </c>
      <c r="F33" s="1">
        <v>0.1</v>
      </c>
      <c r="H33">
        <f>15+7.5</f>
        <v>22.5</v>
      </c>
      <c r="I33">
        <f>H33</f>
        <v>22.5</v>
      </c>
      <c r="J33" s="4">
        <f t="shared" si="16"/>
        <v>0.46000000000000008</v>
      </c>
      <c r="K33" s="4">
        <f t="shared" si="16"/>
        <v>0.46000000000000008</v>
      </c>
      <c r="L33" s="4">
        <f t="shared" si="16"/>
        <v>0.23000000000000004</v>
      </c>
      <c r="M33" s="4">
        <f t="shared" si="16"/>
        <v>0.23000000000000004</v>
      </c>
      <c r="N33" s="4">
        <f t="shared" si="16"/>
        <v>4.6000000000000013E-2</v>
      </c>
      <c r="O33" s="4">
        <f t="shared" si="16"/>
        <v>4.6000000000000013E-2</v>
      </c>
      <c r="P33" s="4">
        <f t="shared" si="16"/>
        <v>4.6000000000000013E-2</v>
      </c>
      <c r="Q33" s="4">
        <f t="shared" si="16"/>
        <v>4.6000000000000013E-2</v>
      </c>
      <c r="R33" s="4">
        <f t="shared" si="16"/>
        <v>4.6000000000000013E-2</v>
      </c>
      <c r="S33" s="4">
        <f t="shared" si="16"/>
        <v>4.6000000000000013E-2</v>
      </c>
      <c r="T33" s="4">
        <f t="shared" si="17"/>
        <v>4.6000000000000013E-2</v>
      </c>
      <c r="U33" s="4">
        <f t="shared" si="17"/>
        <v>4.6000000000000013E-2</v>
      </c>
      <c r="V33" s="4">
        <f t="shared" si="17"/>
        <v>4.6000000000000013E-2</v>
      </c>
      <c r="W33" s="4">
        <f t="shared" si="17"/>
        <v>4.6000000000000013E-2</v>
      </c>
      <c r="X33" s="4">
        <f t="shared" si="17"/>
        <v>4.6000000000000013E-2</v>
      </c>
      <c r="Y33" s="4">
        <f t="shared" si="17"/>
        <v>4.6000000000000013E-2</v>
      </c>
      <c r="Z33" s="4">
        <f t="shared" si="17"/>
        <v>4.6000000000000013E-2</v>
      </c>
      <c r="AA33" s="4">
        <f t="shared" si="17"/>
        <v>4.6000000000000013E-2</v>
      </c>
      <c r="AB33" s="4">
        <f t="shared" si="17"/>
        <v>4.6000000000000013E-2</v>
      </c>
      <c r="AC33" s="4">
        <f t="shared" si="17"/>
        <v>4.6000000000000013E-2</v>
      </c>
      <c r="AD33" s="4">
        <f t="shared" si="18"/>
        <v>4.6000000000000013E-2</v>
      </c>
      <c r="AE33" s="4">
        <f t="shared" si="18"/>
        <v>4.6000000000000013E-2</v>
      </c>
      <c r="AF33" s="4">
        <f t="shared" si="18"/>
        <v>4.6000000000000013E-2</v>
      </c>
      <c r="AG33" s="4">
        <f t="shared" si="18"/>
        <v>4.6000000000000013E-2</v>
      </c>
      <c r="AH33" s="4">
        <f t="shared" si="18"/>
        <v>4.6000000000000013E-2</v>
      </c>
      <c r="AI33" s="4">
        <f t="shared" si="18"/>
        <v>4.6000000000000013E-2</v>
      </c>
      <c r="AJ33" s="4">
        <f t="shared" si="18"/>
        <v>4.6000000000000013E-2</v>
      </c>
      <c r="AK33" s="4">
        <f t="shared" si="18"/>
        <v>4.6000000000000013E-2</v>
      </c>
      <c r="AL33" s="4">
        <f t="shared" si="18"/>
        <v>4.6000000000000013E-2</v>
      </c>
      <c r="AM33" s="4">
        <f t="shared" si="18"/>
        <v>4.6000000000000013E-2</v>
      </c>
      <c r="AN33" s="4">
        <f t="shared" si="19"/>
        <v>4.6000000000000013E-2</v>
      </c>
      <c r="AO33" s="4">
        <f t="shared" si="19"/>
        <v>4.6000000000000013E-2</v>
      </c>
      <c r="AP33" s="4">
        <f t="shared" si="19"/>
        <v>4.6000000000000013E-2</v>
      </c>
      <c r="AQ33" s="4">
        <f t="shared" si="19"/>
        <v>4.6000000000000013E-2</v>
      </c>
      <c r="AR33" s="4">
        <f t="shared" si="19"/>
        <v>4.6000000000000013E-2</v>
      </c>
      <c r="AS33" s="4">
        <f t="shared" si="19"/>
        <v>4.6000000000000013E-2</v>
      </c>
      <c r="AT33" s="4">
        <f t="shared" si="19"/>
        <v>4.6000000000000013E-2</v>
      </c>
      <c r="AU33" s="4">
        <f t="shared" si="19"/>
        <v>4.6000000000000013E-2</v>
      </c>
      <c r="AV33" s="4">
        <f t="shared" si="19"/>
        <v>4.6000000000000013E-2</v>
      </c>
      <c r="AW33" s="4">
        <f t="shared" si="19"/>
        <v>4.6000000000000013E-2</v>
      </c>
      <c r="AX33" s="4">
        <f t="shared" si="20"/>
        <v>4.6000000000000013E-2</v>
      </c>
      <c r="AY33" s="4">
        <f t="shared" si="20"/>
        <v>4.6000000000000013E-2</v>
      </c>
      <c r="AZ33" s="4">
        <f t="shared" si="20"/>
        <v>4.6000000000000013E-2</v>
      </c>
      <c r="BA33" s="4">
        <f t="shared" si="20"/>
        <v>4.6000000000000013E-2</v>
      </c>
      <c r="BB33" s="4">
        <f t="shared" si="20"/>
        <v>4.6000000000000013E-2</v>
      </c>
      <c r="BC33" s="4">
        <f t="shared" si="20"/>
        <v>4.6000000000000013E-2</v>
      </c>
      <c r="BD33" s="4">
        <f t="shared" si="20"/>
        <v>4.6000000000000013E-2</v>
      </c>
      <c r="BE33" s="4">
        <f t="shared" si="20"/>
        <v>4.6000000000000013E-2</v>
      </c>
      <c r="BF33" s="4">
        <f t="shared" si="20"/>
        <v>4.6000000000000013E-2</v>
      </c>
      <c r="BG33" s="4">
        <f t="shared" si="20"/>
        <v>4.6000000000000013E-2</v>
      </c>
      <c r="BH33" s="4">
        <f t="shared" si="21"/>
        <v>4.6000000000000013E-2</v>
      </c>
      <c r="BI33" s="4">
        <f t="shared" si="21"/>
        <v>4.6000000000000013E-2</v>
      </c>
      <c r="BJ33" s="4">
        <f t="shared" si="21"/>
        <v>4.6000000000000013E-2</v>
      </c>
      <c r="BK33" s="4">
        <f t="shared" si="21"/>
        <v>4.6000000000000013E-2</v>
      </c>
      <c r="BL33" s="4">
        <f t="shared" si="21"/>
        <v>4.6000000000000013E-2</v>
      </c>
      <c r="BM33" s="4">
        <f t="shared" si="21"/>
        <v>4.6000000000000013E-2</v>
      </c>
      <c r="BN33" s="4">
        <f t="shared" si="21"/>
        <v>4.6000000000000013E-2</v>
      </c>
      <c r="BO33" s="4">
        <f t="shared" si="21"/>
        <v>4.6000000000000013E-2</v>
      </c>
      <c r="BP33" s="4">
        <f t="shared" si="21"/>
        <v>4.6000000000000013E-2</v>
      </c>
      <c r="BQ33" s="4">
        <f t="shared" si="21"/>
        <v>4.6000000000000013E-2</v>
      </c>
      <c r="BR33" s="4">
        <f t="shared" si="22"/>
        <v>4.6000000000000013E-2</v>
      </c>
      <c r="BS33" s="4">
        <f t="shared" si="22"/>
        <v>4.6000000000000013E-2</v>
      </c>
      <c r="BT33" s="4">
        <f t="shared" si="22"/>
        <v>4.6000000000000013E-2</v>
      </c>
      <c r="BU33" s="4">
        <f t="shared" si="22"/>
        <v>4.6000000000000013E-2</v>
      </c>
      <c r="BV33" s="4">
        <f t="shared" si="22"/>
        <v>4.6000000000000013E-2</v>
      </c>
      <c r="BW33" s="4">
        <f t="shared" si="22"/>
        <v>4.6000000000000013E-2</v>
      </c>
      <c r="BX33" s="4">
        <f t="shared" si="22"/>
        <v>4.6000000000000013E-2</v>
      </c>
      <c r="BY33" s="4">
        <f t="shared" si="22"/>
        <v>4.6000000000000013E-2</v>
      </c>
      <c r="BZ33" s="4">
        <f t="shared" si="22"/>
        <v>4.6000000000000013E-2</v>
      </c>
      <c r="CA33" s="4">
        <f t="shared" si="22"/>
        <v>4.6000000000000013E-2</v>
      </c>
      <c r="CB33" s="4">
        <f t="shared" si="23"/>
        <v>4.6000000000000013E-2</v>
      </c>
      <c r="CC33" s="4">
        <f t="shared" si="23"/>
        <v>4.6000000000000013E-2</v>
      </c>
      <c r="CD33" s="4">
        <f t="shared" si="23"/>
        <v>4.6000000000000013E-2</v>
      </c>
      <c r="CE33" s="4">
        <f t="shared" si="23"/>
        <v>4.6000000000000013E-2</v>
      </c>
      <c r="CF33" s="4">
        <f t="shared" si="23"/>
        <v>4.6000000000000013E-2</v>
      </c>
      <c r="CG33" s="4">
        <f t="shared" si="23"/>
        <v>4.6000000000000013E-2</v>
      </c>
      <c r="CH33" s="4">
        <f t="shared" si="23"/>
        <v>4.6000000000000013E-2</v>
      </c>
      <c r="CI33" s="4">
        <f t="shared" si="23"/>
        <v>4.6000000000000013E-2</v>
      </c>
      <c r="CJ33" s="4">
        <f t="shared" si="23"/>
        <v>4.6000000000000013E-2</v>
      </c>
      <c r="CK33" s="4">
        <f t="shared" si="23"/>
        <v>4.6000000000000013E-2</v>
      </c>
      <c r="CL33" s="4">
        <f t="shared" si="24"/>
        <v>4.6000000000000013E-2</v>
      </c>
      <c r="CM33" s="4">
        <f t="shared" si="24"/>
        <v>4.6000000000000013E-2</v>
      </c>
      <c r="CN33" s="4">
        <f t="shared" si="24"/>
        <v>4.6000000000000013E-2</v>
      </c>
      <c r="CO33" s="4">
        <f t="shared" si="24"/>
        <v>4.6000000000000013E-2</v>
      </c>
      <c r="CP33" s="4">
        <f t="shared" si="24"/>
        <v>4.6000000000000013E-2</v>
      </c>
      <c r="CQ33" s="4">
        <f t="shared" si="24"/>
        <v>4.6000000000000013E-2</v>
      </c>
      <c r="CR33" s="4">
        <f t="shared" si="24"/>
        <v>4.6000000000000013E-2</v>
      </c>
      <c r="CS33" s="4">
        <f t="shared" si="24"/>
        <v>4.6000000000000013E-2</v>
      </c>
      <c r="CT33" s="4">
        <f t="shared" si="24"/>
        <v>4.6000000000000013E-2</v>
      </c>
      <c r="CU33" s="4">
        <f t="shared" si="24"/>
        <v>4.6000000000000013E-2</v>
      </c>
      <c r="CV33" s="4">
        <f t="shared" si="25"/>
        <v>4.6000000000000013E-2</v>
      </c>
      <c r="CW33" s="4">
        <f t="shared" si="25"/>
        <v>4.6000000000000013E-2</v>
      </c>
      <c r="CX33" s="4">
        <f t="shared" si="25"/>
        <v>4.6000000000000013E-2</v>
      </c>
      <c r="CY33" s="4">
        <f t="shared" si="25"/>
        <v>4.6000000000000013E-2</v>
      </c>
      <c r="CZ33" s="4">
        <f t="shared" si="25"/>
        <v>4.6000000000000013E-2</v>
      </c>
      <c r="DA33" s="4">
        <f t="shared" si="25"/>
        <v>4.6000000000000013E-2</v>
      </c>
      <c r="DB33" s="4">
        <f t="shared" si="25"/>
        <v>4.6000000000000013E-2</v>
      </c>
      <c r="DC33" s="4">
        <f t="shared" si="25"/>
        <v>4.6000000000000013E-2</v>
      </c>
      <c r="DD33" s="4">
        <f t="shared" si="25"/>
        <v>4.6000000000000013E-2</v>
      </c>
      <c r="DE33" s="4">
        <f t="shared" si="25"/>
        <v>4.6000000000000013E-2</v>
      </c>
    </row>
    <row r="34" spans="1:109">
      <c r="A34" t="s">
        <v>58</v>
      </c>
      <c r="B34" t="s">
        <v>3</v>
      </c>
      <c r="C34">
        <v>2</v>
      </c>
      <c r="D34">
        <v>100</v>
      </c>
      <c r="F34" s="1">
        <v>0.2</v>
      </c>
      <c r="H34">
        <v>20</v>
      </c>
      <c r="I34">
        <f>H34+H33</f>
        <v>42.5</v>
      </c>
      <c r="J34" s="4">
        <f t="shared" si="16"/>
        <v>0.51</v>
      </c>
      <c r="K34" s="4">
        <f t="shared" si="16"/>
        <v>0.51</v>
      </c>
      <c r="L34" s="4">
        <f t="shared" si="16"/>
        <v>0.51</v>
      </c>
      <c r="M34" s="4">
        <f t="shared" si="16"/>
        <v>0.255</v>
      </c>
      <c r="N34" s="4">
        <f t="shared" si="16"/>
        <v>0.255</v>
      </c>
      <c r="O34" s="4">
        <f t="shared" si="16"/>
        <v>5.1000000000000004E-2</v>
      </c>
      <c r="P34" s="4">
        <f t="shared" si="16"/>
        <v>5.1000000000000004E-2</v>
      </c>
      <c r="Q34" s="4">
        <f t="shared" si="16"/>
        <v>5.1000000000000004E-2</v>
      </c>
      <c r="R34" s="4">
        <f t="shared" si="16"/>
        <v>5.1000000000000004E-2</v>
      </c>
      <c r="S34" s="4">
        <f t="shared" si="16"/>
        <v>5.1000000000000004E-2</v>
      </c>
      <c r="T34" s="4">
        <f t="shared" si="17"/>
        <v>5.1000000000000004E-2</v>
      </c>
      <c r="U34" s="4">
        <f t="shared" si="17"/>
        <v>5.1000000000000004E-2</v>
      </c>
      <c r="V34" s="4">
        <f t="shared" si="17"/>
        <v>5.1000000000000004E-2</v>
      </c>
      <c r="W34" s="4">
        <f t="shared" si="17"/>
        <v>5.1000000000000004E-2</v>
      </c>
      <c r="X34" s="4">
        <f t="shared" si="17"/>
        <v>5.1000000000000004E-2</v>
      </c>
      <c r="Y34" s="4">
        <f t="shared" si="17"/>
        <v>5.1000000000000004E-2</v>
      </c>
      <c r="Z34" s="4">
        <f t="shared" si="17"/>
        <v>5.1000000000000004E-2</v>
      </c>
      <c r="AA34" s="4">
        <f t="shared" si="17"/>
        <v>5.1000000000000004E-2</v>
      </c>
      <c r="AB34" s="4">
        <f t="shared" si="17"/>
        <v>5.1000000000000004E-2</v>
      </c>
      <c r="AC34" s="4">
        <f t="shared" si="17"/>
        <v>5.1000000000000004E-2</v>
      </c>
      <c r="AD34" s="4">
        <f t="shared" si="18"/>
        <v>5.1000000000000004E-2</v>
      </c>
      <c r="AE34" s="4">
        <f t="shared" si="18"/>
        <v>5.1000000000000004E-2</v>
      </c>
      <c r="AF34" s="4">
        <f t="shared" si="18"/>
        <v>5.1000000000000004E-2</v>
      </c>
      <c r="AG34" s="4">
        <f t="shared" si="18"/>
        <v>5.1000000000000004E-2</v>
      </c>
      <c r="AH34" s="4">
        <f t="shared" si="18"/>
        <v>5.1000000000000004E-2</v>
      </c>
      <c r="AI34" s="4">
        <f t="shared" si="18"/>
        <v>5.1000000000000004E-2</v>
      </c>
      <c r="AJ34" s="4">
        <f t="shared" si="18"/>
        <v>5.1000000000000004E-2</v>
      </c>
      <c r="AK34" s="4">
        <f t="shared" si="18"/>
        <v>5.1000000000000004E-2</v>
      </c>
      <c r="AL34" s="4">
        <f t="shared" si="18"/>
        <v>5.1000000000000004E-2</v>
      </c>
      <c r="AM34" s="4">
        <f t="shared" si="18"/>
        <v>5.1000000000000004E-2</v>
      </c>
      <c r="AN34" s="4">
        <f t="shared" si="19"/>
        <v>5.1000000000000004E-2</v>
      </c>
      <c r="AO34" s="4">
        <f t="shared" si="19"/>
        <v>5.1000000000000004E-2</v>
      </c>
      <c r="AP34" s="4">
        <f t="shared" si="19"/>
        <v>5.1000000000000004E-2</v>
      </c>
      <c r="AQ34" s="4">
        <f t="shared" si="19"/>
        <v>5.1000000000000004E-2</v>
      </c>
      <c r="AR34" s="4">
        <f t="shared" si="19"/>
        <v>5.1000000000000004E-2</v>
      </c>
      <c r="AS34" s="4">
        <f t="shared" si="19"/>
        <v>5.1000000000000004E-2</v>
      </c>
      <c r="AT34" s="4">
        <f t="shared" si="19"/>
        <v>5.1000000000000004E-2</v>
      </c>
      <c r="AU34" s="4">
        <f t="shared" si="19"/>
        <v>5.1000000000000004E-2</v>
      </c>
      <c r="AV34" s="4">
        <f t="shared" si="19"/>
        <v>5.1000000000000004E-2</v>
      </c>
      <c r="AW34" s="4">
        <f t="shared" si="19"/>
        <v>5.1000000000000004E-2</v>
      </c>
      <c r="AX34" s="4">
        <f t="shared" si="20"/>
        <v>5.1000000000000004E-2</v>
      </c>
      <c r="AY34" s="4">
        <f t="shared" si="20"/>
        <v>5.1000000000000004E-2</v>
      </c>
      <c r="AZ34" s="4">
        <f t="shared" si="20"/>
        <v>5.1000000000000004E-2</v>
      </c>
      <c r="BA34" s="4">
        <f t="shared" si="20"/>
        <v>5.1000000000000004E-2</v>
      </c>
      <c r="BB34" s="4">
        <f t="shared" si="20"/>
        <v>5.1000000000000004E-2</v>
      </c>
      <c r="BC34" s="4">
        <f t="shared" si="20"/>
        <v>5.1000000000000004E-2</v>
      </c>
      <c r="BD34" s="4">
        <f t="shared" si="20"/>
        <v>5.1000000000000004E-2</v>
      </c>
      <c r="BE34" s="4">
        <f t="shared" si="20"/>
        <v>5.1000000000000004E-2</v>
      </c>
      <c r="BF34" s="4">
        <f t="shared" si="20"/>
        <v>5.1000000000000004E-2</v>
      </c>
      <c r="BG34" s="4">
        <f t="shared" si="20"/>
        <v>5.1000000000000004E-2</v>
      </c>
      <c r="BH34" s="4">
        <f t="shared" si="21"/>
        <v>5.1000000000000004E-2</v>
      </c>
      <c r="BI34" s="4">
        <f t="shared" si="21"/>
        <v>5.1000000000000004E-2</v>
      </c>
      <c r="BJ34" s="4">
        <f t="shared" si="21"/>
        <v>5.1000000000000004E-2</v>
      </c>
      <c r="BK34" s="4">
        <f t="shared" si="21"/>
        <v>5.1000000000000004E-2</v>
      </c>
      <c r="BL34" s="4">
        <f t="shared" si="21"/>
        <v>5.1000000000000004E-2</v>
      </c>
      <c r="BM34" s="4">
        <f t="shared" si="21"/>
        <v>5.1000000000000004E-2</v>
      </c>
      <c r="BN34" s="4">
        <f t="shared" si="21"/>
        <v>5.1000000000000004E-2</v>
      </c>
      <c r="BO34" s="4">
        <f t="shared" si="21"/>
        <v>5.1000000000000004E-2</v>
      </c>
      <c r="BP34" s="4">
        <f t="shared" si="21"/>
        <v>5.1000000000000004E-2</v>
      </c>
      <c r="BQ34" s="4">
        <f t="shared" si="21"/>
        <v>5.1000000000000004E-2</v>
      </c>
      <c r="BR34" s="4">
        <f t="shared" si="22"/>
        <v>5.1000000000000004E-2</v>
      </c>
      <c r="BS34" s="4">
        <f t="shared" si="22"/>
        <v>5.1000000000000004E-2</v>
      </c>
      <c r="BT34" s="4">
        <f t="shared" si="22"/>
        <v>5.1000000000000004E-2</v>
      </c>
      <c r="BU34" s="4">
        <f t="shared" si="22"/>
        <v>5.1000000000000004E-2</v>
      </c>
      <c r="BV34" s="4">
        <f t="shared" si="22"/>
        <v>5.1000000000000004E-2</v>
      </c>
      <c r="BW34" s="4">
        <f t="shared" si="22"/>
        <v>5.1000000000000004E-2</v>
      </c>
      <c r="BX34" s="4">
        <f t="shared" si="22"/>
        <v>5.1000000000000004E-2</v>
      </c>
      <c r="BY34" s="4">
        <f t="shared" si="22"/>
        <v>5.1000000000000004E-2</v>
      </c>
      <c r="BZ34" s="4">
        <f t="shared" si="22"/>
        <v>5.1000000000000004E-2</v>
      </c>
      <c r="CA34" s="4">
        <f t="shared" si="22"/>
        <v>5.1000000000000004E-2</v>
      </c>
      <c r="CB34" s="4">
        <f t="shared" si="23"/>
        <v>5.1000000000000004E-2</v>
      </c>
      <c r="CC34" s="4">
        <f t="shared" si="23"/>
        <v>5.1000000000000004E-2</v>
      </c>
      <c r="CD34" s="4">
        <f t="shared" si="23"/>
        <v>5.1000000000000004E-2</v>
      </c>
      <c r="CE34" s="4">
        <f t="shared" si="23"/>
        <v>5.1000000000000004E-2</v>
      </c>
      <c r="CF34" s="4">
        <f t="shared" si="23"/>
        <v>5.1000000000000004E-2</v>
      </c>
      <c r="CG34" s="4">
        <f t="shared" si="23"/>
        <v>5.1000000000000004E-2</v>
      </c>
      <c r="CH34" s="4">
        <f t="shared" si="23"/>
        <v>5.1000000000000004E-2</v>
      </c>
      <c r="CI34" s="4">
        <f t="shared" si="23"/>
        <v>5.1000000000000004E-2</v>
      </c>
      <c r="CJ34" s="4">
        <f t="shared" si="23"/>
        <v>5.1000000000000004E-2</v>
      </c>
      <c r="CK34" s="4">
        <f t="shared" si="23"/>
        <v>5.1000000000000004E-2</v>
      </c>
      <c r="CL34" s="4">
        <f t="shared" si="24"/>
        <v>5.1000000000000004E-2</v>
      </c>
      <c r="CM34" s="4">
        <f t="shared" si="24"/>
        <v>5.1000000000000004E-2</v>
      </c>
      <c r="CN34" s="4">
        <f t="shared" si="24"/>
        <v>5.1000000000000004E-2</v>
      </c>
      <c r="CO34" s="4">
        <f t="shared" si="24"/>
        <v>5.1000000000000004E-2</v>
      </c>
      <c r="CP34" s="4">
        <f t="shared" si="24"/>
        <v>5.1000000000000004E-2</v>
      </c>
      <c r="CQ34" s="4">
        <f t="shared" si="24"/>
        <v>5.1000000000000004E-2</v>
      </c>
      <c r="CR34" s="4">
        <f t="shared" si="24"/>
        <v>5.1000000000000004E-2</v>
      </c>
      <c r="CS34" s="4">
        <f t="shared" si="24"/>
        <v>5.1000000000000004E-2</v>
      </c>
      <c r="CT34" s="4">
        <f t="shared" si="24"/>
        <v>5.1000000000000004E-2</v>
      </c>
      <c r="CU34" s="4">
        <f t="shared" si="24"/>
        <v>5.1000000000000004E-2</v>
      </c>
      <c r="CV34" s="4">
        <f t="shared" si="25"/>
        <v>5.1000000000000004E-2</v>
      </c>
      <c r="CW34" s="4">
        <f t="shared" si="25"/>
        <v>5.1000000000000004E-2</v>
      </c>
      <c r="CX34" s="4">
        <f t="shared" si="25"/>
        <v>5.1000000000000004E-2</v>
      </c>
      <c r="CY34" s="4">
        <f t="shared" si="25"/>
        <v>5.1000000000000004E-2</v>
      </c>
      <c r="CZ34" s="4">
        <f t="shared" si="25"/>
        <v>5.1000000000000004E-2</v>
      </c>
      <c r="DA34" s="4">
        <f t="shared" si="25"/>
        <v>5.1000000000000004E-2</v>
      </c>
      <c r="DB34" s="4">
        <f t="shared" si="25"/>
        <v>5.1000000000000004E-2</v>
      </c>
      <c r="DC34" s="4">
        <f t="shared" si="25"/>
        <v>5.1000000000000004E-2</v>
      </c>
      <c r="DD34" s="4">
        <f t="shared" si="25"/>
        <v>5.1000000000000004E-2</v>
      </c>
      <c r="DE34" s="4">
        <f t="shared" si="25"/>
        <v>5.1000000000000004E-2</v>
      </c>
    </row>
    <row r="35" spans="1:109">
      <c r="A35" t="s">
        <v>59</v>
      </c>
      <c r="B35" t="s">
        <v>3</v>
      </c>
      <c r="C35">
        <v>3</v>
      </c>
      <c r="D35">
        <v>120</v>
      </c>
      <c r="F35" s="1">
        <v>0.3</v>
      </c>
      <c r="H35">
        <f>2.5*5+25</f>
        <v>37.5</v>
      </c>
      <c r="I35">
        <f>H35+H34+H33</f>
        <v>80</v>
      </c>
      <c r="J35" s="4">
        <f t="shared" si="16"/>
        <v>0.56000000000000005</v>
      </c>
      <c r="K35" s="4">
        <f t="shared" si="16"/>
        <v>0.56000000000000005</v>
      </c>
      <c r="L35" s="4">
        <f t="shared" si="16"/>
        <v>0.56000000000000005</v>
      </c>
      <c r="M35" s="4">
        <f t="shared" si="16"/>
        <v>0.28000000000000003</v>
      </c>
      <c r="N35" s="4">
        <f t="shared" si="16"/>
        <v>0.28000000000000003</v>
      </c>
      <c r="O35" s="4">
        <f t="shared" si="16"/>
        <v>0.28000000000000003</v>
      </c>
      <c r="P35" s="4">
        <f t="shared" si="16"/>
        <v>5.6000000000000008E-2</v>
      </c>
      <c r="Q35" s="4">
        <f t="shared" si="16"/>
        <v>5.6000000000000008E-2</v>
      </c>
      <c r="R35" s="4">
        <f t="shared" si="16"/>
        <v>5.6000000000000008E-2</v>
      </c>
      <c r="S35" s="4">
        <f t="shared" si="16"/>
        <v>5.6000000000000008E-2</v>
      </c>
      <c r="T35" s="4">
        <f t="shared" si="17"/>
        <v>5.6000000000000008E-2</v>
      </c>
      <c r="U35" s="4">
        <f t="shared" si="17"/>
        <v>5.6000000000000008E-2</v>
      </c>
      <c r="V35" s="4">
        <f t="shared" si="17"/>
        <v>5.6000000000000008E-2</v>
      </c>
      <c r="W35" s="4">
        <f t="shared" si="17"/>
        <v>5.6000000000000008E-2</v>
      </c>
      <c r="X35" s="4">
        <f t="shared" si="17"/>
        <v>5.6000000000000008E-2</v>
      </c>
      <c r="Y35" s="4">
        <f t="shared" si="17"/>
        <v>5.6000000000000008E-2</v>
      </c>
      <c r="Z35" s="4">
        <f t="shared" si="17"/>
        <v>5.6000000000000008E-2</v>
      </c>
      <c r="AA35" s="4">
        <f t="shared" si="17"/>
        <v>5.6000000000000008E-2</v>
      </c>
      <c r="AB35" s="4">
        <f t="shared" si="17"/>
        <v>5.6000000000000008E-2</v>
      </c>
      <c r="AC35" s="4">
        <f t="shared" si="17"/>
        <v>5.6000000000000008E-2</v>
      </c>
      <c r="AD35" s="4">
        <f t="shared" si="18"/>
        <v>5.6000000000000008E-2</v>
      </c>
      <c r="AE35" s="4">
        <f t="shared" si="18"/>
        <v>5.6000000000000008E-2</v>
      </c>
      <c r="AF35" s="4">
        <f t="shared" si="18"/>
        <v>5.6000000000000008E-2</v>
      </c>
      <c r="AG35" s="4">
        <f t="shared" si="18"/>
        <v>5.6000000000000008E-2</v>
      </c>
      <c r="AH35" s="4">
        <f t="shared" si="18"/>
        <v>5.6000000000000008E-2</v>
      </c>
      <c r="AI35" s="4">
        <f t="shared" si="18"/>
        <v>5.6000000000000008E-2</v>
      </c>
      <c r="AJ35" s="4">
        <f t="shared" si="18"/>
        <v>5.6000000000000008E-2</v>
      </c>
      <c r="AK35" s="4">
        <f t="shared" si="18"/>
        <v>5.6000000000000008E-2</v>
      </c>
      <c r="AL35" s="4">
        <f t="shared" si="18"/>
        <v>5.6000000000000008E-2</v>
      </c>
      <c r="AM35" s="4">
        <f t="shared" si="18"/>
        <v>5.6000000000000008E-2</v>
      </c>
      <c r="AN35" s="4">
        <f t="shared" si="19"/>
        <v>5.6000000000000008E-2</v>
      </c>
      <c r="AO35" s="4">
        <f t="shared" si="19"/>
        <v>5.6000000000000008E-2</v>
      </c>
      <c r="AP35" s="4">
        <f t="shared" si="19"/>
        <v>5.6000000000000008E-2</v>
      </c>
      <c r="AQ35" s="4">
        <f t="shared" si="19"/>
        <v>5.6000000000000008E-2</v>
      </c>
      <c r="AR35" s="4">
        <f t="shared" si="19"/>
        <v>5.6000000000000008E-2</v>
      </c>
      <c r="AS35" s="4">
        <f t="shared" si="19"/>
        <v>5.6000000000000008E-2</v>
      </c>
      <c r="AT35" s="4">
        <f t="shared" si="19"/>
        <v>5.6000000000000008E-2</v>
      </c>
      <c r="AU35" s="4">
        <f t="shared" si="19"/>
        <v>5.6000000000000008E-2</v>
      </c>
      <c r="AV35" s="4">
        <f t="shared" si="19"/>
        <v>5.6000000000000008E-2</v>
      </c>
      <c r="AW35" s="4">
        <f t="shared" si="19"/>
        <v>5.6000000000000008E-2</v>
      </c>
      <c r="AX35" s="4">
        <f t="shared" si="20"/>
        <v>5.6000000000000008E-2</v>
      </c>
      <c r="AY35" s="4">
        <f t="shared" si="20"/>
        <v>5.6000000000000008E-2</v>
      </c>
      <c r="AZ35" s="4">
        <f t="shared" si="20"/>
        <v>5.6000000000000008E-2</v>
      </c>
      <c r="BA35" s="4">
        <f t="shared" si="20"/>
        <v>5.6000000000000008E-2</v>
      </c>
      <c r="BB35" s="4">
        <f t="shared" si="20"/>
        <v>5.6000000000000008E-2</v>
      </c>
      <c r="BC35" s="4">
        <f t="shared" si="20"/>
        <v>5.6000000000000008E-2</v>
      </c>
      <c r="BD35" s="4">
        <f t="shared" si="20"/>
        <v>5.6000000000000008E-2</v>
      </c>
      <c r="BE35" s="4">
        <f t="shared" si="20"/>
        <v>5.6000000000000008E-2</v>
      </c>
      <c r="BF35" s="4">
        <f t="shared" si="20"/>
        <v>5.6000000000000008E-2</v>
      </c>
      <c r="BG35" s="4">
        <f t="shared" si="20"/>
        <v>5.6000000000000008E-2</v>
      </c>
      <c r="BH35" s="4">
        <f t="shared" si="21"/>
        <v>5.6000000000000008E-2</v>
      </c>
      <c r="BI35" s="4">
        <f t="shared" si="21"/>
        <v>5.6000000000000008E-2</v>
      </c>
      <c r="BJ35" s="4">
        <f t="shared" si="21"/>
        <v>5.6000000000000008E-2</v>
      </c>
      <c r="BK35" s="4">
        <f t="shared" si="21"/>
        <v>5.6000000000000008E-2</v>
      </c>
      <c r="BL35" s="4">
        <f t="shared" si="21"/>
        <v>5.6000000000000008E-2</v>
      </c>
      <c r="BM35" s="4">
        <f t="shared" si="21"/>
        <v>5.6000000000000008E-2</v>
      </c>
      <c r="BN35" s="4">
        <f t="shared" si="21"/>
        <v>5.6000000000000008E-2</v>
      </c>
      <c r="BO35" s="4">
        <f t="shared" si="21"/>
        <v>5.6000000000000008E-2</v>
      </c>
      <c r="BP35" s="4">
        <f t="shared" si="21"/>
        <v>5.6000000000000008E-2</v>
      </c>
      <c r="BQ35" s="4">
        <f t="shared" si="21"/>
        <v>5.6000000000000008E-2</v>
      </c>
      <c r="BR35" s="4">
        <f t="shared" si="22"/>
        <v>5.6000000000000008E-2</v>
      </c>
      <c r="BS35" s="4">
        <f t="shared" si="22"/>
        <v>5.6000000000000008E-2</v>
      </c>
      <c r="BT35" s="4">
        <f t="shared" si="22"/>
        <v>5.6000000000000008E-2</v>
      </c>
      <c r="BU35" s="4">
        <f t="shared" si="22"/>
        <v>5.6000000000000008E-2</v>
      </c>
      <c r="BV35" s="4">
        <f t="shared" si="22"/>
        <v>5.6000000000000008E-2</v>
      </c>
      <c r="BW35" s="4">
        <f t="shared" si="22"/>
        <v>5.6000000000000008E-2</v>
      </c>
      <c r="BX35" s="4">
        <f t="shared" si="22"/>
        <v>5.6000000000000008E-2</v>
      </c>
      <c r="BY35" s="4">
        <f t="shared" si="22"/>
        <v>5.6000000000000008E-2</v>
      </c>
      <c r="BZ35" s="4">
        <f t="shared" si="22"/>
        <v>5.6000000000000008E-2</v>
      </c>
      <c r="CA35" s="4">
        <f t="shared" si="22"/>
        <v>5.6000000000000008E-2</v>
      </c>
      <c r="CB35" s="4">
        <f t="shared" si="23"/>
        <v>5.6000000000000008E-2</v>
      </c>
      <c r="CC35" s="4">
        <f t="shared" si="23"/>
        <v>5.6000000000000008E-2</v>
      </c>
      <c r="CD35" s="4">
        <f t="shared" si="23"/>
        <v>5.6000000000000008E-2</v>
      </c>
      <c r="CE35" s="4">
        <f t="shared" si="23"/>
        <v>5.6000000000000008E-2</v>
      </c>
      <c r="CF35" s="4">
        <f t="shared" si="23"/>
        <v>5.6000000000000008E-2</v>
      </c>
      <c r="CG35" s="4">
        <f t="shared" si="23"/>
        <v>5.6000000000000008E-2</v>
      </c>
      <c r="CH35" s="4">
        <f t="shared" si="23"/>
        <v>5.6000000000000008E-2</v>
      </c>
      <c r="CI35" s="4">
        <f t="shared" si="23"/>
        <v>5.6000000000000008E-2</v>
      </c>
      <c r="CJ35" s="4">
        <f t="shared" si="23"/>
        <v>5.6000000000000008E-2</v>
      </c>
      <c r="CK35" s="4">
        <f t="shared" si="23"/>
        <v>5.6000000000000008E-2</v>
      </c>
      <c r="CL35" s="4">
        <f t="shared" si="24"/>
        <v>5.6000000000000008E-2</v>
      </c>
      <c r="CM35" s="4">
        <f t="shared" si="24"/>
        <v>5.6000000000000008E-2</v>
      </c>
      <c r="CN35" s="4">
        <f t="shared" si="24"/>
        <v>5.6000000000000008E-2</v>
      </c>
      <c r="CO35" s="4">
        <f t="shared" si="24"/>
        <v>5.6000000000000008E-2</v>
      </c>
      <c r="CP35" s="4">
        <f t="shared" si="24"/>
        <v>5.6000000000000008E-2</v>
      </c>
      <c r="CQ35" s="4">
        <f t="shared" si="24"/>
        <v>5.6000000000000008E-2</v>
      </c>
      <c r="CR35" s="4">
        <f t="shared" si="24"/>
        <v>5.6000000000000008E-2</v>
      </c>
      <c r="CS35" s="4">
        <f t="shared" si="24"/>
        <v>5.6000000000000008E-2</v>
      </c>
      <c r="CT35" s="4">
        <f t="shared" si="24"/>
        <v>5.6000000000000008E-2</v>
      </c>
      <c r="CU35" s="4">
        <f t="shared" si="24"/>
        <v>5.6000000000000008E-2</v>
      </c>
      <c r="CV35" s="4">
        <f t="shared" si="25"/>
        <v>5.6000000000000008E-2</v>
      </c>
      <c r="CW35" s="4">
        <f t="shared" si="25"/>
        <v>5.6000000000000008E-2</v>
      </c>
      <c r="CX35" s="4">
        <f t="shared" si="25"/>
        <v>5.6000000000000008E-2</v>
      </c>
      <c r="CY35" s="4">
        <f t="shared" si="25"/>
        <v>5.6000000000000008E-2</v>
      </c>
      <c r="CZ35" s="4">
        <f t="shared" si="25"/>
        <v>5.6000000000000008E-2</v>
      </c>
      <c r="DA35" s="4">
        <f t="shared" si="25"/>
        <v>5.6000000000000008E-2</v>
      </c>
      <c r="DB35" s="4">
        <f t="shared" si="25"/>
        <v>5.6000000000000008E-2</v>
      </c>
      <c r="DC35" s="4">
        <f t="shared" si="25"/>
        <v>5.6000000000000008E-2</v>
      </c>
      <c r="DD35" s="4">
        <f t="shared" si="25"/>
        <v>5.6000000000000008E-2</v>
      </c>
      <c r="DE35" s="4">
        <f t="shared" si="25"/>
        <v>5.6000000000000008E-2</v>
      </c>
    </row>
    <row r="36" spans="1:109">
      <c r="A36" t="s">
        <v>69</v>
      </c>
      <c r="B36" t="s">
        <v>3</v>
      </c>
      <c r="C36">
        <v>4</v>
      </c>
      <c r="D36">
        <v>140</v>
      </c>
      <c r="F36" s="1">
        <v>0.4</v>
      </c>
      <c r="H36">
        <v>75</v>
      </c>
      <c r="I36">
        <f>H36+H35+H34+H33</f>
        <v>155</v>
      </c>
      <c r="J36" s="4">
        <f t="shared" si="16"/>
        <v>0.61</v>
      </c>
      <c r="K36" s="4">
        <f t="shared" si="16"/>
        <v>0.61</v>
      </c>
      <c r="L36" s="4">
        <f t="shared" si="16"/>
        <v>0.61</v>
      </c>
      <c r="M36" s="4">
        <f t="shared" si="16"/>
        <v>0.30499999999999999</v>
      </c>
      <c r="N36" s="4">
        <f t="shared" si="16"/>
        <v>0.30499999999999999</v>
      </c>
      <c r="O36" s="4">
        <f t="shared" si="16"/>
        <v>0.30499999999999999</v>
      </c>
      <c r="P36" s="4">
        <f t="shared" si="16"/>
        <v>0.30499999999999999</v>
      </c>
      <c r="Q36" s="4">
        <f t="shared" si="16"/>
        <v>6.0999999999999999E-2</v>
      </c>
      <c r="R36" s="4">
        <f t="shared" si="16"/>
        <v>6.0999999999999999E-2</v>
      </c>
      <c r="S36" s="4">
        <f t="shared" si="16"/>
        <v>6.0999999999999999E-2</v>
      </c>
      <c r="T36" s="4">
        <f t="shared" si="17"/>
        <v>6.0999999999999999E-2</v>
      </c>
      <c r="U36" s="4">
        <f t="shared" si="17"/>
        <v>6.0999999999999999E-2</v>
      </c>
      <c r="V36" s="4">
        <f t="shared" si="17"/>
        <v>6.0999999999999999E-2</v>
      </c>
      <c r="W36" s="4">
        <f t="shared" si="17"/>
        <v>6.0999999999999999E-2</v>
      </c>
      <c r="X36" s="4">
        <f t="shared" si="17"/>
        <v>6.0999999999999999E-2</v>
      </c>
      <c r="Y36" s="4">
        <f t="shared" si="17"/>
        <v>6.0999999999999999E-2</v>
      </c>
      <c r="Z36" s="4">
        <f t="shared" si="17"/>
        <v>6.0999999999999999E-2</v>
      </c>
      <c r="AA36" s="4">
        <f t="shared" si="17"/>
        <v>6.0999999999999999E-2</v>
      </c>
      <c r="AB36" s="4">
        <f t="shared" si="17"/>
        <v>6.0999999999999999E-2</v>
      </c>
      <c r="AC36" s="4">
        <f t="shared" si="17"/>
        <v>6.0999999999999999E-2</v>
      </c>
      <c r="AD36" s="4">
        <f t="shared" si="18"/>
        <v>6.0999999999999999E-2</v>
      </c>
      <c r="AE36" s="4">
        <f t="shared" si="18"/>
        <v>6.0999999999999999E-2</v>
      </c>
      <c r="AF36" s="4">
        <f t="shared" si="18"/>
        <v>6.0999999999999999E-2</v>
      </c>
      <c r="AG36" s="4">
        <f t="shared" si="18"/>
        <v>6.0999999999999999E-2</v>
      </c>
      <c r="AH36" s="4">
        <f t="shared" si="18"/>
        <v>6.0999999999999999E-2</v>
      </c>
      <c r="AI36" s="4">
        <f t="shared" si="18"/>
        <v>6.0999999999999999E-2</v>
      </c>
      <c r="AJ36" s="4">
        <f t="shared" si="18"/>
        <v>6.0999999999999999E-2</v>
      </c>
      <c r="AK36" s="4">
        <f t="shared" si="18"/>
        <v>6.0999999999999999E-2</v>
      </c>
      <c r="AL36" s="4">
        <f t="shared" si="18"/>
        <v>6.0999999999999999E-2</v>
      </c>
      <c r="AM36" s="4">
        <f t="shared" si="18"/>
        <v>6.0999999999999999E-2</v>
      </c>
      <c r="AN36" s="4">
        <f t="shared" si="19"/>
        <v>6.0999999999999999E-2</v>
      </c>
      <c r="AO36" s="4">
        <f t="shared" si="19"/>
        <v>6.0999999999999999E-2</v>
      </c>
      <c r="AP36" s="4">
        <f t="shared" si="19"/>
        <v>6.0999999999999999E-2</v>
      </c>
      <c r="AQ36" s="4">
        <f t="shared" si="19"/>
        <v>6.0999999999999999E-2</v>
      </c>
      <c r="AR36" s="4">
        <f t="shared" si="19"/>
        <v>6.0999999999999999E-2</v>
      </c>
      <c r="AS36" s="4">
        <f t="shared" si="19"/>
        <v>6.0999999999999999E-2</v>
      </c>
      <c r="AT36" s="4">
        <f t="shared" si="19"/>
        <v>6.0999999999999999E-2</v>
      </c>
      <c r="AU36" s="4">
        <f t="shared" si="19"/>
        <v>6.0999999999999999E-2</v>
      </c>
      <c r="AV36" s="4">
        <f t="shared" si="19"/>
        <v>6.0999999999999999E-2</v>
      </c>
      <c r="AW36" s="4">
        <f t="shared" si="19"/>
        <v>6.0999999999999999E-2</v>
      </c>
      <c r="AX36" s="4">
        <f t="shared" si="20"/>
        <v>6.0999999999999999E-2</v>
      </c>
      <c r="AY36" s="4">
        <f t="shared" si="20"/>
        <v>6.0999999999999999E-2</v>
      </c>
      <c r="AZ36" s="4">
        <f t="shared" si="20"/>
        <v>6.0999999999999999E-2</v>
      </c>
      <c r="BA36" s="4">
        <f t="shared" si="20"/>
        <v>6.0999999999999999E-2</v>
      </c>
      <c r="BB36" s="4">
        <f t="shared" si="20"/>
        <v>6.0999999999999999E-2</v>
      </c>
      <c r="BC36" s="4">
        <f t="shared" si="20"/>
        <v>6.0999999999999999E-2</v>
      </c>
      <c r="BD36" s="4">
        <f t="shared" si="20"/>
        <v>6.0999999999999999E-2</v>
      </c>
      <c r="BE36" s="4">
        <f t="shared" si="20"/>
        <v>6.0999999999999999E-2</v>
      </c>
      <c r="BF36" s="4">
        <f t="shared" si="20"/>
        <v>6.0999999999999999E-2</v>
      </c>
      <c r="BG36" s="4">
        <f t="shared" si="20"/>
        <v>6.0999999999999999E-2</v>
      </c>
      <c r="BH36" s="4">
        <f t="shared" si="21"/>
        <v>6.0999999999999999E-2</v>
      </c>
      <c r="BI36" s="4">
        <f t="shared" si="21"/>
        <v>6.0999999999999999E-2</v>
      </c>
      <c r="BJ36" s="4">
        <f t="shared" si="21"/>
        <v>6.0999999999999999E-2</v>
      </c>
      <c r="BK36" s="4">
        <f t="shared" si="21"/>
        <v>6.0999999999999999E-2</v>
      </c>
      <c r="BL36" s="4">
        <f t="shared" si="21"/>
        <v>6.0999999999999999E-2</v>
      </c>
      <c r="BM36" s="4">
        <f t="shared" si="21"/>
        <v>6.0999999999999999E-2</v>
      </c>
      <c r="BN36" s="4">
        <f t="shared" si="21"/>
        <v>6.0999999999999999E-2</v>
      </c>
      <c r="BO36" s="4">
        <f t="shared" si="21"/>
        <v>6.0999999999999999E-2</v>
      </c>
      <c r="BP36" s="4">
        <f t="shared" si="21"/>
        <v>6.0999999999999999E-2</v>
      </c>
      <c r="BQ36" s="4">
        <f t="shared" si="21"/>
        <v>6.0999999999999999E-2</v>
      </c>
      <c r="BR36" s="4">
        <f t="shared" si="22"/>
        <v>6.0999999999999999E-2</v>
      </c>
      <c r="BS36" s="4">
        <f t="shared" si="22"/>
        <v>6.0999999999999999E-2</v>
      </c>
      <c r="BT36" s="4">
        <f t="shared" si="22"/>
        <v>6.0999999999999999E-2</v>
      </c>
      <c r="BU36" s="4">
        <f t="shared" si="22"/>
        <v>6.0999999999999999E-2</v>
      </c>
      <c r="BV36" s="4">
        <f t="shared" si="22"/>
        <v>6.0999999999999999E-2</v>
      </c>
      <c r="BW36" s="4">
        <f t="shared" si="22"/>
        <v>6.0999999999999999E-2</v>
      </c>
      <c r="BX36" s="4">
        <f t="shared" si="22"/>
        <v>6.0999999999999999E-2</v>
      </c>
      <c r="BY36" s="4">
        <f t="shared" si="22"/>
        <v>6.0999999999999999E-2</v>
      </c>
      <c r="BZ36" s="4">
        <f t="shared" si="22"/>
        <v>6.0999999999999999E-2</v>
      </c>
      <c r="CA36" s="4">
        <f t="shared" si="22"/>
        <v>6.0999999999999999E-2</v>
      </c>
      <c r="CB36" s="4">
        <f t="shared" si="23"/>
        <v>6.0999999999999999E-2</v>
      </c>
      <c r="CC36" s="4">
        <f t="shared" si="23"/>
        <v>6.0999999999999999E-2</v>
      </c>
      <c r="CD36" s="4">
        <f t="shared" si="23"/>
        <v>6.0999999999999999E-2</v>
      </c>
      <c r="CE36" s="4">
        <f t="shared" si="23"/>
        <v>6.0999999999999999E-2</v>
      </c>
      <c r="CF36" s="4">
        <f t="shared" si="23"/>
        <v>6.0999999999999999E-2</v>
      </c>
      <c r="CG36" s="4">
        <f t="shared" si="23"/>
        <v>6.0999999999999999E-2</v>
      </c>
      <c r="CH36" s="4">
        <f t="shared" si="23"/>
        <v>6.0999999999999999E-2</v>
      </c>
      <c r="CI36" s="4">
        <f t="shared" si="23"/>
        <v>6.0999999999999999E-2</v>
      </c>
      <c r="CJ36" s="4">
        <f t="shared" si="23"/>
        <v>6.0999999999999999E-2</v>
      </c>
      <c r="CK36" s="4">
        <f t="shared" si="23"/>
        <v>6.0999999999999999E-2</v>
      </c>
      <c r="CL36" s="4">
        <f t="shared" si="24"/>
        <v>6.0999999999999999E-2</v>
      </c>
      <c r="CM36" s="4">
        <f t="shared" si="24"/>
        <v>6.0999999999999999E-2</v>
      </c>
      <c r="CN36" s="4">
        <f t="shared" si="24"/>
        <v>6.0999999999999999E-2</v>
      </c>
      <c r="CO36" s="4">
        <f t="shared" si="24"/>
        <v>6.0999999999999999E-2</v>
      </c>
      <c r="CP36" s="4">
        <f t="shared" si="24"/>
        <v>6.0999999999999999E-2</v>
      </c>
      <c r="CQ36" s="4">
        <f t="shared" si="24"/>
        <v>6.0999999999999999E-2</v>
      </c>
      <c r="CR36" s="4">
        <f t="shared" si="24"/>
        <v>6.0999999999999999E-2</v>
      </c>
      <c r="CS36" s="4">
        <f t="shared" si="24"/>
        <v>6.0999999999999999E-2</v>
      </c>
      <c r="CT36" s="4">
        <f t="shared" si="24"/>
        <v>6.0999999999999999E-2</v>
      </c>
      <c r="CU36" s="4">
        <f t="shared" si="24"/>
        <v>6.0999999999999999E-2</v>
      </c>
      <c r="CV36" s="4">
        <f t="shared" si="25"/>
        <v>6.0999999999999999E-2</v>
      </c>
      <c r="CW36" s="4">
        <f t="shared" si="25"/>
        <v>6.0999999999999999E-2</v>
      </c>
      <c r="CX36" s="4">
        <f t="shared" si="25"/>
        <v>6.0999999999999999E-2</v>
      </c>
      <c r="CY36" s="4">
        <f t="shared" si="25"/>
        <v>6.0999999999999999E-2</v>
      </c>
      <c r="CZ36" s="4">
        <f t="shared" si="25"/>
        <v>6.0999999999999999E-2</v>
      </c>
      <c r="DA36" s="4">
        <f t="shared" si="25"/>
        <v>6.0999999999999999E-2</v>
      </c>
      <c r="DB36" s="4">
        <f t="shared" si="25"/>
        <v>6.0999999999999999E-2</v>
      </c>
      <c r="DC36" s="4">
        <f t="shared" si="25"/>
        <v>6.0999999999999999E-2</v>
      </c>
      <c r="DD36" s="4">
        <f t="shared" si="25"/>
        <v>6.0999999999999999E-2</v>
      </c>
      <c r="DE36" s="4">
        <f t="shared" si="25"/>
        <v>6.0999999999999999E-2</v>
      </c>
    </row>
    <row r="37" spans="1:109">
      <c r="A37" t="s">
        <v>70</v>
      </c>
      <c r="B37" t="s">
        <v>3</v>
      </c>
      <c r="C37">
        <v>5</v>
      </c>
      <c r="D37">
        <v>160</v>
      </c>
      <c r="F37" s="1">
        <v>0.5</v>
      </c>
      <c r="H37">
        <v>120</v>
      </c>
      <c r="I37">
        <f>H37+H36+H35+H34+H33</f>
        <v>275</v>
      </c>
      <c r="J37" s="4">
        <f t="shared" si="16"/>
        <v>0.66</v>
      </c>
      <c r="K37" s="4">
        <f t="shared" si="16"/>
        <v>0.66</v>
      </c>
      <c r="L37" s="4">
        <f t="shared" si="16"/>
        <v>0.66</v>
      </c>
      <c r="M37" s="4">
        <f t="shared" si="16"/>
        <v>0.66</v>
      </c>
      <c r="N37" s="4">
        <f t="shared" si="16"/>
        <v>0.33</v>
      </c>
      <c r="O37" s="4">
        <f t="shared" si="16"/>
        <v>0.33</v>
      </c>
      <c r="P37" s="4">
        <f t="shared" si="16"/>
        <v>0.33</v>
      </c>
      <c r="Q37" s="4">
        <f t="shared" si="16"/>
        <v>0.33</v>
      </c>
      <c r="R37" s="4">
        <f t="shared" si="16"/>
        <v>6.6000000000000003E-2</v>
      </c>
      <c r="S37" s="4">
        <f t="shared" si="16"/>
        <v>6.6000000000000003E-2</v>
      </c>
      <c r="T37" s="4">
        <f t="shared" si="17"/>
        <v>6.6000000000000003E-2</v>
      </c>
      <c r="U37" s="4">
        <f t="shared" si="17"/>
        <v>6.6000000000000003E-2</v>
      </c>
      <c r="V37" s="4">
        <f t="shared" si="17"/>
        <v>6.6000000000000003E-2</v>
      </c>
      <c r="W37" s="4">
        <f t="shared" si="17"/>
        <v>6.6000000000000003E-2</v>
      </c>
      <c r="X37" s="4">
        <f t="shared" si="17"/>
        <v>6.6000000000000003E-2</v>
      </c>
      <c r="Y37" s="4">
        <f t="shared" si="17"/>
        <v>6.6000000000000003E-2</v>
      </c>
      <c r="Z37" s="4">
        <f t="shared" si="17"/>
        <v>6.6000000000000003E-2</v>
      </c>
      <c r="AA37" s="4">
        <f t="shared" si="17"/>
        <v>6.6000000000000003E-2</v>
      </c>
      <c r="AB37" s="4">
        <f t="shared" si="17"/>
        <v>6.6000000000000003E-2</v>
      </c>
      <c r="AC37" s="4">
        <f t="shared" si="17"/>
        <v>6.6000000000000003E-2</v>
      </c>
      <c r="AD37" s="4">
        <f t="shared" si="18"/>
        <v>6.6000000000000003E-2</v>
      </c>
      <c r="AE37" s="4">
        <f t="shared" si="18"/>
        <v>6.6000000000000003E-2</v>
      </c>
      <c r="AF37" s="4">
        <f t="shared" si="18"/>
        <v>6.6000000000000003E-2</v>
      </c>
      <c r="AG37" s="4">
        <f t="shared" si="18"/>
        <v>6.6000000000000003E-2</v>
      </c>
      <c r="AH37" s="4">
        <f t="shared" si="18"/>
        <v>6.6000000000000003E-2</v>
      </c>
      <c r="AI37" s="4">
        <f t="shared" si="18"/>
        <v>6.6000000000000003E-2</v>
      </c>
      <c r="AJ37" s="4">
        <f t="shared" si="18"/>
        <v>6.6000000000000003E-2</v>
      </c>
      <c r="AK37" s="4">
        <f t="shared" si="18"/>
        <v>6.6000000000000003E-2</v>
      </c>
      <c r="AL37" s="4">
        <f t="shared" si="18"/>
        <v>6.6000000000000003E-2</v>
      </c>
      <c r="AM37" s="4">
        <f t="shared" si="18"/>
        <v>6.6000000000000003E-2</v>
      </c>
      <c r="AN37" s="4">
        <f t="shared" si="19"/>
        <v>6.6000000000000003E-2</v>
      </c>
      <c r="AO37" s="4">
        <f t="shared" si="19"/>
        <v>6.6000000000000003E-2</v>
      </c>
      <c r="AP37" s="4">
        <f t="shared" si="19"/>
        <v>6.6000000000000003E-2</v>
      </c>
      <c r="AQ37" s="4">
        <f t="shared" si="19"/>
        <v>6.6000000000000003E-2</v>
      </c>
      <c r="AR37" s="4">
        <f t="shared" si="19"/>
        <v>6.6000000000000003E-2</v>
      </c>
      <c r="AS37" s="4">
        <f t="shared" si="19"/>
        <v>6.6000000000000003E-2</v>
      </c>
      <c r="AT37" s="4">
        <f t="shared" si="19"/>
        <v>6.6000000000000003E-2</v>
      </c>
      <c r="AU37" s="4">
        <f t="shared" si="19"/>
        <v>6.6000000000000003E-2</v>
      </c>
      <c r="AV37" s="4">
        <f t="shared" si="19"/>
        <v>6.6000000000000003E-2</v>
      </c>
      <c r="AW37" s="4">
        <f t="shared" si="19"/>
        <v>6.6000000000000003E-2</v>
      </c>
      <c r="AX37" s="4">
        <f t="shared" si="20"/>
        <v>6.6000000000000003E-2</v>
      </c>
      <c r="AY37" s="4">
        <f t="shared" si="20"/>
        <v>6.6000000000000003E-2</v>
      </c>
      <c r="AZ37" s="4">
        <f t="shared" si="20"/>
        <v>6.6000000000000003E-2</v>
      </c>
      <c r="BA37" s="4">
        <f t="shared" si="20"/>
        <v>6.6000000000000003E-2</v>
      </c>
      <c r="BB37" s="4">
        <f t="shared" si="20"/>
        <v>6.6000000000000003E-2</v>
      </c>
      <c r="BC37" s="4">
        <f t="shared" si="20"/>
        <v>6.6000000000000003E-2</v>
      </c>
      <c r="BD37" s="4">
        <f t="shared" si="20"/>
        <v>6.6000000000000003E-2</v>
      </c>
      <c r="BE37" s="4">
        <f t="shared" si="20"/>
        <v>6.6000000000000003E-2</v>
      </c>
      <c r="BF37" s="4">
        <f t="shared" si="20"/>
        <v>6.6000000000000003E-2</v>
      </c>
      <c r="BG37" s="4">
        <f t="shared" si="20"/>
        <v>6.6000000000000003E-2</v>
      </c>
      <c r="BH37" s="4">
        <f t="shared" si="21"/>
        <v>6.6000000000000003E-2</v>
      </c>
      <c r="BI37" s="4">
        <f t="shared" si="21"/>
        <v>6.6000000000000003E-2</v>
      </c>
      <c r="BJ37" s="4">
        <f t="shared" si="21"/>
        <v>6.6000000000000003E-2</v>
      </c>
      <c r="BK37" s="4">
        <f t="shared" si="21"/>
        <v>6.6000000000000003E-2</v>
      </c>
      <c r="BL37" s="4">
        <f t="shared" si="21"/>
        <v>6.6000000000000003E-2</v>
      </c>
      <c r="BM37" s="4">
        <f t="shared" si="21"/>
        <v>6.6000000000000003E-2</v>
      </c>
      <c r="BN37" s="4">
        <f t="shared" si="21"/>
        <v>6.6000000000000003E-2</v>
      </c>
      <c r="BO37" s="4">
        <f t="shared" si="21"/>
        <v>6.6000000000000003E-2</v>
      </c>
      <c r="BP37" s="4">
        <f t="shared" si="21"/>
        <v>6.6000000000000003E-2</v>
      </c>
      <c r="BQ37" s="4">
        <f t="shared" si="21"/>
        <v>6.6000000000000003E-2</v>
      </c>
      <c r="BR37" s="4">
        <f t="shared" si="22"/>
        <v>6.6000000000000003E-2</v>
      </c>
      <c r="BS37" s="4">
        <f t="shared" si="22"/>
        <v>6.6000000000000003E-2</v>
      </c>
      <c r="BT37" s="4">
        <f t="shared" si="22"/>
        <v>6.6000000000000003E-2</v>
      </c>
      <c r="BU37" s="4">
        <f t="shared" si="22"/>
        <v>6.6000000000000003E-2</v>
      </c>
      <c r="BV37" s="4">
        <f t="shared" si="22"/>
        <v>6.6000000000000003E-2</v>
      </c>
      <c r="BW37" s="4">
        <f t="shared" si="22"/>
        <v>6.6000000000000003E-2</v>
      </c>
      <c r="BX37" s="4">
        <f t="shared" si="22"/>
        <v>6.6000000000000003E-2</v>
      </c>
      <c r="BY37" s="4">
        <f t="shared" si="22"/>
        <v>6.6000000000000003E-2</v>
      </c>
      <c r="BZ37" s="4">
        <f t="shared" si="22"/>
        <v>6.6000000000000003E-2</v>
      </c>
      <c r="CA37" s="4">
        <f t="shared" si="22"/>
        <v>6.6000000000000003E-2</v>
      </c>
      <c r="CB37" s="4">
        <f t="shared" si="23"/>
        <v>6.6000000000000003E-2</v>
      </c>
      <c r="CC37" s="4">
        <f t="shared" si="23"/>
        <v>6.6000000000000003E-2</v>
      </c>
      <c r="CD37" s="4">
        <f t="shared" si="23"/>
        <v>6.6000000000000003E-2</v>
      </c>
      <c r="CE37" s="4">
        <f t="shared" si="23"/>
        <v>6.6000000000000003E-2</v>
      </c>
      <c r="CF37" s="4">
        <f t="shared" si="23"/>
        <v>6.6000000000000003E-2</v>
      </c>
      <c r="CG37" s="4">
        <f t="shared" si="23"/>
        <v>6.6000000000000003E-2</v>
      </c>
      <c r="CH37" s="4">
        <f t="shared" si="23"/>
        <v>6.6000000000000003E-2</v>
      </c>
      <c r="CI37" s="4">
        <f t="shared" si="23"/>
        <v>6.6000000000000003E-2</v>
      </c>
      <c r="CJ37" s="4">
        <f t="shared" si="23"/>
        <v>6.6000000000000003E-2</v>
      </c>
      <c r="CK37" s="4">
        <f t="shared" si="23"/>
        <v>6.6000000000000003E-2</v>
      </c>
      <c r="CL37" s="4">
        <f t="shared" si="24"/>
        <v>6.6000000000000003E-2</v>
      </c>
      <c r="CM37" s="4">
        <f t="shared" si="24"/>
        <v>6.6000000000000003E-2</v>
      </c>
      <c r="CN37" s="4">
        <f t="shared" si="24"/>
        <v>6.6000000000000003E-2</v>
      </c>
      <c r="CO37" s="4">
        <f t="shared" si="24"/>
        <v>6.6000000000000003E-2</v>
      </c>
      <c r="CP37" s="4">
        <f t="shared" si="24"/>
        <v>6.6000000000000003E-2</v>
      </c>
      <c r="CQ37" s="4">
        <f t="shared" si="24"/>
        <v>6.6000000000000003E-2</v>
      </c>
      <c r="CR37" s="4">
        <f t="shared" si="24"/>
        <v>6.6000000000000003E-2</v>
      </c>
      <c r="CS37" s="4">
        <f t="shared" si="24"/>
        <v>6.6000000000000003E-2</v>
      </c>
      <c r="CT37" s="4">
        <f t="shared" si="24"/>
        <v>6.6000000000000003E-2</v>
      </c>
      <c r="CU37" s="4">
        <f t="shared" si="24"/>
        <v>6.6000000000000003E-2</v>
      </c>
      <c r="CV37" s="4">
        <f t="shared" si="25"/>
        <v>6.6000000000000003E-2</v>
      </c>
      <c r="CW37" s="4">
        <f t="shared" si="25"/>
        <v>6.6000000000000003E-2</v>
      </c>
      <c r="CX37" s="4">
        <f t="shared" si="25"/>
        <v>6.6000000000000003E-2</v>
      </c>
      <c r="CY37" s="4">
        <f t="shared" si="25"/>
        <v>6.6000000000000003E-2</v>
      </c>
      <c r="CZ37" s="4">
        <f t="shared" si="25"/>
        <v>6.6000000000000003E-2</v>
      </c>
      <c r="DA37" s="4">
        <f t="shared" si="25"/>
        <v>6.6000000000000003E-2</v>
      </c>
      <c r="DB37" s="4">
        <f t="shared" si="25"/>
        <v>6.6000000000000003E-2</v>
      </c>
      <c r="DC37" s="4">
        <f t="shared" si="25"/>
        <v>6.6000000000000003E-2</v>
      </c>
      <c r="DD37" s="4">
        <f t="shared" si="25"/>
        <v>6.6000000000000003E-2</v>
      </c>
      <c r="DE37" s="4">
        <f t="shared" si="25"/>
        <v>6.6000000000000003E-2</v>
      </c>
    </row>
    <row r="38" spans="1:109">
      <c r="A38" t="s">
        <v>71</v>
      </c>
      <c r="B38" t="s">
        <v>4</v>
      </c>
      <c r="C38">
        <v>1</v>
      </c>
      <c r="D38">
        <v>100</v>
      </c>
      <c r="F38" s="1">
        <v>0.1</v>
      </c>
      <c r="G38" s="1">
        <v>0.2</v>
      </c>
      <c r="H38">
        <v>45</v>
      </c>
      <c r="I38">
        <f>H38</f>
        <v>45</v>
      </c>
      <c r="J38" s="4">
        <f t="shared" si="16"/>
        <v>0.46000000000000008</v>
      </c>
      <c r="K38" s="4">
        <f t="shared" si="16"/>
        <v>0.46000000000000008</v>
      </c>
      <c r="L38" s="4">
        <f t="shared" si="16"/>
        <v>0.46000000000000008</v>
      </c>
      <c r="M38" s="4">
        <f t="shared" si="16"/>
        <v>0.23000000000000004</v>
      </c>
      <c r="N38" s="4">
        <f t="shared" si="16"/>
        <v>0.23000000000000004</v>
      </c>
      <c r="O38" s="4">
        <f t="shared" si="16"/>
        <v>4.6000000000000013E-2</v>
      </c>
      <c r="P38" s="4">
        <f t="shared" si="16"/>
        <v>4.6000000000000013E-2</v>
      </c>
      <c r="Q38" s="4">
        <f t="shared" si="16"/>
        <v>4.6000000000000013E-2</v>
      </c>
      <c r="R38" s="4">
        <f t="shared" si="16"/>
        <v>4.6000000000000013E-2</v>
      </c>
      <c r="S38" s="4">
        <f t="shared" si="16"/>
        <v>4.6000000000000013E-2</v>
      </c>
      <c r="T38" s="4">
        <f t="shared" si="17"/>
        <v>4.6000000000000013E-2</v>
      </c>
      <c r="U38" s="4">
        <f t="shared" si="17"/>
        <v>4.6000000000000013E-2</v>
      </c>
      <c r="V38" s="4">
        <f t="shared" si="17"/>
        <v>4.6000000000000013E-2</v>
      </c>
      <c r="W38" s="4">
        <f t="shared" si="17"/>
        <v>4.6000000000000013E-2</v>
      </c>
      <c r="X38" s="4">
        <f t="shared" si="17"/>
        <v>4.6000000000000013E-2</v>
      </c>
      <c r="Y38" s="4">
        <f t="shared" si="17"/>
        <v>4.6000000000000013E-2</v>
      </c>
      <c r="Z38" s="4">
        <f t="shared" si="17"/>
        <v>4.6000000000000013E-2</v>
      </c>
      <c r="AA38" s="4">
        <f t="shared" si="17"/>
        <v>4.6000000000000013E-2</v>
      </c>
      <c r="AB38" s="4">
        <f t="shared" si="17"/>
        <v>4.6000000000000013E-2</v>
      </c>
      <c r="AC38" s="4">
        <f t="shared" si="17"/>
        <v>4.6000000000000013E-2</v>
      </c>
      <c r="AD38" s="4">
        <f t="shared" si="18"/>
        <v>4.6000000000000013E-2</v>
      </c>
      <c r="AE38" s="4">
        <f t="shared" si="18"/>
        <v>4.6000000000000013E-2</v>
      </c>
      <c r="AF38" s="4">
        <f t="shared" si="18"/>
        <v>4.6000000000000013E-2</v>
      </c>
      <c r="AG38" s="4">
        <f t="shared" si="18"/>
        <v>4.6000000000000013E-2</v>
      </c>
      <c r="AH38" s="4">
        <f t="shared" si="18"/>
        <v>4.6000000000000013E-2</v>
      </c>
      <c r="AI38" s="4">
        <f t="shared" si="18"/>
        <v>4.6000000000000013E-2</v>
      </c>
      <c r="AJ38" s="4">
        <f t="shared" si="18"/>
        <v>4.6000000000000013E-2</v>
      </c>
      <c r="AK38" s="4">
        <f t="shared" si="18"/>
        <v>4.6000000000000013E-2</v>
      </c>
      <c r="AL38" s="4">
        <f t="shared" si="18"/>
        <v>4.6000000000000013E-2</v>
      </c>
      <c r="AM38" s="4">
        <f t="shared" si="18"/>
        <v>4.6000000000000013E-2</v>
      </c>
      <c r="AN38" s="4">
        <f t="shared" si="19"/>
        <v>4.6000000000000013E-2</v>
      </c>
      <c r="AO38" s="4">
        <f t="shared" si="19"/>
        <v>4.6000000000000013E-2</v>
      </c>
      <c r="AP38" s="4">
        <f t="shared" si="19"/>
        <v>4.6000000000000013E-2</v>
      </c>
      <c r="AQ38" s="4">
        <f t="shared" si="19"/>
        <v>4.6000000000000013E-2</v>
      </c>
      <c r="AR38" s="4">
        <f t="shared" si="19"/>
        <v>4.6000000000000013E-2</v>
      </c>
      <c r="AS38" s="4">
        <f t="shared" si="19"/>
        <v>4.6000000000000013E-2</v>
      </c>
      <c r="AT38" s="4">
        <f t="shared" si="19"/>
        <v>4.6000000000000013E-2</v>
      </c>
      <c r="AU38" s="4">
        <f t="shared" si="19"/>
        <v>4.6000000000000013E-2</v>
      </c>
      <c r="AV38" s="4">
        <f t="shared" si="19"/>
        <v>4.6000000000000013E-2</v>
      </c>
      <c r="AW38" s="4">
        <f t="shared" si="19"/>
        <v>4.6000000000000013E-2</v>
      </c>
      <c r="AX38" s="4">
        <f t="shared" si="20"/>
        <v>4.6000000000000013E-2</v>
      </c>
      <c r="AY38" s="4">
        <f t="shared" si="20"/>
        <v>4.6000000000000013E-2</v>
      </c>
      <c r="AZ38" s="4">
        <f t="shared" si="20"/>
        <v>4.6000000000000013E-2</v>
      </c>
      <c r="BA38" s="4">
        <f t="shared" si="20"/>
        <v>4.6000000000000013E-2</v>
      </c>
      <c r="BB38" s="4">
        <f t="shared" si="20"/>
        <v>4.6000000000000013E-2</v>
      </c>
      <c r="BC38" s="4">
        <f t="shared" si="20"/>
        <v>4.6000000000000013E-2</v>
      </c>
      <c r="BD38" s="4">
        <f t="shared" si="20"/>
        <v>4.6000000000000013E-2</v>
      </c>
      <c r="BE38" s="4">
        <f t="shared" si="20"/>
        <v>4.6000000000000013E-2</v>
      </c>
      <c r="BF38" s="4">
        <f t="shared" si="20"/>
        <v>4.6000000000000013E-2</v>
      </c>
      <c r="BG38" s="4">
        <f t="shared" si="20"/>
        <v>4.6000000000000013E-2</v>
      </c>
      <c r="BH38" s="4">
        <f t="shared" si="21"/>
        <v>4.6000000000000013E-2</v>
      </c>
      <c r="BI38" s="4">
        <f t="shared" si="21"/>
        <v>4.6000000000000013E-2</v>
      </c>
      <c r="BJ38" s="4">
        <f t="shared" si="21"/>
        <v>4.6000000000000013E-2</v>
      </c>
      <c r="BK38" s="4">
        <f t="shared" si="21"/>
        <v>4.6000000000000013E-2</v>
      </c>
      <c r="BL38" s="4">
        <f t="shared" si="21"/>
        <v>4.6000000000000013E-2</v>
      </c>
      <c r="BM38" s="4">
        <f t="shared" si="21"/>
        <v>4.6000000000000013E-2</v>
      </c>
      <c r="BN38" s="4">
        <f t="shared" si="21"/>
        <v>4.6000000000000013E-2</v>
      </c>
      <c r="BO38" s="4">
        <f t="shared" si="21"/>
        <v>4.6000000000000013E-2</v>
      </c>
      <c r="BP38" s="4">
        <f t="shared" si="21"/>
        <v>4.6000000000000013E-2</v>
      </c>
      <c r="BQ38" s="4">
        <f t="shared" si="21"/>
        <v>4.6000000000000013E-2</v>
      </c>
      <c r="BR38" s="4">
        <f t="shared" si="22"/>
        <v>4.6000000000000013E-2</v>
      </c>
      <c r="BS38" s="4">
        <f t="shared" si="22"/>
        <v>4.6000000000000013E-2</v>
      </c>
      <c r="BT38" s="4">
        <f t="shared" si="22"/>
        <v>4.6000000000000013E-2</v>
      </c>
      <c r="BU38" s="4">
        <f t="shared" si="22"/>
        <v>4.6000000000000013E-2</v>
      </c>
      <c r="BV38" s="4">
        <f t="shared" si="22"/>
        <v>4.6000000000000013E-2</v>
      </c>
      <c r="BW38" s="4">
        <f t="shared" si="22"/>
        <v>4.6000000000000013E-2</v>
      </c>
      <c r="BX38" s="4">
        <f t="shared" si="22"/>
        <v>4.6000000000000013E-2</v>
      </c>
      <c r="BY38" s="4">
        <f t="shared" si="22"/>
        <v>4.6000000000000013E-2</v>
      </c>
      <c r="BZ38" s="4">
        <f t="shared" si="22"/>
        <v>4.6000000000000013E-2</v>
      </c>
      <c r="CA38" s="4">
        <f t="shared" si="22"/>
        <v>4.6000000000000013E-2</v>
      </c>
      <c r="CB38" s="4">
        <f t="shared" si="23"/>
        <v>4.6000000000000013E-2</v>
      </c>
      <c r="CC38" s="4">
        <f t="shared" si="23"/>
        <v>4.6000000000000013E-2</v>
      </c>
      <c r="CD38" s="4">
        <f t="shared" si="23"/>
        <v>4.6000000000000013E-2</v>
      </c>
      <c r="CE38" s="4">
        <f t="shared" si="23"/>
        <v>4.6000000000000013E-2</v>
      </c>
      <c r="CF38" s="4">
        <f t="shared" si="23"/>
        <v>4.6000000000000013E-2</v>
      </c>
      <c r="CG38" s="4">
        <f t="shared" si="23"/>
        <v>4.6000000000000013E-2</v>
      </c>
      <c r="CH38" s="4">
        <f t="shared" si="23"/>
        <v>4.6000000000000013E-2</v>
      </c>
      <c r="CI38" s="4">
        <f t="shared" si="23"/>
        <v>4.6000000000000013E-2</v>
      </c>
      <c r="CJ38" s="4">
        <f t="shared" si="23"/>
        <v>4.6000000000000013E-2</v>
      </c>
      <c r="CK38" s="4">
        <f t="shared" si="23"/>
        <v>4.6000000000000013E-2</v>
      </c>
      <c r="CL38" s="4">
        <f t="shared" si="24"/>
        <v>4.6000000000000013E-2</v>
      </c>
      <c r="CM38" s="4">
        <f t="shared" si="24"/>
        <v>4.6000000000000013E-2</v>
      </c>
      <c r="CN38" s="4">
        <f t="shared" si="24"/>
        <v>4.6000000000000013E-2</v>
      </c>
      <c r="CO38" s="4">
        <f t="shared" si="24"/>
        <v>4.6000000000000013E-2</v>
      </c>
      <c r="CP38" s="4">
        <f t="shared" si="24"/>
        <v>4.6000000000000013E-2</v>
      </c>
      <c r="CQ38" s="4">
        <f t="shared" si="24"/>
        <v>4.6000000000000013E-2</v>
      </c>
      <c r="CR38" s="4">
        <f t="shared" si="24"/>
        <v>4.6000000000000013E-2</v>
      </c>
      <c r="CS38" s="4">
        <f t="shared" si="24"/>
        <v>4.6000000000000013E-2</v>
      </c>
      <c r="CT38" s="4">
        <f t="shared" si="24"/>
        <v>4.6000000000000013E-2</v>
      </c>
      <c r="CU38" s="4">
        <f t="shared" si="24"/>
        <v>4.6000000000000013E-2</v>
      </c>
      <c r="CV38" s="4">
        <f t="shared" si="25"/>
        <v>4.6000000000000013E-2</v>
      </c>
      <c r="CW38" s="4">
        <f t="shared" si="25"/>
        <v>4.6000000000000013E-2</v>
      </c>
      <c r="CX38" s="4">
        <f t="shared" si="25"/>
        <v>4.6000000000000013E-2</v>
      </c>
      <c r="CY38" s="4">
        <f t="shared" si="25"/>
        <v>4.6000000000000013E-2</v>
      </c>
      <c r="CZ38" s="4">
        <f t="shared" si="25"/>
        <v>4.6000000000000013E-2</v>
      </c>
      <c r="DA38" s="4">
        <f t="shared" si="25"/>
        <v>4.6000000000000013E-2</v>
      </c>
      <c r="DB38" s="4">
        <f t="shared" si="25"/>
        <v>4.6000000000000013E-2</v>
      </c>
      <c r="DC38" s="4">
        <f t="shared" si="25"/>
        <v>4.6000000000000013E-2</v>
      </c>
      <c r="DD38" s="4">
        <f t="shared" si="25"/>
        <v>4.6000000000000013E-2</v>
      </c>
      <c r="DE38" s="4">
        <f t="shared" si="25"/>
        <v>4.6000000000000013E-2</v>
      </c>
    </row>
    <row r="39" spans="1:109">
      <c r="A39" t="s">
        <v>72</v>
      </c>
      <c r="B39" t="s">
        <v>4</v>
      </c>
      <c r="C39">
        <v>2</v>
      </c>
      <c r="D39">
        <v>110</v>
      </c>
      <c r="F39" s="1">
        <v>0.15</v>
      </c>
      <c r="G39" s="1">
        <v>0.3</v>
      </c>
      <c r="H39">
        <v>32.5</v>
      </c>
      <c r="I39">
        <f>H39+H38</f>
        <v>77.5</v>
      </c>
      <c r="J39" s="4">
        <f t="shared" si="16"/>
        <v>0.48499999999999999</v>
      </c>
      <c r="K39" s="4">
        <f t="shared" si="16"/>
        <v>0.48499999999999999</v>
      </c>
      <c r="L39" s="4">
        <f t="shared" si="16"/>
        <v>0.48499999999999999</v>
      </c>
      <c r="M39" s="4">
        <f t="shared" si="16"/>
        <v>0.24249999999999999</v>
      </c>
      <c r="N39" s="4">
        <f t="shared" si="16"/>
        <v>0.24249999999999999</v>
      </c>
      <c r="O39" s="4">
        <f t="shared" si="16"/>
        <v>0.24249999999999999</v>
      </c>
      <c r="P39" s="4">
        <f t="shared" si="16"/>
        <v>4.8500000000000001E-2</v>
      </c>
      <c r="Q39" s="4">
        <f t="shared" si="16"/>
        <v>4.8500000000000001E-2</v>
      </c>
      <c r="R39" s="4">
        <f t="shared" si="16"/>
        <v>4.8500000000000001E-2</v>
      </c>
      <c r="S39" s="4">
        <f t="shared" si="16"/>
        <v>4.8500000000000001E-2</v>
      </c>
      <c r="T39" s="4">
        <f t="shared" si="17"/>
        <v>4.8500000000000001E-2</v>
      </c>
      <c r="U39" s="4">
        <f t="shared" si="17"/>
        <v>4.8500000000000001E-2</v>
      </c>
      <c r="V39" s="4">
        <f t="shared" si="17"/>
        <v>4.8500000000000001E-2</v>
      </c>
      <c r="W39" s="4">
        <f t="shared" si="17"/>
        <v>4.8500000000000001E-2</v>
      </c>
      <c r="X39" s="4">
        <f t="shared" si="17"/>
        <v>4.8500000000000001E-2</v>
      </c>
      <c r="Y39" s="4">
        <f t="shared" si="17"/>
        <v>4.8500000000000001E-2</v>
      </c>
      <c r="Z39" s="4">
        <f t="shared" si="17"/>
        <v>4.8500000000000001E-2</v>
      </c>
      <c r="AA39" s="4">
        <f t="shared" si="17"/>
        <v>4.8500000000000001E-2</v>
      </c>
      <c r="AB39" s="4">
        <f t="shared" si="17"/>
        <v>4.8500000000000001E-2</v>
      </c>
      <c r="AC39" s="4">
        <f t="shared" si="17"/>
        <v>4.8500000000000001E-2</v>
      </c>
      <c r="AD39" s="4">
        <f t="shared" si="18"/>
        <v>4.8500000000000001E-2</v>
      </c>
      <c r="AE39" s="4">
        <f t="shared" si="18"/>
        <v>4.8500000000000001E-2</v>
      </c>
      <c r="AF39" s="4">
        <f t="shared" si="18"/>
        <v>4.8500000000000001E-2</v>
      </c>
      <c r="AG39" s="4">
        <f t="shared" si="18"/>
        <v>4.8500000000000001E-2</v>
      </c>
      <c r="AH39" s="4">
        <f t="shared" si="18"/>
        <v>4.8500000000000001E-2</v>
      </c>
      <c r="AI39" s="4">
        <f t="shared" si="18"/>
        <v>4.8500000000000001E-2</v>
      </c>
      <c r="AJ39" s="4">
        <f t="shared" si="18"/>
        <v>4.8500000000000001E-2</v>
      </c>
      <c r="AK39" s="4">
        <f t="shared" si="18"/>
        <v>4.8500000000000001E-2</v>
      </c>
      <c r="AL39" s="4">
        <f t="shared" si="18"/>
        <v>4.8500000000000001E-2</v>
      </c>
      <c r="AM39" s="4">
        <f t="shared" si="18"/>
        <v>4.8500000000000001E-2</v>
      </c>
      <c r="AN39" s="4">
        <f t="shared" si="19"/>
        <v>4.8500000000000001E-2</v>
      </c>
      <c r="AO39" s="4">
        <f t="shared" si="19"/>
        <v>4.8500000000000001E-2</v>
      </c>
      <c r="AP39" s="4">
        <f t="shared" si="19"/>
        <v>4.8500000000000001E-2</v>
      </c>
      <c r="AQ39" s="4">
        <f t="shared" si="19"/>
        <v>4.8500000000000001E-2</v>
      </c>
      <c r="AR39" s="4">
        <f t="shared" si="19"/>
        <v>4.8500000000000001E-2</v>
      </c>
      <c r="AS39" s="4">
        <f t="shared" si="19"/>
        <v>4.8500000000000001E-2</v>
      </c>
      <c r="AT39" s="4">
        <f t="shared" si="19"/>
        <v>4.8500000000000001E-2</v>
      </c>
      <c r="AU39" s="4">
        <f t="shared" si="19"/>
        <v>4.8500000000000001E-2</v>
      </c>
      <c r="AV39" s="4">
        <f t="shared" si="19"/>
        <v>4.8500000000000001E-2</v>
      </c>
      <c r="AW39" s="4">
        <f t="shared" si="19"/>
        <v>4.8500000000000001E-2</v>
      </c>
      <c r="AX39" s="4">
        <f t="shared" si="20"/>
        <v>4.8500000000000001E-2</v>
      </c>
      <c r="AY39" s="4">
        <f t="shared" si="20"/>
        <v>4.8500000000000001E-2</v>
      </c>
      <c r="AZ39" s="4">
        <f t="shared" si="20"/>
        <v>4.8500000000000001E-2</v>
      </c>
      <c r="BA39" s="4">
        <f t="shared" si="20"/>
        <v>4.8500000000000001E-2</v>
      </c>
      <c r="BB39" s="4">
        <f t="shared" si="20"/>
        <v>4.8500000000000001E-2</v>
      </c>
      <c r="BC39" s="4">
        <f t="shared" si="20"/>
        <v>4.8500000000000001E-2</v>
      </c>
      <c r="BD39" s="4">
        <f t="shared" si="20"/>
        <v>4.8500000000000001E-2</v>
      </c>
      <c r="BE39" s="4">
        <f t="shared" si="20"/>
        <v>4.8500000000000001E-2</v>
      </c>
      <c r="BF39" s="4">
        <f t="shared" si="20"/>
        <v>4.8500000000000001E-2</v>
      </c>
      <c r="BG39" s="4">
        <f t="shared" si="20"/>
        <v>4.8500000000000001E-2</v>
      </c>
      <c r="BH39" s="4">
        <f t="shared" si="21"/>
        <v>4.8500000000000001E-2</v>
      </c>
      <c r="BI39" s="4">
        <f t="shared" si="21"/>
        <v>4.8500000000000001E-2</v>
      </c>
      <c r="BJ39" s="4">
        <f t="shared" si="21"/>
        <v>4.8500000000000001E-2</v>
      </c>
      <c r="BK39" s="4">
        <f t="shared" si="21"/>
        <v>4.8500000000000001E-2</v>
      </c>
      <c r="BL39" s="4">
        <f t="shared" si="21"/>
        <v>4.8500000000000001E-2</v>
      </c>
      <c r="BM39" s="4">
        <f t="shared" si="21"/>
        <v>4.8500000000000001E-2</v>
      </c>
      <c r="BN39" s="4">
        <f t="shared" si="21"/>
        <v>4.8500000000000001E-2</v>
      </c>
      <c r="BO39" s="4">
        <f t="shared" si="21"/>
        <v>4.8500000000000001E-2</v>
      </c>
      <c r="BP39" s="4">
        <f t="shared" si="21"/>
        <v>4.8500000000000001E-2</v>
      </c>
      <c r="BQ39" s="4">
        <f t="shared" si="21"/>
        <v>4.8500000000000001E-2</v>
      </c>
      <c r="BR39" s="4">
        <f t="shared" si="22"/>
        <v>4.8500000000000001E-2</v>
      </c>
      <c r="BS39" s="4">
        <f t="shared" si="22"/>
        <v>4.8500000000000001E-2</v>
      </c>
      <c r="BT39" s="4">
        <f t="shared" si="22"/>
        <v>4.8500000000000001E-2</v>
      </c>
      <c r="BU39" s="4">
        <f t="shared" si="22"/>
        <v>4.8500000000000001E-2</v>
      </c>
      <c r="BV39" s="4">
        <f t="shared" si="22"/>
        <v>4.8500000000000001E-2</v>
      </c>
      <c r="BW39" s="4">
        <f t="shared" si="22"/>
        <v>4.8500000000000001E-2</v>
      </c>
      <c r="BX39" s="4">
        <f t="shared" si="22"/>
        <v>4.8500000000000001E-2</v>
      </c>
      <c r="BY39" s="4">
        <f t="shared" si="22"/>
        <v>4.8500000000000001E-2</v>
      </c>
      <c r="BZ39" s="4">
        <f t="shared" si="22"/>
        <v>4.8500000000000001E-2</v>
      </c>
      <c r="CA39" s="4">
        <f t="shared" si="22"/>
        <v>4.8500000000000001E-2</v>
      </c>
      <c r="CB39" s="4">
        <f t="shared" si="23"/>
        <v>4.8500000000000001E-2</v>
      </c>
      <c r="CC39" s="4">
        <f t="shared" si="23"/>
        <v>4.8500000000000001E-2</v>
      </c>
      <c r="CD39" s="4">
        <f t="shared" si="23"/>
        <v>4.8500000000000001E-2</v>
      </c>
      <c r="CE39" s="4">
        <f t="shared" si="23"/>
        <v>4.8500000000000001E-2</v>
      </c>
      <c r="CF39" s="4">
        <f t="shared" si="23"/>
        <v>4.8500000000000001E-2</v>
      </c>
      <c r="CG39" s="4">
        <f t="shared" si="23"/>
        <v>4.8500000000000001E-2</v>
      </c>
      <c r="CH39" s="4">
        <f t="shared" si="23"/>
        <v>4.8500000000000001E-2</v>
      </c>
      <c r="CI39" s="4">
        <f t="shared" si="23"/>
        <v>4.8500000000000001E-2</v>
      </c>
      <c r="CJ39" s="4">
        <f t="shared" si="23"/>
        <v>4.8500000000000001E-2</v>
      </c>
      <c r="CK39" s="4">
        <f t="shared" si="23"/>
        <v>4.8500000000000001E-2</v>
      </c>
      <c r="CL39" s="4">
        <f t="shared" si="24"/>
        <v>4.8500000000000001E-2</v>
      </c>
      <c r="CM39" s="4">
        <f t="shared" si="24"/>
        <v>4.8500000000000001E-2</v>
      </c>
      <c r="CN39" s="4">
        <f t="shared" si="24"/>
        <v>4.8500000000000001E-2</v>
      </c>
      <c r="CO39" s="4">
        <f t="shared" si="24"/>
        <v>4.8500000000000001E-2</v>
      </c>
      <c r="CP39" s="4">
        <f t="shared" si="24"/>
        <v>4.8500000000000001E-2</v>
      </c>
      <c r="CQ39" s="4">
        <f t="shared" si="24"/>
        <v>4.8500000000000001E-2</v>
      </c>
      <c r="CR39" s="4">
        <f t="shared" si="24"/>
        <v>4.8500000000000001E-2</v>
      </c>
      <c r="CS39" s="4">
        <f t="shared" si="24"/>
        <v>4.8500000000000001E-2</v>
      </c>
      <c r="CT39" s="4">
        <f t="shared" si="24"/>
        <v>4.8500000000000001E-2</v>
      </c>
      <c r="CU39" s="4">
        <f t="shared" si="24"/>
        <v>4.8500000000000001E-2</v>
      </c>
      <c r="CV39" s="4">
        <f t="shared" si="25"/>
        <v>4.8500000000000001E-2</v>
      </c>
      <c r="CW39" s="4">
        <f t="shared" si="25"/>
        <v>4.8500000000000001E-2</v>
      </c>
      <c r="CX39" s="4">
        <f t="shared" si="25"/>
        <v>4.8500000000000001E-2</v>
      </c>
      <c r="CY39" s="4">
        <f t="shared" si="25"/>
        <v>4.8500000000000001E-2</v>
      </c>
      <c r="CZ39" s="4">
        <f t="shared" si="25"/>
        <v>4.8500000000000001E-2</v>
      </c>
      <c r="DA39" s="4">
        <f t="shared" si="25"/>
        <v>4.8500000000000001E-2</v>
      </c>
      <c r="DB39" s="4">
        <f t="shared" si="25"/>
        <v>4.8500000000000001E-2</v>
      </c>
      <c r="DC39" s="4">
        <f t="shared" si="25"/>
        <v>4.8500000000000001E-2</v>
      </c>
      <c r="DD39" s="4">
        <f t="shared" si="25"/>
        <v>4.8500000000000001E-2</v>
      </c>
      <c r="DE39" s="4">
        <f t="shared" si="25"/>
        <v>4.8500000000000001E-2</v>
      </c>
    </row>
    <row r="40" spans="1:109">
      <c r="A40" t="s">
        <v>73</v>
      </c>
      <c r="B40" t="s">
        <v>4</v>
      </c>
      <c r="C40">
        <v>3</v>
      </c>
      <c r="D40">
        <v>130</v>
      </c>
      <c r="F40" s="1">
        <v>0.2</v>
      </c>
      <c r="G40" s="1">
        <v>0.4</v>
      </c>
      <c r="H40">
        <v>35</v>
      </c>
      <c r="I40">
        <f>H40+H39+H38</f>
        <v>112.5</v>
      </c>
      <c r="J40" s="4">
        <f t="shared" si="16"/>
        <v>0.51</v>
      </c>
      <c r="K40" s="4">
        <f t="shared" si="16"/>
        <v>0.51</v>
      </c>
      <c r="L40" s="4">
        <f t="shared" si="16"/>
        <v>0.51</v>
      </c>
      <c r="M40" s="4">
        <f t="shared" si="16"/>
        <v>0.255</v>
      </c>
      <c r="N40" s="4">
        <f t="shared" si="16"/>
        <v>0.255</v>
      </c>
      <c r="O40" s="4">
        <f t="shared" si="16"/>
        <v>0.255</v>
      </c>
      <c r="P40" s="4">
        <f t="shared" si="16"/>
        <v>0.255</v>
      </c>
      <c r="Q40" s="4">
        <f t="shared" si="16"/>
        <v>5.1000000000000004E-2</v>
      </c>
      <c r="R40" s="4">
        <f t="shared" si="16"/>
        <v>5.1000000000000004E-2</v>
      </c>
      <c r="S40" s="4">
        <f t="shared" si="16"/>
        <v>5.1000000000000004E-2</v>
      </c>
      <c r="T40" s="4">
        <f t="shared" si="17"/>
        <v>5.1000000000000004E-2</v>
      </c>
      <c r="U40" s="4">
        <f t="shared" si="17"/>
        <v>5.1000000000000004E-2</v>
      </c>
      <c r="V40" s="4">
        <f t="shared" si="17"/>
        <v>5.1000000000000004E-2</v>
      </c>
      <c r="W40" s="4">
        <f t="shared" si="17"/>
        <v>5.1000000000000004E-2</v>
      </c>
      <c r="X40" s="4">
        <f t="shared" si="17"/>
        <v>5.1000000000000004E-2</v>
      </c>
      <c r="Y40" s="4">
        <f t="shared" si="17"/>
        <v>5.1000000000000004E-2</v>
      </c>
      <c r="Z40" s="4">
        <f t="shared" si="17"/>
        <v>5.1000000000000004E-2</v>
      </c>
      <c r="AA40" s="4">
        <f t="shared" si="17"/>
        <v>5.1000000000000004E-2</v>
      </c>
      <c r="AB40" s="4">
        <f t="shared" si="17"/>
        <v>5.1000000000000004E-2</v>
      </c>
      <c r="AC40" s="4">
        <f t="shared" si="17"/>
        <v>5.1000000000000004E-2</v>
      </c>
      <c r="AD40" s="4">
        <f t="shared" si="18"/>
        <v>5.1000000000000004E-2</v>
      </c>
      <c r="AE40" s="4">
        <f t="shared" si="18"/>
        <v>5.1000000000000004E-2</v>
      </c>
      <c r="AF40" s="4">
        <f t="shared" si="18"/>
        <v>5.1000000000000004E-2</v>
      </c>
      <c r="AG40" s="4">
        <f t="shared" si="18"/>
        <v>5.1000000000000004E-2</v>
      </c>
      <c r="AH40" s="4">
        <f t="shared" si="18"/>
        <v>5.1000000000000004E-2</v>
      </c>
      <c r="AI40" s="4">
        <f t="shared" si="18"/>
        <v>5.1000000000000004E-2</v>
      </c>
      <c r="AJ40" s="4">
        <f t="shared" si="18"/>
        <v>5.1000000000000004E-2</v>
      </c>
      <c r="AK40" s="4">
        <f t="shared" si="18"/>
        <v>5.1000000000000004E-2</v>
      </c>
      <c r="AL40" s="4">
        <f t="shared" si="18"/>
        <v>5.1000000000000004E-2</v>
      </c>
      <c r="AM40" s="4">
        <f t="shared" si="18"/>
        <v>5.1000000000000004E-2</v>
      </c>
      <c r="AN40" s="4">
        <f t="shared" si="19"/>
        <v>5.1000000000000004E-2</v>
      </c>
      <c r="AO40" s="4">
        <f t="shared" si="19"/>
        <v>5.1000000000000004E-2</v>
      </c>
      <c r="AP40" s="4">
        <f t="shared" si="19"/>
        <v>5.1000000000000004E-2</v>
      </c>
      <c r="AQ40" s="4">
        <f t="shared" si="19"/>
        <v>5.1000000000000004E-2</v>
      </c>
      <c r="AR40" s="4">
        <f t="shared" si="19"/>
        <v>5.1000000000000004E-2</v>
      </c>
      <c r="AS40" s="4">
        <f t="shared" si="19"/>
        <v>5.1000000000000004E-2</v>
      </c>
      <c r="AT40" s="4">
        <f t="shared" si="19"/>
        <v>5.1000000000000004E-2</v>
      </c>
      <c r="AU40" s="4">
        <f t="shared" si="19"/>
        <v>5.1000000000000004E-2</v>
      </c>
      <c r="AV40" s="4">
        <f t="shared" si="19"/>
        <v>5.1000000000000004E-2</v>
      </c>
      <c r="AW40" s="4">
        <f t="shared" si="19"/>
        <v>5.1000000000000004E-2</v>
      </c>
      <c r="AX40" s="4">
        <f t="shared" si="20"/>
        <v>5.1000000000000004E-2</v>
      </c>
      <c r="AY40" s="4">
        <f t="shared" si="20"/>
        <v>5.1000000000000004E-2</v>
      </c>
      <c r="AZ40" s="4">
        <f t="shared" si="20"/>
        <v>5.1000000000000004E-2</v>
      </c>
      <c r="BA40" s="4">
        <f t="shared" si="20"/>
        <v>5.1000000000000004E-2</v>
      </c>
      <c r="BB40" s="4">
        <f t="shared" si="20"/>
        <v>5.1000000000000004E-2</v>
      </c>
      <c r="BC40" s="4">
        <f t="shared" si="20"/>
        <v>5.1000000000000004E-2</v>
      </c>
      <c r="BD40" s="4">
        <f t="shared" si="20"/>
        <v>5.1000000000000004E-2</v>
      </c>
      <c r="BE40" s="4">
        <f t="shared" si="20"/>
        <v>5.1000000000000004E-2</v>
      </c>
      <c r="BF40" s="4">
        <f t="shared" si="20"/>
        <v>5.1000000000000004E-2</v>
      </c>
      <c r="BG40" s="4">
        <f t="shared" si="20"/>
        <v>5.1000000000000004E-2</v>
      </c>
      <c r="BH40" s="4">
        <f t="shared" si="21"/>
        <v>5.1000000000000004E-2</v>
      </c>
      <c r="BI40" s="4">
        <f t="shared" si="21"/>
        <v>5.1000000000000004E-2</v>
      </c>
      <c r="BJ40" s="4">
        <f t="shared" si="21"/>
        <v>5.1000000000000004E-2</v>
      </c>
      <c r="BK40" s="4">
        <f t="shared" si="21"/>
        <v>5.1000000000000004E-2</v>
      </c>
      <c r="BL40" s="4">
        <f t="shared" si="21"/>
        <v>5.1000000000000004E-2</v>
      </c>
      <c r="BM40" s="4">
        <f t="shared" si="21"/>
        <v>5.1000000000000004E-2</v>
      </c>
      <c r="BN40" s="4">
        <f t="shared" si="21"/>
        <v>5.1000000000000004E-2</v>
      </c>
      <c r="BO40" s="4">
        <f t="shared" si="21"/>
        <v>5.1000000000000004E-2</v>
      </c>
      <c r="BP40" s="4">
        <f t="shared" si="21"/>
        <v>5.1000000000000004E-2</v>
      </c>
      <c r="BQ40" s="4">
        <f t="shared" si="21"/>
        <v>5.1000000000000004E-2</v>
      </c>
      <c r="BR40" s="4">
        <f t="shared" si="22"/>
        <v>5.1000000000000004E-2</v>
      </c>
      <c r="BS40" s="4">
        <f t="shared" si="22"/>
        <v>5.1000000000000004E-2</v>
      </c>
      <c r="BT40" s="4">
        <f t="shared" si="22"/>
        <v>5.1000000000000004E-2</v>
      </c>
      <c r="BU40" s="4">
        <f t="shared" si="22"/>
        <v>5.1000000000000004E-2</v>
      </c>
      <c r="BV40" s="4">
        <f t="shared" si="22"/>
        <v>5.1000000000000004E-2</v>
      </c>
      <c r="BW40" s="4">
        <f t="shared" si="22"/>
        <v>5.1000000000000004E-2</v>
      </c>
      <c r="BX40" s="4">
        <f t="shared" si="22"/>
        <v>5.1000000000000004E-2</v>
      </c>
      <c r="BY40" s="4">
        <f t="shared" si="22"/>
        <v>5.1000000000000004E-2</v>
      </c>
      <c r="BZ40" s="4">
        <f t="shared" si="22"/>
        <v>5.1000000000000004E-2</v>
      </c>
      <c r="CA40" s="4">
        <f t="shared" si="22"/>
        <v>5.1000000000000004E-2</v>
      </c>
      <c r="CB40" s="4">
        <f t="shared" si="23"/>
        <v>5.1000000000000004E-2</v>
      </c>
      <c r="CC40" s="4">
        <f t="shared" si="23"/>
        <v>5.1000000000000004E-2</v>
      </c>
      <c r="CD40" s="4">
        <f t="shared" si="23"/>
        <v>5.1000000000000004E-2</v>
      </c>
      <c r="CE40" s="4">
        <f t="shared" si="23"/>
        <v>5.1000000000000004E-2</v>
      </c>
      <c r="CF40" s="4">
        <f t="shared" si="23"/>
        <v>5.1000000000000004E-2</v>
      </c>
      <c r="CG40" s="4">
        <f t="shared" si="23"/>
        <v>5.1000000000000004E-2</v>
      </c>
      <c r="CH40" s="4">
        <f t="shared" si="23"/>
        <v>5.1000000000000004E-2</v>
      </c>
      <c r="CI40" s="4">
        <f t="shared" si="23"/>
        <v>5.1000000000000004E-2</v>
      </c>
      <c r="CJ40" s="4">
        <f t="shared" si="23"/>
        <v>5.1000000000000004E-2</v>
      </c>
      <c r="CK40" s="4">
        <f t="shared" si="23"/>
        <v>5.1000000000000004E-2</v>
      </c>
      <c r="CL40" s="4">
        <f t="shared" si="24"/>
        <v>5.1000000000000004E-2</v>
      </c>
      <c r="CM40" s="4">
        <f t="shared" si="24"/>
        <v>5.1000000000000004E-2</v>
      </c>
      <c r="CN40" s="4">
        <f t="shared" si="24"/>
        <v>5.1000000000000004E-2</v>
      </c>
      <c r="CO40" s="4">
        <f t="shared" si="24"/>
        <v>5.1000000000000004E-2</v>
      </c>
      <c r="CP40" s="4">
        <f t="shared" si="24"/>
        <v>5.1000000000000004E-2</v>
      </c>
      <c r="CQ40" s="4">
        <f t="shared" si="24"/>
        <v>5.1000000000000004E-2</v>
      </c>
      <c r="CR40" s="4">
        <f t="shared" si="24"/>
        <v>5.1000000000000004E-2</v>
      </c>
      <c r="CS40" s="4">
        <f t="shared" si="24"/>
        <v>5.1000000000000004E-2</v>
      </c>
      <c r="CT40" s="4">
        <f t="shared" si="24"/>
        <v>5.1000000000000004E-2</v>
      </c>
      <c r="CU40" s="4">
        <f t="shared" si="24"/>
        <v>5.1000000000000004E-2</v>
      </c>
      <c r="CV40" s="4">
        <f t="shared" si="25"/>
        <v>5.1000000000000004E-2</v>
      </c>
      <c r="CW40" s="4">
        <f t="shared" si="25"/>
        <v>5.1000000000000004E-2</v>
      </c>
      <c r="CX40" s="4">
        <f t="shared" si="25"/>
        <v>5.1000000000000004E-2</v>
      </c>
      <c r="CY40" s="4">
        <f t="shared" si="25"/>
        <v>5.1000000000000004E-2</v>
      </c>
      <c r="CZ40" s="4">
        <f t="shared" si="25"/>
        <v>5.1000000000000004E-2</v>
      </c>
      <c r="DA40" s="4">
        <f t="shared" si="25"/>
        <v>5.1000000000000004E-2</v>
      </c>
      <c r="DB40" s="4">
        <f t="shared" si="25"/>
        <v>5.1000000000000004E-2</v>
      </c>
      <c r="DC40" s="4">
        <f t="shared" si="25"/>
        <v>5.1000000000000004E-2</v>
      </c>
      <c r="DD40" s="4">
        <f t="shared" si="25"/>
        <v>5.1000000000000004E-2</v>
      </c>
      <c r="DE40" s="4">
        <f t="shared" si="25"/>
        <v>5.1000000000000004E-2</v>
      </c>
    </row>
    <row r="41" spans="1:109">
      <c r="A41" t="s">
        <v>74</v>
      </c>
      <c r="B41" t="s">
        <v>4</v>
      </c>
      <c r="C41">
        <v>4</v>
      </c>
      <c r="D41">
        <v>150</v>
      </c>
      <c r="F41" s="1">
        <v>0.25</v>
      </c>
      <c r="G41" s="1">
        <v>0.5</v>
      </c>
      <c r="H41">
        <v>90</v>
      </c>
      <c r="I41">
        <f>H41+H40+H39+H38</f>
        <v>202.5</v>
      </c>
      <c r="J41" s="4">
        <f t="shared" si="16"/>
        <v>0.53500000000000003</v>
      </c>
      <c r="K41" s="4">
        <f t="shared" si="16"/>
        <v>0.53500000000000003</v>
      </c>
      <c r="L41" s="4">
        <f t="shared" si="16"/>
        <v>0.53500000000000003</v>
      </c>
      <c r="M41" s="4">
        <f t="shared" si="16"/>
        <v>0.53500000000000003</v>
      </c>
      <c r="N41" s="4">
        <f t="shared" si="16"/>
        <v>0.26750000000000002</v>
      </c>
      <c r="O41" s="4">
        <f t="shared" si="16"/>
        <v>0.26750000000000002</v>
      </c>
      <c r="P41" s="4">
        <f t="shared" si="16"/>
        <v>0.26750000000000002</v>
      </c>
      <c r="Q41" s="4">
        <f t="shared" si="16"/>
        <v>0.26750000000000002</v>
      </c>
      <c r="R41" s="4">
        <f t="shared" si="16"/>
        <v>5.3500000000000006E-2</v>
      </c>
      <c r="S41" s="4">
        <f t="shared" si="16"/>
        <v>5.3500000000000006E-2</v>
      </c>
      <c r="T41" s="4">
        <f t="shared" si="17"/>
        <v>5.3500000000000006E-2</v>
      </c>
      <c r="U41" s="4">
        <f t="shared" si="17"/>
        <v>5.3500000000000006E-2</v>
      </c>
      <c r="V41" s="4">
        <f t="shared" si="17"/>
        <v>5.3500000000000006E-2</v>
      </c>
      <c r="W41" s="4">
        <f t="shared" si="17"/>
        <v>5.3500000000000006E-2</v>
      </c>
      <c r="X41" s="4">
        <f t="shared" si="17"/>
        <v>5.3500000000000006E-2</v>
      </c>
      <c r="Y41" s="4">
        <f t="shared" si="17"/>
        <v>5.3500000000000006E-2</v>
      </c>
      <c r="Z41" s="4">
        <f t="shared" si="17"/>
        <v>5.3500000000000006E-2</v>
      </c>
      <c r="AA41" s="4">
        <f t="shared" si="17"/>
        <v>5.3500000000000006E-2</v>
      </c>
      <c r="AB41" s="4">
        <f t="shared" si="17"/>
        <v>5.3500000000000006E-2</v>
      </c>
      <c r="AC41" s="4">
        <f t="shared" si="17"/>
        <v>5.3500000000000006E-2</v>
      </c>
      <c r="AD41" s="4">
        <f t="shared" si="18"/>
        <v>5.3500000000000006E-2</v>
      </c>
      <c r="AE41" s="4">
        <f t="shared" si="18"/>
        <v>5.3500000000000006E-2</v>
      </c>
      <c r="AF41" s="4">
        <f t="shared" si="18"/>
        <v>5.3500000000000006E-2</v>
      </c>
      <c r="AG41" s="4">
        <f t="shared" si="18"/>
        <v>5.3500000000000006E-2</v>
      </c>
      <c r="AH41" s="4">
        <f t="shared" si="18"/>
        <v>5.3500000000000006E-2</v>
      </c>
      <c r="AI41" s="4">
        <f t="shared" si="18"/>
        <v>5.3500000000000006E-2</v>
      </c>
      <c r="AJ41" s="4">
        <f t="shared" si="18"/>
        <v>5.3500000000000006E-2</v>
      </c>
      <c r="AK41" s="4">
        <f t="shared" si="18"/>
        <v>5.3500000000000006E-2</v>
      </c>
      <c r="AL41" s="4">
        <f t="shared" si="18"/>
        <v>5.3500000000000006E-2</v>
      </c>
      <c r="AM41" s="4">
        <f t="shared" si="18"/>
        <v>5.3500000000000006E-2</v>
      </c>
      <c r="AN41" s="4">
        <f t="shared" si="19"/>
        <v>5.3500000000000006E-2</v>
      </c>
      <c r="AO41" s="4">
        <f t="shared" si="19"/>
        <v>5.3500000000000006E-2</v>
      </c>
      <c r="AP41" s="4">
        <f t="shared" si="19"/>
        <v>5.3500000000000006E-2</v>
      </c>
      <c r="AQ41" s="4">
        <f t="shared" si="19"/>
        <v>5.3500000000000006E-2</v>
      </c>
      <c r="AR41" s="4">
        <f t="shared" si="19"/>
        <v>5.3500000000000006E-2</v>
      </c>
      <c r="AS41" s="4">
        <f t="shared" si="19"/>
        <v>5.3500000000000006E-2</v>
      </c>
      <c r="AT41" s="4">
        <f t="shared" si="19"/>
        <v>5.3500000000000006E-2</v>
      </c>
      <c r="AU41" s="4">
        <f t="shared" si="19"/>
        <v>5.3500000000000006E-2</v>
      </c>
      <c r="AV41" s="4">
        <f t="shared" si="19"/>
        <v>5.3500000000000006E-2</v>
      </c>
      <c r="AW41" s="4">
        <f t="shared" si="19"/>
        <v>5.3500000000000006E-2</v>
      </c>
      <c r="AX41" s="4">
        <f t="shared" si="20"/>
        <v>5.3500000000000006E-2</v>
      </c>
      <c r="AY41" s="4">
        <f t="shared" si="20"/>
        <v>5.3500000000000006E-2</v>
      </c>
      <c r="AZ41" s="4">
        <f t="shared" si="20"/>
        <v>5.3500000000000006E-2</v>
      </c>
      <c r="BA41" s="4">
        <f t="shared" si="20"/>
        <v>5.3500000000000006E-2</v>
      </c>
      <c r="BB41" s="4">
        <f t="shared" si="20"/>
        <v>5.3500000000000006E-2</v>
      </c>
      <c r="BC41" s="4">
        <f t="shared" si="20"/>
        <v>5.3500000000000006E-2</v>
      </c>
      <c r="BD41" s="4">
        <f t="shared" si="20"/>
        <v>5.3500000000000006E-2</v>
      </c>
      <c r="BE41" s="4">
        <f t="shared" si="20"/>
        <v>5.3500000000000006E-2</v>
      </c>
      <c r="BF41" s="4">
        <f t="shared" si="20"/>
        <v>5.3500000000000006E-2</v>
      </c>
      <c r="BG41" s="4">
        <f t="shared" si="20"/>
        <v>5.3500000000000006E-2</v>
      </c>
      <c r="BH41" s="4">
        <f t="shared" si="21"/>
        <v>5.3500000000000006E-2</v>
      </c>
      <c r="BI41" s="4">
        <f t="shared" si="21"/>
        <v>5.3500000000000006E-2</v>
      </c>
      <c r="BJ41" s="4">
        <f t="shared" si="21"/>
        <v>5.3500000000000006E-2</v>
      </c>
      <c r="BK41" s="4">
        <f t="shared" si="21"/>
        <v>5.3500000000000006E-2</v>
      </c>
      <c r="BL41" s="4">
        <f t="shared" si="21"/>
        <v>5.3500000000000006E-2</v>
      </c>
      <c r="BM41" s="4">
        <f t="shared" si="21"/>
        <v>5.3500000000000006E-2</v>
      </c>
      <c r="BN41" s="4">
        <f t="shared" si="21"/>
        <v>5.3500000000000006E-2</v>
      </c>
      <c r="BO41" s="4">
        <f t="shared" si="21"/>
        <v>5.3500000000000006E-2</v>
      </c>
      <c r="BP41" s="4">
        <f t="shared" si="21"/>
        <v>5.3500000000000006E-2</v>
      </c>
      <c r="BQ41" s="4">
        <f t="shared" si="21"/>
        <v>5.3500000000000006E-2</v>
      </c>
      <c r="BR41" s="4">
        <f t="shared" si="22"/>
        <v>5.3500000000000006E-2</v>
      </c>
      <c r="BS41" s="4">
        <f t="shared" si="22"/>
        <v>5.3500000000000006E-2</v>
      </c>
      <c r="BT41" s="4">
        <f t="shared" si="22"/>
        <v>5.3500000000000006E-2</v>
      </c>
      <c r="BU41" s="4">
        <f t="shared" si="22"/>
        <v>5.3500000000000006E-2</v>
      </c>
      <c r="BV41" s="4">
        <f t="shared" si="22"/>
        <v>5.3500000000000006E-2</v>
      </c>
      <c r="BW41" s="4">
        <f t="shared" si="22"/>
        <v>5.3500000000000006E-2</v>
      </c>
      <c r="BX41" s="4">
        <f t="shared" si="22"/>
        <v>5.3500000000000006E-2</v>
      </c>
      <c r="BY41" s="4">
        <f t="shared" si="22"/>
        <v>5.3500000000000006E-2</v>
      </c>
      <c r="BZ41" s="4">
        <f t="shared" si="22"/>
        <v>5.3500000000000006E-2</v>
      </c>
      <c r="CA41" s="4">
        <f t="shared" si="22"/>
        <v>5.3500000000000006E-2</v>
      </c>
      <c r="CB41" s="4">
        <f t="shared" si="23"/>
        <v>5.3500000000000006E-2</v>
      </c>
      <c r="CC41" s="4">
        <f t="shared" si="23"/>
        <v>5.3500000000000006E-2</v>
      </c>
      <c r="CD41" s="4">
        <f t="shared" si="23"/>
        <v>5.3500000000000006E-2</v>
      </c>
      <c r="CE41" s="4">
        <f t="shared" si="23"/>
        <v>5.3500000000000006E-2</v>
      </c>
      <c r="CF41" s="4">
        <f t="shared" si="23"/>
        <v>5.3500000000000006E-2</v>
      </c>
      <c r="CG41" s="4">
        <f t="shared" si="23"/>
        <v>5.3500000000000006E-2</v>
      </c>
      <c r="CH41" s="4">
        <f t="shared" si="23"/>
        <v>5.3500000000000006E-2</v>
      </c>
      <c r="CI41" s="4">
        <f t="shared" si="23"/>
        <v>5.3500000000000006E-2</v>
      </c>
      <c r="CJ41" s="4">
        <f t="shared" si="23"/>
        <v>5.3500000000000006E-2</v>
      </c>
      <c r="CK41" s="4">
        <f t="shared" si="23"/>
        <v>5.3500000000000006E-2</v>
      </c>
      <c r="CL41" s="4">
        <f t="shared" si="24"/>
        <v>5.3500000000000006E-2</v>
      </c>
      <c r="CM41" s="4">
        <f t="shared" si="24"/>
        <v>5.3500000000000006E-2</v>
      </c>
      <c r="CN41" s="4">
        <f t="shared" si="24"/>
        <v>5.3500000000000006E-2</v>
      </c>
      <c r="CO41" s="4">
        <f t="shared" si="24"/>
        <v>5.3500000000000006E-2</v>
      </c>
      <c r="CP41" s="4">
        <f t="shared" si="24"/>
        <v>5.3500000000000006E-2</v>
      </c>
      <c r="CQ41" s="4">
        <f t="shared" si="24"/>
        <v>5.3500000000000006E-2</v>
      </c>
      <c r="CR41" s="4">
        <f t="shared" si="24"/>
        <v>5.3500000000000006E-2</v>
      </c>
      <c r="CS41" s="4">
        <f t="shared" si="24"/>
        <v>5.3500000000000006E-2</v>
      </c>
      <c r="CT41" s="4">
        <f t="shared" si="24"/>
        <v>5.3500000000000006E-2</v>
      </c>
      <c r="CU41" s="4">
        <f t="shared" si="24"/>
        <v>5.3500000000000006E-2</v>
      </c>
      <c r="CV41" s="4">
        <f t="shared" si="25"/>
        <v>5.3500000000000006E-2</v>
      </c>
      <c r="CW41" s="4">
        <f t="shared" si="25"/>
        <v>5.3500000000000006E-2</v>
      </c>
      <c r="CX41" s="4">
        <f t="shared" si="25"/>
        <v>5.3500000000000006E-2</v>
      </c>
      <c r="CY41" s="4">
        <f t="shared" si="25"/>
        <v>5.3500000000000006E-2</v>
      </c>
      <c r="CZ41" s="4">
        <f t="shared" si="25"/>
        <v>5.3500000000000006E-2</v>
      </c>
      <c r="DA41" s="4">
        <f t="shared" si="25"/>
        <v>5.3500000000000006E-2</v>
      </c>
      <c r="DB41" s="4">
        <f t="shared" si="25"/>
        <v>5.3500000000000006E-2</v>
      </c>
      <c r="DC41" s="4">
        <f t="shared" si="25"/>
        <v>5.3500000000000006E-2</v>
      </c>
      <c r="DD41" s="4">
        <f t="shared" si="25"/>
        <v>5.3500000000000006E-2</v>
      </c>
      <c r="DE41" s="4">
        <f t="shared" si="25"/>
        <v>5.3500000000000006E-2</v>
      </c>
    </row>
    <row r="42" spans="1:109">
      <c r="A42" t="s">
        <v>75</v>
      </c>
      <c r="B42" t="s">
        <v>4</v>
      </c>
      <c r="C42">
        <v>5</v>
      </c>
      <c r="D42">
        <v>170</v>
      </c>
      <c r="F42" s="1">
        <v>0.3</v>
      </c>
      <c r="G42" s="1">
        <v>0.6</v>
      </c>
      <c r="H42">
        <v>120</v>
      </c>
      <c r="I42">
        <f>H42+H41+H40+H39+H38</f>
        <v>322.5</v>
      </c>
      <c r="J42" s="4">
        <f t="shared" ref="J42:S52" si="26">IF($D42-$Q$9*(J$21-1)&gt;$D42*0.7,0.5*(1+$F42-$U$4),IF($D42-$Q$9*(J$21-1)&gt;$D42*0.3,0.25*(1+$F42-$U$4),0.05*(1+$F42-$U$4)))</f>
        <v>0.56000000000000005</v>
      </c>
      <c r="K42" s="4">
        <f t="shared" si="26"/>
        <v>0.56000000000000005</v>
      </c>
      <c r="L42" s="4">
        <f t="shared" si="26"/>
        <v>0.56000000000000005</v>
      </c>
      <c r="M42" s="4">
        <f t="shared" si="26"/>
        <v>0.56000000000000005</v>
      </c>
      <c r="N42" s="4">
        <f t="shared" si="26"/>
        <v>0.28000000000000003</v>
      </c>
      <c r="O42" s="4">
        <f t="shared" si="26"/>
        <v>0.28000000000000003</v>
      </c>
      <c r="P42" s="4">
        <f t="shared" si="26"/>
        <v>0.28000000000000003</v>
      </c>
      <c r="Q42" s="4">
        <f t="shared" si="26"/>
        <v>0.28000000000000003</v>
      </c>
      <c r="R42" s="4">
        <f t="shared" si="26"/>
        <v>0.28000000000000003</v>
      </c>
      <c r="S42" s="4">
        <f t="shared" si="26"/>
        <v>5.6000000000000008E-2</v>
      </c>
      <c r="T42" s="4">
        <f t="shared" ref="T42:AC52" si="27">IF($D42-$Q$9*(T$21-1)&gt;$D42*0.7,0.5*(1+$F42-$U$4),IF($D42-$Q$9*(T$21-1)&gt;$D42*0.3,0.25*(1+$F42-$U$4),0.05*(1+$F42-$U$4)))</f>
        <v>5.6000000000000008E-2</v>
      </c>
      <c r="U42" s="4">
        <f t="shared" si="27"/>
        <v>5.6000000000000008E-2</v>
      </c>
      <c r="V42" s="4">
        <f t="shared" si="27"/>
        <v>5.6000000000000008E-2</v>
      </c>
      <c r="W42" s="4">
        <f t="shared" si="27"/>
        <v>5.6000000000000008E-2</v>
      </c>
      <c r="X42" s="4">
        <f t="shared" si="27"/>
        <v>5.6000000000000008E-2</v>
      </c>
      <c r="Y42" s="4">
        <f t="shared" si="27"/>
        <v>5.6000000000000008E-2</v>
      </c>
      <c r="Z42" s="4">
        <f t="shared" si="27"/>
        <v>5.6000000000000008E-2</v>
      </c>
      <c r="AA42" s="4">
        <f t="shared" si="27"/>
        <v>5.6000000000000008E-2</v>
      </c>
      <c r="AB42" s="4">
        <f t="shared" si="27"/>
        <v>5.6000000000000008E-2</v>
      </c>
      <c r="AC42" s="4">
        <f t="shared" si="27"/>
        <v>5.6000000000000008E-2</v>
      </c>
      <c r="AD42" s="4">
        <f t="shared" ref="AD42:AM52" si="28">IF($D42-$Q$9*(AD$21-1)&gt;$D42*0.7,0.5*(1+$F42-$U$4),IF($D42-$Q$9*(AD$21-1)&gt;$D42*0.3,0.25*(1+$F42-$U$4),0.05*(1+$F42-$U$4)))</f>
        <v>5.6000000000000008E-2</v>
      </c>
      <c r="AE42" s="4">
        <f t="shared" si="28"/>
        <v>5.6000000000000008E-2</v>
      </c>
      <c r="AF42" s="4">
        <f t="shared" si="28"/>
        <v>5.6000000000000008E-2</v>
      </c>
      <c r="AG42" s="4">
        <f t="shared" si="28"/>
        <v>5.6000000000000008E-2</v>
      </c>
      <c r="AH42" s="4">
        <f t="shared" si="28"/>
        <v>5.6000000000000008E-2</v>
      </c>
      <c r="AI42" s="4">
        <f t="shared" si="28"/>
        <v>5.6000000000000008E-2</v>
      </c>
      <c r="AJ42" s="4">
        <f t="shared" si="28"/>
        <v>5.6000000000000008E-2</v>
      </c>
      <c r="AK42" s="4">
        <f t="shared" si="28"/>
        <v>5.6000000000000008E-2</v>
      </c>
      <c r="AL42" s="4">
        <f t="shared" si="28"/>
        <v>5.6000000000000008E-2</v>
      </c>
      <c r="AM42" s="4">
        <f t="shared" si="28"/>
        <v>5.6000000000000008E-2</v>
      </c>
      <c r="AN42" s="4">
        <f t="shared" ref="AN42:AW52" si="29">IF($D42-$Q$9*(AN$21-1)&gt;$D42*0.7,0.5*(1+$F42-$U$4),IF($D42-$Q$9*(AN$21-1)&gt;$D42*0.3,0.25*(1+$F42-$U$4),0.05*(1+$F42-$U$4)))</f>
        <v>5.6000000000000008E-2</v>
      </c>
      <c r="AO42" s="4">
        <f t="shared" si="29"/>
        <v>5.6000000000000008E-2</v>
      </c>
      <c r="AP42" s="4">
        <f t="shared" si="29"/>
        <v>5.6000000000000008E-2</v>
      </c>
      <c r="AQ42" s="4">
        <f t="shared" si="29"/>
        <v>5.6000000000000008E-2</v>
      </c>
      <c r="AR42" s="4">
        <f t="shared" si="29"/>
        <v>5.6000000000000008E-2</v>
      </c>
      <c r="AS42" s="4">
        <f t="shared" si="29"/>
        <v>5.6000000000000008E-2</v>
      </c>
      <c r="AT42" s="4">
        <f t="shared" si="29"/>
        <v>5.6000000000000008E-2</v>
      </c>
      <c r="AU42" s="4">
        <f t="shared" si="29"/>
        <v>5.6000000000000008E-2</v>
      </c>
      <c r="AV42" s="4">
        <f t="shared" si="29"/>
        <v>5.6000000000000008E-2</v>
      </c>
      <c r="AW42" s="4">
        <f t="shared" si="29"/>
        <v>5.6000000000000008E-2</v>
      </c>
      <c r="AX42" s="4">
        <f t="shared" ref="AX42:BG52" si="30">IF($D42-$Q$9*(AX$21-1)&gt;$D42*0.7,0.5*(1+$F42-$U$4),IF($D42-$Q$9*(AX$21-1)&gt;$D42*0.3,0.25*(1+$F42-$U$4),0.05*(1+$F42-$U$4)))</f>
        <v>5.6000000000000008E-2</v>
      </c>
      <c r="AY42" s="4">
        <f t="shared" si="30"/>
        <v>5.6000000000000008E-2</v>
      </c>
      <c r="AZ42" s="4">
        <f t="shared" si="30"/>
        <v>5.6000000000000008E-2</v>
      </c>
      <c r="BA42" s="4">
        <f t="shared" si="30"/>
        <v>5.6000000000000008E-2</v>
      </c>
      <c r="BB42" s="4">
        <f t="shared" si="30"/>
        <v>5.6000000000000008E-2</v>
      </c>
      <c r="BC42" s="4">
        <f t="shared" si="30"/>
        <v>5.6000000000000008E-2</v>
      </c>
      <c r="BD42" s="4">
        <f t="shared" si="30"/>
        <v>5.6000000000000008E-2</v>
      </c>
      <c r="BE42" s="4">
        <f t="shared" si="30"/>
        <v>5.6000000000000008E-2</v>
      </c>
      <c r="BF42" s="4">
        <f t="shared" si="30"/>
        <v>5.6000000000000008E-2</v>
      </c>
      <c r="BG42" s="4">
        <f t="shared" si="30"/>
        <v>5.6000000000000008E-2</v>
      </c>
      <c r="BH42" s="4">
        <f t="shared" ref="BH42:BQ52" si="31">IF($D42-$Q$9*(BH$21-1)&gt;$D42*0.7,0.5*(1+$F42-$U$4),IF($D42-$Q$9*(BH$21-1)&gt;$D42*0.3,0.25*(1+$F42-$U$4),0.05*(1+$F42-$U$4)))</f>
        <v>5.6000000000000008E-2</v>
      </c>
      <c r="BI42" s="4">
        <f t="shared" si="31"/>
        <v>5.6000000000000008E-2</v>
      </c>
      <c r="BJ42" s="4">
        <f t="shared" si="31"/>
        <v>5.6000000000000008E-2</v>
      </c>
      <c r="BK42" s="4">
        <f t="shared" si="31"/>
        <v>5.6000000000000008E-2</v>
      </c>
      <c r="BL42" s="4">
        <f t="shared" si="31"/>
        <v>5.6000000000000008E-2</v>
      </c>
      <c r="BM42" s="4">
        <f t="shared" si="31"/>
        <v>5.6000000000000008E-2</v>
      </c>
      <c r="BN42" s="4">
        <f t="shared" si="31"/>
        <v>5.6000000000000008E-2</v>
      </c>
      <c r="BO42" s="4">
        <f t="shared" si="31"/>
        <v>5.6000000000000008E-2</v>
      </c>
      <c r="BP42" s="4">
        <f t="shared" si="31"/>
        <v>5.6000000000000008E-2</v>
      </c>
      <c r="BQ42" s="4">
        <f t="shared" si="31"/>
        <v>5.6000000000000008E-2</v>
      </c>
      <c r="BR42" s="4">
        <f t="shared" ref="BR42:CA52" si="32">IF($D42-$Q$9*(BR$21-1)&gt;$D42*0.7,0.5*(1+$F42-$U$4),IF($D42-$Q$9*(BR$21-1)&gt;$D42*0.3,0.25*(1+$F42-$U$4),0.05*(1+$F42-$U$4)))</f>
        <v>5.6000000000000008E-2</v>
      </c>
      <c r="BS42" s="4">
        <f t="shared" si="32"/>
        <v>5.6000000000000008E-2</v>
      </c>
      <c r="BT42" s="4">
        <f t="shared" si="32"/>
        <v>5.6000000000000008E-2</v>
      </c>
      <c r="BU42" s="4">
        <f t="shared" si="32"/>
        <v>5.6000000000000008E-2</v>
      </c>
      <c r="BV42" s="4">
        <f t="shared" si="32"/>
        <v>5.6000000000000008E-2</v>
      </c>
      <c r="BW42" s="4">
        <f t="shared" si="32"/>
        <v>5.6000000000000008E-2</v>
      </c>
      <c r="BX42" s="4">
        <f t="shared" si="32"/>
        <v>5.6000000000000008E-2</v>
      </c>
      <c r="BY42" s="4">
        <f t="shared" si="32"/>
        <v>5.6000000000000008E-2</v>
      </c>
      <c r="BZ42" s="4">
        <f t="shared" si="32"/>
        <v>5.6000000000000008E-2</v>
      </c>
      <c r="CA42" s="4">
        <f t="shared" si="32"/>
        <v>5.6000000000000008E-2</v>
      </c>
      <c r="CB42" s="4">
        <f t="shared" ref="CB42:CK52" si="33">IF($D42-$Q$9*(CB$21-1)&gt;$D42*0.7,0.5*(1+$F42-$U$4),IF($D42-$Q$9*(CB$21-1)&gt;$D42*0.3,0.25*(1+$F42-$U$4),0.05*(1+$F42-$U$4)))</f>
        <v>5.6000000000000008E-2</v>
      </c>
      <c r="CC42" s="4">
        <f t="shared" si="33"/>
        <v>5.6000000000000008E-2</v>
      </c>
      <c r="CD42" s="4">
        <f t="shared" si="33"/>
        <v>5.6000000000000008E-2</v>
      </c>
      <c r="CE42" s="4">
        <f t="shared" si="33"/>
        <v>5.6000000000000008E-2</v>
      </c>
      <c r="CF42" s="4">
        <f t="shared" si="33"/>
        <v>5.6000000000000008E-2</v>
      </c>
      <c r="CG42" s="4">
        <f t="shared" si="33"/>
        <v>5.6000000000000008E-2</v>
      </c>
      <c r="CH42" s="4">
        <f t="shared" si="33"/>
        <v>5.6000000000000008E-2</v>
      </c>
      <c r="CI42" s="4">
        <f t="shared" si="33"/>
        <v>5.6000000000000008E-2</v>
      </c>
      <c r="CJ42" s="4">
        <f t="shared" si="33"/>
        <v>5.6000000000000008E-2</v>
      </c>
      <c r="CK42" s="4">
        <f t="shared" si="33"/>
        <v>5.6000000000000008E-2</v>
      </c>
      <c r="CL42" s="4">
        <f t="shared" ref="CL42:CU52" si="34">IF($D42-$Q$9*(CL$21-1)&gt;$D42*0.7,0.5*(1+$F42-$U$4),IF($D42-$Q$9*(CL$21-1)&gt;$D42*0.3,0.25*(1+$F42-$U$4),0.05*(1+$F42-$U$4)))</f>
        <v>5.6000000000000008E-2</v>
      </c>
      <c r="CM42" s="4">
        <f t="shared" si="34"/>
        <v>5.6000000000000008E-2</v>
      </c>
      <c r="CN42" s="4">
        <f t="shared" si="34"/>
        <v>5.6000000000000008E-2</v>
      </c>
      <c r="CO42" s="4">
        <f t="shared" si="34"/>
        <v>5.6000000000000008E-2</v>
      </c>
      <c r="CP42" s="4">
        <f t="shared" si="34"/>
        <v>5.6000000000000008E-2</v>
      </c>
      <c r="CQ42" s="4">
        <f t="shared" si="34"/>
        <v>5.6000000000000008E-2</v>
      </c>
      <c r="CR42" s="4">
        <f t="shared" si="34"/>
        <v>5.6000000000000008E-2</v>
      </c>
      <c r="CS42" s="4">
        <f t="shared" si="34"/>
        <v>5.6000000000000008E-2</v>
      </c>
      <c r="CT42" s="4">
        <f t="shared" si="34"/>
        <v>5.6000000000000008E-2</v>
      </c>
      <c r="CU42" s="4">
        <f t="shared" si="34"/>
        <v>5.6000000000000008E-2</v>
      </c>
      <c r="CV42" s="4">
        <f t="shared" ref="CV42:DE52" si="35">IF($D42-$Q$9*(CV$21-1)&gt;$D42*0.7,0.5*(1+$F42-$U$4),IF($D42-$Q$9*(CV$21-1)&gt;$D42*0.3,0.25*(1+$F42-$U$4),0.05*(1+$F42-$U$4)))</f>
        <v>5.6000000000000008E-2</v>
      </c>
      <c r="CW42" s="4">
        <f t="shared" si="35"/>
        <v>5.6000000000000008E-2</v>
      </c>
      <c r="CX42" s="4">
        <f t="shared" si="35"/>
        <v>5.6000000000000008E-2</v>
      </c>
      <c r="CY42" s="4">
        <f t="shared" si="35"/>
        <v>5.6000000000000008E-2</v>
      </c>
      <c r="CZ42" s="4">
        <f t="shared" si="35"/>
        <v>5.6000000000000008E-2</v>
      </c>
      <c r="DA42" s="4">
        <f t="shared" si="35"/>
        <v>5.6000000000000008E-2</v>
      </c>
      <c r="DB42" s="4">
        <f t="shared" si="35"/>
        <v>5.6000000000000008E-2</v>
      </c>
      <c r="DC42" s="4">
        <f t="shared" si="35"/>
        <v>5.6000000000000008E-2</v>
      </c>
      <c r="DD42" s="4">
        <f t="shared" si="35"/>
        <v>5.6000000000000008E-2</v>
      </c>
      <c r="DE42" s="4">
        <f t="shared" si="35"/>
        <v>5.6000000000000008E-2</v>
      </c>
    </row>
    <row r="43" spans="1:109">
      <c r="A43" t="s">
        <v>76</v>
      </c>
      <c r="B43" t="s">
        <v>5</v>
      </c>
      <c r="C43">
        <v>1</v>
      </c>
      <c r="D43">
        <v>110</v>
      </c>
      <c r="E43" s="1">
        <v>0.2</v>
      </c>
      <c r="F43" s="1">
        <v>0.2</v>
      </c>
      <c r="H43">
        <v>60</v>
      </c>
      <c r="I43">
        <f>H43</f>
        <v>60</v>
      </c>
      <c r="J43" s="4">
        <f t="shared" si="26"/>
        <v>0.51</v>
      </c>
      <c r="K43" s="4">
        <f t="shared" si="26"/>
        <v>0.51</v>
      </c>
      <c r="L43" s="4">
        <f t="shared" si="26"/>
        <v>0.51</v>
      </c>
      <c r="M43" s="4">
        <f t="shared" si="26"/>
        <v>0.255</v>
      </c>
      <c r="N43" s="4">
        <f t="shared" si="26"/>
        <v>0.255</v>
      </c>
      <c r="O43" s="4">
        <f t="shared" si="26"/>
        <v>0.255</v>
      </c>
      <c r="P43" s="4">
        <f t="shared" si="26"/>
        <v>5.1000000000000004E-2</v>
      </c>
      <c r="Q43" s="4">
        <f t="shared" si="26"/>
        <v>5.1000000000000004E-2</v>
      </c>
      <c r="R43" s="4">
        <f t="shared" si="26"/>
        <v>5.1000000000000004E-2</v>
      </c>
      <c r="S43" s="4">
        <f t="shared" si="26"/>
        <v>5.1000000000000004E-2</v>
      </c>
      <c r="T43" s="4">
        <f t="shared" si="27"/>
        <v>5.1000000000000004E-2</v>
      </c>
      <c r="U43" s="4">
        <f t="shared" si="27"/>
        <v>5.1000000000000004E-2</v>
      </c>
      <c r="V43" s="4">
        <f t="shared" si="27"/>
        <v>5.1000000000000004E-2</v>
      </c>
      <c r="W43" s="4">
        <f t="shared" si="27"/>
        <v>5.1000000000000004E-2</v>
      </c>
      <c r="X43" s="4">
        <f t="shared" si="27"/>
        <v>5.1000000000000004E-2</v>
      </c>
      <c r="Y43" s="4">
        <f t="shared" si="27"/>
        <v>5.1000000000000004E-2</v>
      </c>
      <c r="Z43" s="4">
        <f t="shared" si="27"/>
        <v>5.1000000000000004E-2</v>
      </c>
      <c r="AA43" s="4">
        <f t="shared" si="27"/>
        <v>5.1000000000000004E-2</v>
      </c>
      <c r="AB43" s="4">
        <f t="shared" si="27"/>
        <v>5.1000000000000004E-2</v>
      </c>
      <c r="AC43" s="4">
        <f t="shared" si="27"/>
        <v>5.1000000000000004E-2</v>
      </c>
      <c r="AD43" s="4">
        <f t="shared" si="28"/>
        <v>5.1000000000000004E-2</v>
      </c>
      <c r="AE43" s="4">
        <f t="shared" si="28"/>
        <v>5.1000000000000004E-2</v>
      </c>
      <c r="AF43" s="4">
        <f t="shared" si="28"/>
        <v>5.1000000000000004E-2</v>
      </c>
      <c r="AG43" s="4">
        <f t="shared" si="28"/>
        <v>5.1000000000000004E-2</v>
      </c>
      <c r="AH43" s="4">
        <f t="shared" si="28"/>
        <v>5.1000000000000004E-2</v>
      </c>
      <c r="AI43" s="4">
        <f t="shared" si="28"/>
        <v>5.1000000000000004E-2</v>
      </c>
      <c r="AJ43" s="4">
        <f t="shared" si="28"/>
        <v>5.1000000000000004E-2</v>
      </c>
      <c r="AK43" s="4">
        <f t="shared" si="28"/>
        <v>5.1000000000000004E-2</v>
      </c>
      <c r="AL43" s="4">
        <f t="shared" si="28"/>
        <v>5.1000000000000004E-2</v>
      </c>
      <c r="AM43" s="4">
        <f t="shared" si="28"/>
        <v>5.1000000000000004E-2</v>
      </c>
      <c r="AN43" s="4">
        <f t="shared" si="29"/>
        <v>5.1000000000000004E-2</v>
      </c>
      <c r="AO43" s="4">
        <f t="shared" si="29"/>
        <v>5.1000000000000004E-2</v>
      </c>
      <c r="AP43" s="4">
        <f t="shared" si="29"/>
        <v>5.1000000000000004E-2</v>
      </c>
      <c r="AQ43" s="4">
        <f t="shared" si="29"/>
        <v>5.1000000000000004E-2</v>
      </c>
      <c r="AR43" s="4">
        <f t="shared" si="29"/>
        <v>5.1000000000000004E-2</v>
      </c>
      <c r="AS43" s="4">
        <f t="shared" si="29"/>
        <v>5.1000000000000004E-2</v>
      </c>
      <c r="AT43" s="4">
        <f t="shared" si="29"/>
        <v>5.1000000000000004E-2</v>
      </c>
      <c r="AU43" s="4">
        <f t="shared" si="29"/>
        <v>5.1000000000000004E-2</v>
      </c>
      <c r="AV43" s="4">
        <f t="shared" si="29"/>
        <v>5.1000000000000004E-2</v>
      </c>
      <c r="AW43" s="4">
        <f t="shared" si="29"/>
        <v>5.1000000000000004E-2</v>
      </c>
      <c r="AX43" s="4">
        <f t="shared" si="30"/>
        <v>5.1000000000000004E-2</v>
      </c>
      <c r="AY43" s="4">
        <f t="shared" si="30"/>
        <v>5.1000000000000004E-2</v>
      </c>
      <c r="AZ43" s="4">
        <f t="shared" si="30"/>
        <v>5.1000000000000004E-2</v>
      </c>
      <c r="BA43" s="4">
        <f t="shared" si="30"/>
        <v>5.1000000000000004E-2</v>
      </c>
      <c r="BB43" s="4">
        <f t="shared" si="30"/>
        <v>5.1000000000000004E-2</v>
      </c>
      <c r="BC43" s="4">
        <f t="shared" si="30"/>
        <v>5.1000000000000004E-2</v>
      </c>
      <c r="BD43" s="4">
        <f t="shared" si="30"/>
        <v>5.1000000000000004E-2</v>
      </c>
      <c r="BE43" s="4">
        <f t="shared" si="30"/>
        <v>5.1000000000000004E-2</v>
      </c>
      <c r="BF43" s="4">
        <f t="shared" si="30"/>
        <v>5.1000000000000004E-2</v>
      </c>
      <c r="BG43" s="4">
        <f t="shared" si="30"/>
        <v>5.1000000000000004E-2</v>
      </c>
      <c r="BH43" s="4">
        <f t="shared" si="31"/>
        <v>5.1000000000000004E-2</v>
      </c>
      <c r="BI43" s="4">
        <f t="shared" si="31"/>
        <v>5.1000000000000004E-2</v>
      </c>
      <c r="BJ43" s="4">
        <f t="shared" si="31"/>
        <v>5.1000000000000004E-2</v>
      </c>
      <c r="BK43" s="4">
        <f t="shared" si="31"/>
        <v>5.1000000000000004E-2</v>
      </c>
      <c r="BL43" s="4">
        <f t="shared" si="31"/>
        <v>5.1000000000000004E-2</v>
      </c>
      <c r="BM43" s="4">
        <f t="shared" si="31"/>
        <v>5.1000000000000004E-2</v>
      </c>
      <c r="BN43" s="4">
        <f t="shared" si="31"/>
        <v>5.1000000000000004E-2</v>
      </c>
      <c r="BO43" s="4">
        <f t="shared" si="31"/>
        <v>5.1000000000000004E-2</v>
      </c>
      <c r="BP43" s="4">
        <f t="shared" si="31"/>
        <v>5.1000000000000004E-2</v>
      </c>
      <c r="BQ43" s="4">
        <f t="shared" si="31"/>
        <v>5.1000000000000004E-2</v>
      </c>
      <c r="BR43" s="4">
        <f t="shared" si="32"/>
        <v>5.1000000000000004E-2</v>
      </c>
      <c r="BS43" s="4">
        <f t="shared" si="32"/>
        <v>5.1000000000000004E-2</v>
      </c>
      <c r="BT43" s="4">
        <f t="shared" si="32"/>
        <v>5.1000000000000004E-2</v>
      </c>
      <c r="BU43" s="4">
        <f t="shared" si="32"/>
        <v>5.1000000000000004E-2</v>
      </c>
      <c r="BV43" s="4">
        <f t="shared" si="32"/>
        <v>5.1000000000000004E-2</v>
      </c>
      <c r="BW43" s="4">
        <f t="shared" si="32"/>
        <v>5.1000000000000004E-2</v>
      </c>
      <c r="BX43" s="4">
        <f t="shared" si="32"/>
        <v>5.1000000000000004E-2</v>
      </c>
      <c r="BY43" s="4">
        <f t="shared" si="32"/>
        <v>5.1000000000000004E-2</v>
      </c>
      <c r="BZ43" s="4">
        <f t="shared" si="32"/>
        <v>5.1000000000000004E-2</v>
      </c>
      <c r="CA43" s="4">
        <f t="shared" si="32"/>
        <v>5.1000000000000004E-2</v>
      </c>
      <c r="CB43" s="4">
        <f t="shared" si="33"/>
        <v>5.1000000000000004E-2</v>
      </c>
      <c r="CC43" s="4">
        <f t="shared" si="33"/>
        <v>5.1000000000000004E-2</v>
      </c>
      <c r="CD43" s="4">
        <f t="shared" si="33"/>
        <v>5.1000000000000004E-2</v>
      </c>
      <c r="CE43" s="4">
        <f t="shared" si="33"/>
        <v>5.1000000000000004E-2</v>
      </c>
      <c r="CF43" s="4">
        <f t="shared" si="33"/>
        <v>5.1000000000000004E-2</v>
      </c>
      <c r="CG43" s="4">
        <f t="shared" si="33"/>
        <v>5.1000000000000004E-2</v>
      </c>
      <c r="CH43" s="4">
        <f t="shared" si="33"/>
        <v>5.1000000000000004E-2</v>
      </c>
      <c r="CI43" s="4">
        <f t="shared" si="33"/>
        <v>5.1000000000000004E-2</v>
      </c>
      <c r="CJ43" s="4">
        <f t="shared" si="33"/>
        <v>5.1000000000000004E-2</v>
      </c>
      <c r="CK43" s="4">
        <f t="shared" si="33"/>
        <v>5.1000000000000004E-2</v>
      </c>
      <c r="CL43" s="4">
        <f t="shared" si="34"/>
        <v>5.1000000000000004E-2</v>
      </c>
      <c r="CM43" s="4">
        <f t="shared" si="34"/>
        <v>5.1000000000000004E-2</v>
      </c>
      <c r="CN43" s="4">
        <f t="shared" si="34"/>
        <v>5.1000000000000004E-2</v>
      </c>
      <c r="CO43" s="4">
        <f t="shared" si="34"/>
        <v>5.1000000000000004E-2</v>
      </c>
      <c r="CP43" s="4">
        <f t="shared" si="34"/>
        <v>5.1000000000000004E-2</v>
      </c>
      <c r="CQ43" s="4">
        <f t="shared" si="34"/>
        <v>5.1000000000000004E-2</v>
      </c>
      <c r="CR43" s="4">
        <f t="shared" si="34"/>
        <v>5.1000000000000004E-2</v>
      </c>
      <c r="CS43" s="4">
        <f t="shared" si="34"/>
        <v>5.1000000000000004E-2</v>
      </c>
      <c r="CT43" s="4">
        <f t="shared" si="34"/>
        <v>5.1000000000000004E-2</v>
      </c>
      <c r="CU43" s="4">
        <f t="shared" si="34"/>
        <v>5.1000000000000004E-2</v>
      </c>
      <c r="CV43" s="4">
        <f t="shared" si="35"/>
        <v>5.1000000000000004E-2</v>
      </c>
      <c r="CW43" s="4">
        <f t="shared" si="35"/>
        <v>5.1000000000000004E-2</v>
      </c>
      <c r="CX43" s="4">
        <f t="shared" si="35"/>
        <v>5.1000000000000004E-2</v>
      </c>
      <c r="CY43" s="4">
        <f t="shared" si="35"/>
        <v>5.1000000000000004E-2</v>
      </c>
      <c r="CZ43" s="4">
        <f t="shared" si="35"/>
        <v>5.1000000000000004E-2</v>
      </c>
      <c r="DA43" s="4">
        <f t="shared" si="35"/>
        <v>5.1000000000000004E-2</v>
      </c>
      <c r="DB43" s="4">
        <f t="shared" si="35"/>
        <v>5.1000000000000004E-2</v>
      </c>
      <c r="DC43" s="4">
        <f t="shared" si="35"/>
        <v>5.1000000000000004E-2</v>
      </c>
      <c r="DD43" s="4">
        <f t="shared" si="35"/>
        <v>5.1000000000000004E-2</v>
      </c>
      <c r="DE43" s="4">
        <f t="shared" si="35"/>
        <v>5.1000000000000004E-2</v>
      </c>
    </row>
    <row r="44" spans="1:109">
      <c r="A44" t="s">
        <v>77</v>
      </c>
      <c r="B44" t="s">
        <v>5</v>
      </c>
      <c r="C44">
        <v>2</v>
      </c>
      <c r="D44">
        <v>130</v>
      </c>
      <c r="E44" s="1">
        <v>0.3</v>
      </c>
      <c r="F44" s="1">
        <v>0.3</v>
      </c>
      <c r="H44">
        <f>12.5+25</f>
        <v>37.5</v>
      </c>
      <c r="I44">
        <f>H44+H43</f>
        <v>97.5</v>
      </c>
      <c r="J44" s="4">
        <f t="shared" si="26"/>
        <v>0.56000000000000005</v>
      </c>
      <c r="K44" s="4">
        <f t="shared" si="26"/>
        <v>0.56000000000000005</v>
      </c>
      <c r="L44" s="4">
        <f t="shared" si="26"/>
        <v>0.56000000000000005</v>
      </c>
      <c r="M44" s="4">
        <f t="shared" si="26"/>
        <v>0.28000000000000003</v>
      </c>
      <c r="N44" s="4">
        <f t="shared" si="26"/>
        <v>0.28000000000000003</v>
      </c>
      <c r="O44" s="4">
        <f t="shared" si="26"/>
        <v>0.28000000000000003</v>
      </c>
      <c r="P44" s="4">
        <f t="shared" si="26"/>
        <v>0.28000000000000003</v>
      </c>
      <c r="Q44" s="4">
        <f t="shared" si="26"/>
        <v>5.6000000000000008E-2</v>
      </c>
      <c r="R44" s="4">
        <f t="shared" si="26"/>
        <v>5.6000000000000008E-2</v>
      </c>
      <c r="S44" s="4">
        <f t="shared" si="26"/>
        <v>5.6000000000000008E-2</v>
      </c>
      <c r="T44" s="4">
        <f t="shared" si="27"/>
        <v>5.6000000000000008E-2</v>
      </c>
      <c r="U44" s="4">
        <f t="shared" si="27"/>
        <v>5.6000000000000008E-2</v>
      </c>
      <c r="V44" s="4">
        <f t="shared" si="27"/>
        <v>5.6000000000000008E-2</v>
      </c>
      <c r="W44" s="4">
        <f t="shared" si="27"/>
        <v>5.6000000000000008E-2</v>
      </c>
      <c r="X44" s="4">
        <f t="shared" si="27"/>
        <v>5.6000000000000008E-2</v>
      </c>
      <c r="Y44" s="4">
        <f t="shared" si="27"/>
        <v>5.6000000000000008E-2</v>
      </c>
      <c r="Z44" s="4">
        <f t="shared" si="27"/>
        <v>5.6000000000000008E-2</v>
      </c>
      <c r="AA44" s="4">
        <f t="shared" si="27"/>
        <v>5.6000000000000008E-2</v>
      </c>
      <c r="AB44" s="4">
        <f t="shared" si="27"/>
        <v>5.6000000000000008E-2</v>
      </c>
      <c r="AC44" s="4">
        <f t="shared" si="27"/>
        <v>5.6000000000000008E-2</v>
      </c>
      <c r="AD44" s="4">
        <f t="shared" si="28"/>
        <v>5.6000000000000008E-2</v>
      </c>
      <c r="AE44" s="4">
        <f t="shared" si="28"/>
        <v>5.6000000000000008E-2</v>
      </c>
      <c r="AF44" s="4">
        <f t="shared" si="28"/>
        <v>5.6000000000000008E-2</v>
      </c>
      <c r="AG44" s="4">
        <f t="shared" si="28"/>
        <v>5.6000000000000008E-2</v>
      </c>
      <c r="AH44" s="4">
        <f t="shared" si="28"/>
        <v>5.6000000000000008E-2</v>
      </c>
      <c r="AI44" s="4">
        <f t="shared" si="28"/>
        <v>5.6000000000000008E-2</v>
      </c>
      <c r="AJ44" s="4">
        <f t="shared" si="28"/>
        <v>5.6000000000000008E-2</v>
      </c>
      <c r="AK44" s="4">
        <f t="shared" si="28"/>
        <v>5.6000000000000008E-2</v>
      </c>
      <c r="AL44" s="4">
        <f t="shared" si="28"/>
        <v>5.6000000000000008E-2</v>
      </c>
      <c r="AM44" s="4">
        <f t="shared" si="28"/>
        <v>5.6000000000000008E-2</v>
      </c>
      <c r="AN44" s="4">
        <f t="shared" si="29"/>
        <v>5.6000000000000008E-2</v>
      </c>
      <c r="AO44" s="4">
        <f t="shared" si="29"/>
        <v>5.6000000000000008E-2</v>
      </c>
      <c r="AP44" s="4">
        <f t="shared" si="29"/>
        <v>5.6000000000000008E-2</v>
      </c>
      <c r="AQ44" s="4">
        <f t="shared" si="29"/>
        <v>5.6000000000000008E-2</v>
      </c>
      <c r="AR44" s="4">
        <f t="shared" si="29"/>
        <v>5.6000000000000008E-2</v>
      </c>
      <c r="AS44" s="4">
        <f t="shared" si="29"/>
        <v>5.6000000000000008E-2</v>
      </c>
      <c r="AT44" s="4">
        <f t="shared" si="29"/>
        <v>5.6000000000000008E-2</v>
      </c>
      <c r="AU44" s="4">
        <f t="shared" si="29"/>
        <v>5.6000000000000008E-2</v>
      </c>
      <c r="AV44" s="4">
        <f t="shared" si="29"/>
        <v>5.6000000000000008E-2</v>
      </c>
      <c r="AW44" s="4">
        <f t="shared" si="29"/>
        <v>5.6000000000000008E-2</v>
      </c>
      <c r="AX44" s="4">
        <f t="shared" si="30"/>
        <v>5.6000000000000008E-2</v>
      </c>
      <c r="AY44" s="4">
        <f t="shared" si="30"/>
        <v>5.6000000000000008E-2</v>
      </c>
      <c r="AZ44" s="4">
        <f t="shared" si="30"/>
        <v>5.6000000000000008E-2</v>
      </c>
      <c r="BA44" s="4">
        <f t="shared" si="30"/>
        <v>5.6000000000000008E-2</v>
      </c>
      <c r="BB44" s="4">
        <f t="shared" si="30"/>
        <v>5.6000000000000008E-2</v>
      </c>
      <c r="BC44" s="4">
        <f t="shared" si="30"/>
        <v>5.6000000000000008E-2</v>
      </c>
      <c r="BD44" s="4">
        <f t="shared" si="30"/>
        <v>5.6000000000000008E-2</v>
      </c>
      <c r="BE44" s="4">
        <f t="shared" si="30"/>
        <v>5.6000000000000008E-2</v>
      </c>
      <c r="BF44" s="4">
        <f t="shared" si="30"/>
        <v>5.6000000000000008E-2</v>
      </c>
      <c r="BG44" s="4">
        <f t="shared" si="30"/>
        <v>5.6000000000000008E-2</v>
      </c>
      <c r="BH44" s="4">
        <f t="shared" si="31"/>
        <v>5.6000000000000008E-2</v>
      </c>
      <c r="BI44" s="4">
        <f t="shared" si="31"/>
        <v>5.6000000000000008E-2</v>
      </c>
      <c r="BJ44" s="4">
        <f t="shared" si="31"/>
        <v>5.6000000000000008E-2</v>
      </c>
      <c r="BK44" s="4">
        <f t="shared" si="31"/>
        <v>5.6000000000000008E-2</v>
      </c>
      <c r="BL44" s="4">
        <f t="shared" si="31"/>
        <v>5.6000000000000008E-2</v>
      </c>
      <c r="BM44" s="4">
        <f t="shared" si="31"/>
        <v>5.6000000000000008E-2</v>
      </c>
      <c r="BN44" s="4">
        <f t="shared" si="31"/>
        <v>5.6000000000000008E-2</v>
      </c>
      <c r="BO44" s="4">
        <f t="shared" si="31"/>
        <v>5.6000000000000008E-2</v>
      </c>
      <c r="BP44" s="4">
        <f t="shared" si="31"/>
        <v>5.6000000000000008E-2</v>
      </c>
      <c r="BQ44" s="4">
        <f t="shared" si="31"/>
        <v>5.6000000000000008E-2</v>
      </c>
      <c r="BR44" s="4">
        <f t="shared" si="32"/>
        <v>5.6000000000000008E-2</v>
      </c>
      <c r="BS44" s="4">
        <f t="shared" si="32"/>
        <v>5.6000000000000008E-2</v>
      </c>
      <c r="BT44" s="4">
        <f t="shared" si="32"/>
        <v>5.6000000000000008E-2</v>
      </c>
      <c r="BU44" s="4">
        <f t="shared" si="32"/>
        <v>5.6000000000000008E-2</v>
      </c>
      <c r="BV44" s="4">
        <f t="shared" si="32"/>
        <v>5.6000000000000008E-2</v>
      </c>
      <c r="BW44" s="4">
        <f t="shared" si="32"/>
        <v>5.6000000000000008E-2</v>
      </c>
      <c r="BX44" s="4">
        <f t="shared" si="32"/>
        <v>5.6000000000000008E-2</v>
      </c>
      <c r="BY44" s="4">
        <f t="shared" si="32"/>
        <v>5.6000000000000008E-2</v>
      </c>
      <c r="BZ44" s="4">
        <f t="shared" si="32"/>
        <v>5.6000000000000008E-2</v>
      </c>
      <c r="CA44" s="4">
        <f t="shared" si="32"/>
        <v>5.6000000000000008E-2</v>
      </c>
      <c r="CB44" s="4">
        <f t="shared" si="33"/>
        <v>5.6000000000000008E-2</v>
      </c>
      <c r="CC44" s="4">
        <f t="shared" si="33"/>
        <v>5.6000000000000008E-2</v>
      </c>
      <c r="CD44" s="4">
        <f t="shared" si="33"/>
        <v>5.6000000000000008E-2</v>
      </c>
      <c r="CE44" s="4">
        <f t="shared" si="33"/>
        <v>5.6000000000000008E-2</v>
      </c>
      <c r="CF44" s="4">
        <f t="shared" si="33"/>
        <v>5.6000000000000008E-2</v>
      </c>
      <c r="CG44" s="4">
        <f t="shared" si="33"/>
        <v>5.6000000000000008E-2</v>
      </c>
      <c r="CH44" s="4">
        <f t="shared" si="33"/>
        <v>5.6000000000000008E-2</v>
      </c>
      <c r="CI44" s="4">
        <f t="shared" si="33"/>
        <v>5.6000000000000008E-2</v>
      </c>
      <c r="CJ44" s="4">
        <f t="shared" si="33"/>
        <v>5.6000000000000008E-2</v>
      </c>
      <c r="CK44" s="4">
        <f t="shared" si="33"/>
        <v>5.6000000000000008E-2</v>
      </c>
      <c r="CL44" s="4">
        <f t="shared" si="34"/>
        <v>5.6000000000000008E-2</v>
      </c>
      <c r="CM44" s="4">
        <f t="shared" si="34"/>
        <v>5.6000000000000008E-2</v>
      </c>
      <c r="CN44" s="4">
        <f t="shared" si="34"/>
        <v>5.6000000000000008E-2</v>
      </c>
      <c r="CO44" s="4">
        <f t="shared" si="34"/>
        <v>5.6000000000000008E-2</v>
      </c>
      <c r="CP44" s="4">
        <f t="shared" si="34"/>
        <v>5.6000000000000008E-2</v>
      </c>
      <c r="CQ44" s="4">
        <f t="shared" si="34"/>
        <v>5.6000000000000008E-2</v>
      </c>
      <c r="CR44" s="4">
        <f t="shared" si="34"/>
        <v>5.6000000000000008E-2</v>
      </c>
      <c r="CS44" s="4">
        <f t="shared" si="34"/>
        <v>5.6000000000000008E-2</v>
      </c>
      <c r="CT44" s="4">
        <f t="shared" si="34"/>
        <v>5.6000000000000008E-2</v>
      </c>
      <c r="CU44" s="4">
        <f t="shared" si="34"/>
        <v>5.6000000000000008E-2</v>
      </c>
      <c r="CV44" s="4">
        <f t="shared" si="35"/>
        <v>5.6000000000000008E-2</v>
      </c>
      <c r="CW44" s="4">
        <f t="shared" si="35"/>
        <v>5.6000000000000008E-2</v>
      </c>
      <c r="CX44" s="4">
        <f t="shared" si="35"/>
        <v>5.6000000000000008E-2</v>
      </c>
      <c r="CY44" s="4">
        <f t="shared" si="35"/>
        <v>5.6000000000000008E-2</v>
      </c>
      <c r="CZ44" s="4">
        <f t="shared" si="35"/>
        <v>5.6000000000000008E-2</v>
      </c>
      <c r="DA44" s="4">
        <f t="shared" si="35"/>
        <v>5.6000000000000008E-2</v>
      </c>
      <c r="DB44" s="4">
        <f t="shared" si="35"/>
        <v>5.6000000000000008E-2</v>
      </c>
      <c r="DC44" s="4">
        <f t="shared" si="35"/>
        <v>5.6000000000000008E-2</v>
      </c>
      <c r="DD44" s="4">
        <f t="shared" si="35"/>
        <v>5.6000000000000008E-2</v>
      </c>
      <c r="DE44" s="4">
        <f t="shared" si="35"/>
        <v>5.6000000000000008E-2</v>
      </c>
    </row>
    <row r="45" spans="1:109">
      <c r="A45" t="s">
        <v>78</v>
      </c>
      <c r="B45" t="s">
        <v>5</v>
      </c>
      <c r="C45">
        <v>3</v>
      </c>
      <c r="D45">
        <v>150</v>
      </c>
      <c r="E45" s="1">
        <v>0.4</v>
      </c>
      <c r="F45" s="1">
        <v>0.4</v>
      </c>
      <c r="H45">
        <v>37.5</v>
      </c>
      <c r="I45">
        <f>H45+H44+H43</f>
        <v>135</v>
      </c>
      <c r="J45" s="4">
        <f t="shared" si="26"/>
        <v>0.61</v>
      </c>
      <c r="K45" s="4">
        <f t="shared" si="26"/>
        <v>0.61</v>
      </c>
      <c r="L45" s="4">
        <f t="shared" si="26"/>
        <v>0.61</v>
      </c>
      <c r="M45" s="4">
        <f t="shared" si="26"/>
        <v>0.61</v>
      </c>
      <c r="N45" s="4">
        <f t="shared" si="26"/>
        <v>0.30499999999999999</v>
      </c>
      <c r="O45" s="4">
        <f t="shared" si="26"/>
        <v>0.30499999999999999</v>
      </c>
      <c r="P45" s="4">
        <f t="shared" si="26"/>
        <v>0.30499999999999999</v>
      </c>
      <c r="Q45" s="4">
        <f t="shared" si="26"/>
        <v>0.30499999999999999</v>
      </c>
      <c r="R45" s="4">
        <f t="shared" si="26"/>
        <v>6.0999999999999999E-2</v>
      </c>
      <c r="S45" s="4">
        <f t="shared" si="26"/>
        <v>6.0999999999999999E-2</v>
      </c>
      <c r="T45" s="4">
        <f t="shared" si="27"/>
        <v>6.0999999999999999E-2</v>
      </c>
      <c r="U45" s="4">
        <f t="shared" si="27"/>
        <v>6.0999999999999999E-2</v>
      </c>
      <c r="V45" s="4">
        <f t="shared" si="27"/>
        <v>6.0999999999999999E-2</v>
      </c>
      <c r="W45" s="4">
        <f t="shared" si="27"/>
        <v>6.0999999999999999E-2</v>
      </c>
      <c r="X45" s="4">
        <f t="shared" si="27"/>
        <v>6.0999999999999999E-2</v>
      </c>
      <c r="Y45" s="4">
        <f t="shared" si="27"/>
        <v>6.0999999999999999E-2</v>
      </c>
      <c r="Z45" s="4">
        <f t="shared" si="27"/>
        <v>6.0999999999999999E-2</v>
      </c>
      <c r="AA45" s="4">
        <f t="shared" si="27"/>
        <v>6.0999999999999999E-2</v>
      </c>
      <c r="AB45" s="4">
        <f t="shared" si="27"/>
        <v>6.0999999999999999E-2</v>
      </c>
      <c r="AC45" s="4">
        <f t="shared" si="27"/>
        <v>6.0999999999999999E-2</v>
      </c>
      <c r="AD45" s="4">
        <f t="shared" si="28"/>
        <v>6.0999999999999999E-2</v>
      </c>
      <c r="AE45" s="4">
        <f t="shared" si="28"/>
        <v>6.0999999999999999E-2</v>
      </c>
      <c r="AF45" s="4">
        <f t="shared" si="28"/>
        <v>6.0999999999999999E-2</v>
      </c>
      <c r="AG45" s="4">
        <f t="shared" si="28"/>
        <v>6.0999999999999999E-2</v>
      </c>
      <c r="AH45" s="4">
        <f t="shared" si="28"/>
        <v>6.0999999999999999E-2</v>
      </c>
      <c r="AI45" s="4">
        <f t="shared" si="28"/>
        <v>6.0999999999999999E-2</v>
      </c>
      <c r="AJ45" s="4">
        <f t="shared" si="28"/>
        <v>6.0999999999999999E-2</v>
      </c>
      <c r="AK45" s="4">
        <f t="shared" si="28"/>
        <v>6.0999999999999999E-2</v>
      </c>
      <c r="AL45" s="4">
        <f t="shared" si="28"/>
        <v>6.0999999999999999E-2</v>
      </c>
      <c r="AM45" s="4">
        <f t="shared" si="28"/>
        <v>6.0999999999999999E-2</v>
      </c>
      <c r="AN45" s="4">
        <f t="shared" si="29"/>
        <v>6.0999999999999999E-2</v>
      </c>
      <c r="AO45" s="4">
        <f t="shared" si="29"/>
        <v>6.0999999999999999E-2</v>
      </c>
      <c r="AP45" s="4">
        <f t="shared" si="29"/>
        <v>6.0999999999999999E-2</v>
      </c>
      <c r="AQ45" s="4">
        <f t="shared" si="29"/>
        <v>6.0999999999999999E-2</v>
      </c>
      <c r="AR45" s="4">
        <f t="shared" si="29"/>
        <v>6.0999999999999999E-2</v>
      </c>
      <c r="AS45" s="4">
        <f t="shared" si="29"/>
        <v>6.0999999999999999E-2</v>
      </c>
      <c r="AT45" s="4">
        <f t="shared" si="29"/>
        <v>6.0999999999999999E-2</v>
      </c>
      <c r="AU45" s="4">
        <f t="shared" si="29"/>
        <v>6.0999999999999999E-2</v>
      </c>
      <c r="AV45" s="4">
        <f t="shared" si="29"/>
        <v>6.0999999999999999E-2</v>
      </c>
      <c r="AW45" s="4">
        <f t="shared" si="29"/>
        <v>6.0999999999999999E-2</v>
      </c>
      <c r="AX45" s="4">
        <f t="shared" si="30"/>
        <v>6.0999999999999999E-2</v>
      </c>
      <c r="AY45" s="4">
        <f t="shared" si="30"/>
        <v>6.0999999999999999E-2</v>
      </c>
      <c r="AZ45" s="4">
        <f t="shared" si="30"/>
        <v>6.0999999999999999E-2</v>
      </c>
      <c r="BA45" s="4">
        <f t="shared" si="30"/>
        <v>6.0999999999999999E-2</v>
      </c>
      <c r="BB45" s="4">
        <f t="shared" si="30"/>
        <v>6.0999999999999999E-2</v>
      </c>
      <c r="BC45" s="4">
        <f t="shared" si="30"/>
        <v>6.0999999999999999E-2</v>
      </c>
      <c r="BD45" s="4">
        <f t="shared" si="30"/>
        <v>6.0999999999999999E-2</v>
      </c>
      <c r="BE45" s="4">
        <f t="shared" si="30"/>
        <v>6.0999999999999999E-2</v>
      </c>
      <c r="BF45" s="4">
        <f t="shared" si="30"/>
        <v>6.0999999999999999E-2</v>
      </c>
      <c r="BG45" s="4">
        <f t="shared" si="30"/>
        <v>6.0999999999999999E-2</v>
      </c>
      <c r="BH45" s="4">
        <f t="shared" si="31"/>
        <v>6.0999999999999999E-2</v>
      </c>
      <c r="BI45" s="4">
        <f t="shared" si="31"/>
        <v>6.0999999999999999E-2</v>
      </c>
      <c r="BJ45" s="4">
        <f t="shared" si="31"/>
        <v>6.0999999999999999E-2</v>
      </c>
      <c r="BK45" s="4">
        <f t="shared" si="31"/>
        <v>6.0999999999999999E-2</v>
      </c>
      <c r="BL45" s="4">
        <f t="shared" si="31"/>
        <v>6.0999999999999999E-2</v>
      </c>
      <c r="BM45" s="4">
        <f t="shared" si="31"/>
        <v>6.0999999999999999E-2</v>
      </c>
      <c r="BN45" s="4">
        <f t="shared" si="31"/>
        <v>6.0999999999999999E-2</v>
      </c>
      <c r="BO45" s="4">
        <f t="shared" si="31"/>
        <v>6.0999999999999999E-2</v>
      </c>
      <c r="BP45" s="4">
        <f t="shared" si="31"/>
        <v>6.0999999999999999E-2</v>
      </c>
      <c r="BQ45" s="4">
        <f t="shared" si="31"/>
        <v>6.0999999999999999E-2</v>
      </c>
      <c r="BR45" s="4">
        <f t="shared" si="32"/>
        <v>6.0999999999999999E-2</v>
      </c>
      <c r="BS45" s="4">
        <f t="shared" si="32"/>
        <v>6.0999999999999999E-2</v>
      </c>
      <c r="BT45" s="4">
        <f t="shared" si="32"/>
        <v>6.0999999999999999E-2</v>
      </c>
      <c r="BU45" s="4">
        <f t="shared" si="32"/>
        <v>6.0999999999999999E-2</v>
      </c>
      <c r="BV45" s="4">
        <f t="shared" si="32"/>
        <v>6.0999999999999999E-2</v>
      </c>
      <c r="BW45" s="4">
        <f t="shared" si="32"/>
        <v>6.0999999999999999E-2</v>
      </c>
      <c r="BX45" s="4">
        <f t="shared" si="32"/>
        <v>6.0999999999999999E-2</v>
      </c>
      <c r="BY45" s="4">
        <f t="shared" si="32"/>
        <v>6.0999999999999999E-2</v>
      </c>
      <c r="BZ45" s="4">
        <f t="shared" si="32"/>
        <v>6.0999999999999999E-2</v>
      </c>
      <c r="CA45" s="4">
        <f t="shared" si="32"/>
        <v>6.0999999999999999E-2</v>
      </c>
      <c r="CB45" s="4">
        <f t="shared" si="33"/>
        <v>6.0999999999999999E-2</v>
      </c>
      <c r="CC45" s="4">
        <f t="shared" si="33"/>
        <v>6.0999999999999999E-2</v>
      </c>
      <c r="CD45" s="4">
        <f t="shared" si="33"/>
        <v>6.0999999999999999E-2</v>
      </c>
      <c r="CE45" s="4">
        <f t="shared" si="33"/>
        <v>6.0999999999999999E-2</v>
      </c>
      <c r="CF45" s="4">
        <f t="shared" si="33"/>
        <v>6.0999999999999999E-2</v>
      </c>
      <c r="CG45" s="4">
        <f t="shared" si="33"/>
        <v>6.0999999999999999E-2</v>
      </c>
      <c r="CH45" s="4">
        <f t="shared" si="33"/>
        <v>6.0999999999999999E-2</v>
      </c>
      <c r="CI45" s="4">
        <f t="shared" si="33"/>
        <v>6.0999999999999999E-2</v>
      </c>
      <c r="CJ45" s="4">
        <f t="shared" si="33"/>
        <v>6.0999999999999999E-2</v>
      </c>
      <c r="CK45" s="4">
        <f t="shared" si="33"/>
        <v>6.0999999999999999E-2</v>
      </c>
      <c r="CL45" s="4">
        <f t="shared" si="34"/>
        <v>6.0999999999999999E-2</v>
      </c>
      <c r="CM45" s="4">
        <f t="shared" si="34"/>
        <v>6.0999999999999999E-2</v>
      </c>
      <c r="CN45" s="4">
        <f t="shared" si="34"/>
        <v>6.0999999999999999E-2</v>
      </c>
      <c r="CO45" s="4">
        <f t="shared" si="34"/>
        <v>6.0999999999999999E-2</v>
      </c>
      <c r="CP45" s="4">
        <f t="shared" si="34"/>
        <v>6.0999999999999999E-2</v>
      </c>
      <c r="CQ45" s="4">
        <f t="shared" si="34"/>
        <v>6.0999999999999999E-2</v>
      </c>
      <c r="CR45" s="4">
        <f t="shared" si="34"/>
        <v>6.0999999999999999E-2</v>
      </c>
      <c r="CS45" s="4">
        <f t="shared" si="34"/>
        <v>6.0999999999999999E-2</v>
      </c>
      <c r="CT45" s="4">
        <f t="shared" si="34"/>
        <v>6.0999999999999999E-2</v>
      </c>
      <c r="CU45" s="4">
        <f t="shared" si="34"/>
        <v>6.0999999999999999E-2</v>
      </c>
      <c r="CV45" s="4">
        <f t="shared" si="35"/>
        <v>6.0999999999999999E-2</v>
      </c>
      <c r="CW45" s="4">
        <f t="shared" si="35"/>
        <v>6.0999999999999999E-2</v>
      </c>
      <c r="CX45" s="4">
        <f t="shared" si="35"/>
        <v>6.0999999999999999E-2</v>
      </c>
      <c r="CY45" s="4">
        <f t="shared" si="35"/>
        <v>6.0999999999999999E-2</v>
      </c>
      <c r="CZ45" s="4">
        <f t="shared" si="35"/>
        <v>6.0999999999999999E-2</v>
      </c>
      <c r="DA45" s="4">
        <f t="shared" si="35"/>
        <v>6.0999999999999999E-2</v>
      </c>
      <c r="DB45" s="4">
        <f t="shared" si="35"/>
        <v>6.0999999999999999E-2</v>
      </c>
      <c r="DC45" s="4">
        <f t="shared" si="35"/>
        <v>6.0999999999999999E-2</v>
      </c>
      <c r="DD45" s="4">
        <f t="shared" si="35"/>
        <v>6.0999999999999999E-2</v>
      </c>
      <c r="DE45" s="4">
        <f t="shared" si="35"/>
        <v>6.0999999999999999E-2</v>
      </c>
    </row>
    <row r="46" spans="1:109">
      <c r="A46" t="s">
        <v>79</v>
      </c>
      <c r="B46" t="s">
        <v>5</v>
      </c>
      <c r="C46">
        <v>4</v>
      </c>
      <c r="D46">
        <v>170</v>
      </c>
      <c r="E46" s="1">
        <v>0.5</v>
      </c>
      <c r="F46" s="1">
        <v>0.5</v>
      </c>
      <c r="H46">
        <v>105</v>
      </c>
      <c r="I46">
        <f>H46+H45+H44+H43</f>
        <v>240</v>
      </c>
      <c r="J46" s="4">
        <f t="shared" si="26"/>
        <v>0.66</v>
      </c>
      <c r="K46" s="4">
        <f t="shared" si="26"/>
        <v>0.66</v>
      </c>
      <c r="L46" s="4">
        <f t="shared" si="26"/>
        <v>0.66</v>
      </c>
      <c r="M46" s="4">
        <f t="shared" si="26"/>
        <v>0.66</v>
      </c>
      <c r="N46" s="4">
        <f t="shared" si="26"/>
        <v>0.33</v>
      </c>
      <c r="O46" s="4">
        <f t="shared" si="26"/>
        <v>0.33</v>
      </c>
      <c r="P46" s="4">
        <f t="shared" si="26"/>
        <v>0.33</v>
      </c>
      <c r="Q46" s="4">
        <f t="shared" si="26"/>
        <v>0.33</v>
      </c>
      <c r="R46" s="4">
        <f t="shared" si="26"/>
        <v>0.33</v>
      </c>
      <c r="S46" s="4">
        <f t="shared" si="26"/>
        <v>6.6000000000000003E-2</v>
      </c>
      <c r="T46" s="4">
        <f t="shared" si="27"/>
        <v>6.6000000000000003E-2</v>
      </c>
      <c r="U46" s="4">
        <f t="shared" si="27"/>
        <v>6.6000000000000003E-2</v>
      </c>
      <c r="V46" s="4">
        <f t="shared" si="27"/>
        <v>6.6000000000000003E-2</v>
      </c>
      <c r="W46" s="4">
        <f t="shared" si="27"/>
        <v>6.6000000000000003E-2</v>
      </c>
      <c r="X46" s="4">
        <f t="shared" si="27"/>
        <v>6.6000000000000003E-2</v>
      </c>
      <c r="Y46" s="4">
        <f t="shared" si="27"/>
        <v>6.6000000000000003E-2</v>
      </c>
      <c r="Z46" s="4">
        <f t="shared" si="27"/>
        <v>6.6000000000000003E-2</v>
      </c>
      <c r="AA46" s="4">
        <f t="shared" si="27"/>
        <v>6.6000000000000003E-2</v>
      </c>
      <c r="AB46" s="4">
        <f t="shared" si="27"/>
        <v>6.6000000000000003E-2</v>
      </c>
      <c r="AC46" s="4">
        <f t="shared" si="27"/>
        <v>6.6000000000000003E-2</v>
      </c>
      <c r="AD46" s="4">
        <f t="shared" si="28"/>
        <v>6.6000000000000003E-2</v>
      </c>
      <c r="AE46" s="4">
        <f t="shared" si="28"/>
        <v>6.6000000000000003E-2</v>
      </c>
      <c r="AF46" s="4">
        <f t="shared" si="28"/>
        <v>6.6000000000000003E-2</v>
      </c>
      <c r="AG46" s="4">
        <f t="shared" si="28"/>
        <v>6.6000000000000003E-2</v>
      </c>
      <c r="AH46" s="4">
        <f t="shared" si="28"/>
        <v>6.6000000000000003E-2</v>
      </c>
      <c r="AI46" s="4">
        <f t="shared" si="28"/>
        <v>6.6000000000000003E-2</v>
      </c>
      <c r="AJ46" s="4">
        <f t="shared" si="28"/>
        <v>6.6000000000000003E-2</v>
      </c>
      <c r="AK46" s="4">
        <f t="shared" si="28"/>
        <v>6.6000000000000003E-2</v>
      </c>
      <c r="AL46" s="4">
        <f t="shared" si="28"/>
        <v>6.6000000000000003E-2</v>
      </c>
      <c r="AM46" s="4">
        <f t="shared" si="28"/>
        <v>6.6000000000000003E-2</v>
      </c>
      <c r="AN46" s="4">
        <f t="shared" si="29"/>
        <v>6.6000000000000003E-2</v>
      </c>
      <c r="AO46" s="4">
        <f t="shared" si="29"/>
        <v>6.6000000000000003E-2</v>
      </c>
      <c r="AP46" s="4">
        <f t="shared" si="29"/>
        <v>6.6000000000000003E-2</v>
      </c>
      <c r="AQ46" s="4">
        <f t="shared" si="29"/>
        <v>6.6000000000000003E-2</v>
      </c>
      <c r="AR46" s="4">
        <f t="shared" si="29"/>
        <v>6.6000000000000003E-2</v>
      </c>
      <c r="AS46" s="4">
        <f t="shared" si="29"/>
        <v>6.6000000000000003E-2</v>
      </c>
      <c r="AT46" s="4">
        <f t="shared" si="29"/>
        <v>6.6000000000000003E-2</v>
      </c>
      <c r="AU46" s="4">
        <f t="shared" si="29"/>
        <v>6.6000000000000003E-2</v>
      </c>
      <c r="AV46" s="4">
        <f t="shared" si="29"/>
        <v>6.6000000000000003E-2</v>
      </c>
      <c r="AW46" s="4">
        <f t="shared" si="29"/>
        <v>6.6000000000000003E-2</v>
      </c>
      <c r="AX46" s="4">
        <f t="shared" si="30"/>
        <v>6.6000000000000003E-2</v>
      </c>
      <c r="AY46" s="4">
        <f t="shared" si="30"/>
        <v>6.6000000000000003E-2</v>
      </c>
      <c r="AZ46" s="4">
        <f t="shared" si="30"/>
        <v>6.6000000000000003E-2</v>
      </c>
      <c r="BA46" s="4">
        <f t="shared" si="30"/>
        <v>6.6000000000000003E-2</v>
      </c>
      <c r="BB46" s="4">
        <f t="shared" si="30"/>
        <v>6.6000000000000003E-2</v>
      </c>
      <c r="BC46" s="4">
        <f t="shared" si="30"/>
        <v>6.6000000000000003E-2</v>
      </c>
      <c r="BD46" s="4">
        <f t="shared" si="30"/>
        <v>6.6000000000000003E-2</v>
      </c>
      <c r="BE46" s="4">
        <f t="shared" si="30"/>
        <v>6.6000000000000003E-2</v>
      </c>
      <c r="BF46" s="4">
        <f t="shared" si="30"/>
        <v>6.6000000000000003E-2</v>
      </c>
      <c r="BG46" s="4">
        <f t="shared" si="30"/>
        <v>6.6000000000000003E-2</v>
      </c>
      <c r="BH46" s="4">
        <f t="shared" si="31"/>
        <v>6.6000000000000003E-2</v>
      </c>
      <c r="BI46" s="4">
        <f t="shared" si="31"/>
        <v>6.6000000000000003E-2</v>
      </c>
      <c r="BJ46" s="4">
        <f t="shared" si="31"/>
        <v>6.6000000000000003E-2</v>
      </c>
      <c r="BK46" s="4">
        <f t="shared" si="31"/>
        <v>6.6000000000000003E-2</v>
      </c>
      <c r="BL46" s="4">
        <f t="shared" si="31"/>
        <v>6.6000000000000003E-2</v>
      </c>
      <c r="BM46" s="4">
        <f t="shared" si="31"/>
        <v>6.6000000000000003E-2</v>
      </c>
      <c r="BN46" s="4">
        <f t="shared" si="31"/>
        <v>6.6000000000000003E-2</v>
      </c>
      <c r="BO46" s="4">
        <f t="shared" si="31"/>
        <v>6.6000000000000003E-2</v>
      </c>
      <c r="BP46" s="4">
        <f t="shared" si="31"/>
        <v>6.6000000000000003E-2</v>
      </c>
      <c r="BQ46" s="4">
        <f t="shared" si="31"/>
        <v>6.6000000000000003E-2</v>
      </c>
      <c r="BR46" s="4">
        <f t="shared" si="32"/>
        <v>6.6000000000000003E-2</v>
      </c>
      <c r="BS46" s="4">
        <f t="shared" si="32"/>
        <v>6.6000000000000003E-2</v>
      </c>
      <c r="BT46" s="4">
        <f t="shared" si="32"/>
        <v>6.6000000000000003E-2</v>
      </c>
      <c r="BU46" s="4">
        <f t="shared" si="32"/>
        <v>6.6000000000000003E-2</v>
      </c>
      <c r="BV46" s="4">
        <f t="shared" si="32"/>
        <v>6.6000000000000003E-2</v>
      </c>
      <c r="BW46" s="4">
        <f t="shared" si="32"/>
        <v>6.6000000000000003E-2</v>
      </c>
      <c r="BX46" s="4">
        <f t="shared" si="32"/>
        <v>6.6000000000000003E-2</v>
      </c>
      <c r="BY46" s="4">
        <f t="shared" si="32"/>
        <v>6.6000000000000003E-2</v>
      </c>
      <c r="BZ46" s="4">
        <f t="shared" si="32"/>
        <v>6.6000000000000003E-2</v>
      </c>
      <c r="CA46" s="4">
        <f t="shared" si="32"/>
        <v>6.6000000000000003E-2</v>
      </c>
      <c r="CB46" s="4">
        <f t="shared" si="33"/>
        <v>6.6000000000000003E-2</v>
      </c>
      <c r="CC46" s="4">
        <f t="shared" si="33"/>
        <v>6.6000000000000003E-2</v>
      </c>
      <c r="CD46" s="4">
        <f t="shared" si="33"/>
        <v>6.6000000000000003E-2</v>
      </c>
      <c r="CE46" s="4">
        <f t="shared" si="33"/>
        <v>6.6000000000000003E-2</v>
      </c>
      <c r="CF46" s="4">
        <f t="shared" si="33"/>
        <v>6.6000000000000003E-2</v>
      </c>
      <c r="CG46" s="4">
        <f t="shared" si="33"/>
        <v>6.6000000000000003E-2</v>
      </c>
      <c r="CH46" s="4">
        <f t="shared" si="33"/>
        <v>6.6000000000000003E-2</v>
      </c>
      <c r="CI46" s="4">
        <f t="shared" si="33"/>
        <v>6.6000000000000003E-2</v>
      </c>
      <c r="CJ46" s="4">
        <f t="shared" si="33"/>
        <v>6.6000000000000003E-2</v>
      </c>
      <c r="CK46" s="4">
        <f t="shared" si="33"/>
        <v>6.6000000000000003E-2</v>
      </c>
      <c r="CL46" s="4">
        <f t="shared" si="34"/>
        <v>6.6000000000000003E-2</v>
      </c>
      <c r="CM46" s="4">
        <f t="shared" si="34"/>
        <v>6.6000000000000003E-2</v>
      </c>
      <c r="CN46" s="4">
        <f t="shared" si="34"/>
        <v>6.6000000000000003E-2</v>
      </c>
      <c r="CO46" s="4">
        <f t="shared" si="34"/>
        <v>6.6000000000000003E-2</v>
      </c>
      <c r="CP46" s="4">
        <f t="shared" si="34"/>
        <v>6.6000000000000003E-2</v>
      </c>
      <c r="CQ46" s="4">
        <f t="shared" si="34"/>
        <v>6.6000000000000003E-2</v>
      </c>
      <c r="CR46" s="4">
        <f t="shared" si="34"/>
        <v>6.6000000000000003E-2</v>
      </c>
      <c r="CS46" s="4">
        <f t="shared" si="34"/>
        <v>6.6000000000000003E-2</v>
      </c>
      <c r="CT46" s="4">
        <f t="shared" si="34"/>
        <v>6.6000000000000003E-2</v>
      </c>
      <c r="CU46" s="4">
        <f t="shared" si="34"/>
        <v>6.6000000000000003E-2</v>
      </c>
      <c r="CV46" s="4">
        <f t="shared" si="35"/>
        <v>6.6000000000000003E-2</v>
      </c>
      <c r="CW46" s="4">
        <f t="shared" si="35"/>
        <v>6.6000000000000003E-2</v>
      </c>
      <c r="CX46" s="4">
        <f t="shared" si="35"/>
        <v>6.6000000000000003E-2</v>
      </c>
      <c r="CY46" s="4">
        <f t="shared" si="35"/>
        <v>6.6000000000000003E-2</v>
      </c>
      <c r="CZ46" s="4">
        <f t="shared" si="35"/>
        <v>6.6000000000000003E-2</v>
      </c>
      <c r="DA46" s="4">
        <f t="shared" si="35"/>
        <v>6.6000000000000003E-2</v>
      </c>
      <c r="DB46" s="4">
        <f t="shared" si="35"/>
        <v>6.6000000000000003E-2</v>
      </c>
      <c r="DC46" s="4">
        <f t="shared" si="35"/>
        <v>6.6000000000000003E-2</v>
      </c>
      <c r="DD46" s="4">
        <f t="shared" si="35"/>
        <v>6.6000000000000003E-2</v>
      </c>
      <c r="DE46" s="4">
        <f t="shared" si="35"/>
        <v>6.6000000000000003E-2</v>
      </c>
    </row>
    <row r="47" spans="1:109">
      <c r="A47" t="s">
        <v>80</v>
      </c>
      <c r="B47" t="s">
        <v>5</v>
      </c>
      <c r="C47">
        <v>5</v>
      </c>
      <c r="D47">
        <v>200</v>
      </c>
      <c r="E47" s="1">
        <v>0.6</v>
      </c>
      <c r="F47" s="1">
        <v>0.6</v>
      </c>
      <c r="H47">
        <v>120</v>
      </c>
      <c r="I47">
        <f>H47+H46+H45+H44+H43</f>
        <v>360</v>
      </c>
      <c r="J47" s="4">
        <f t="shared" si="26"/>
        <v>0.71000000000000008</v>
      </c>
      <c r="K47" s="4">
        <f t="shared" si="26"/>
        <v>0.71000000000000008</v>
      </c>
      <c r="L47" s="4">
        <f t="shared" si="26"/>
        <v>0.71000000000000008</v>
      </c>
      <c r="M47" s="4">
        <f t="shared" si="26"/>
        <v>0.71000000000000008</v>
      </c>
      <c r="N47" s="4">
        <f t="shared" si="26"/>
        <v>0.71000000000000008</v>
      </c>
      <c r="O47" s="4">
        <f t="shared" si="26"/>
        <v>0.35500000000000004</v>
      </c>
      <c r="P47" s="4">
        <f t="shared" si="26"/>
        <v>0.35500000000000004</v>
      </c>
      <c r="Q47" s="4">
        <f t="shared" si="26"/>
        <v>0.35500000000000004</v>
      </c>
      <c r="R47" s="4">
        <f t="shared" si="26"/>
        <v>0.35500000000000004</v>
      </c>
      <c r="S47" s="4">
        <f t="shared" si="26"/>
        <v>0.35500000000000004</v>
      </c>
      <c r="T47" s="4">
        <f t="shared" si="27"/>
        <v>7.1000000000000008E-2</v>
      </c>
      <c r="U47" s="4">
        <f t="shared" si="27"/>
        <v>7.1000000000000008E-2</v>
      </c>
      <c r="V47" s="4">
        <f t="shared" si="27"/>
        <v>7.1000000000000008E-2</v>
      </c>
      <c r="W47" s="4">
        <f t="shared" si="27"/>
        <v>7.1000000000000008E-2</v>
      </c>
      <c r="X47" s="4">
        <f t="shared" si="27"/>
        <v>7.1000000000000008E-2</v>
      </c>
      <c r="Y47" s="4">
        <f t="shared" si="27"/>
        <v>7.1000000000000008E-2</v>
      </c>
      <c r="Z47" s="4">
        <f t="shared" si="27"/>
        <v>7.1000000000000008E-2</v>
      </c>
      <c r="AA47" s="4">
        <f t="shared" si="27"/>
        <v>7.1000000000000008E-2</v>
      </c>
      <c r="AB47" s="4">
        <f t="shared" si="27"/>
        <v>7.1000000000000008E-2</v>
      </c>
      <c r="AC47" s="4">
        <f t="shared" si="27"/>
        <v>7.1000000000000008E-2</v>
      </c>
      <c r="AD47" s="4">
        <f t="shared" si="28"/>
        <v>7.1000000000000008E-2</v>
      </c>
      <c r="AE47" s="4">
        <f t="shared" si="28"/>
        <v>7.1000000000000008E-2</v>
      </c>
      <c r="AF47" s="4">
        <f t="shared" si="28"/>
        <v>7.1000000000000008E-2</v>
      </c>
      <c r="AG47" s="4">
        <f t="shared" si="28"/>
        <v>7.1000000000000008E-2</v>
      </c>
      <c r="AH47" s="4">
        <f t="shared" si="28"/>
        <v>7.1000000000000008E-2</v>
      </c>
      <c r="AI47" s="4">
        <f t="shared" si="28"/>
        <v>7.1000000000000008E-2</v>
      </c>
      <c r="AJ47" s="4">
        <f t="shared" si="28"/>
        <v>7.1000000000000008E-2</v>
      </c>
      <c r="AK47" s="4">
        <f t="shared" si="28"/>
        <v>7.1000000000000008E-2</v>
      </c>
      <c r="AL47" s="4">
        <f t="shared" si="28"/>
        <v>7.1000000000000008E-2</v>
      </c>
      <c r="AM47" s="4">
        <f t="shared" si="28"/>
        <v>7.1000000000000008E-2</v>
      </c>
      <c r="AN47" s="4">
        <f t="shared" si="29"/>
        <v>7.1000000000000008E-2</v>
      </c>
      <c r="AO47" s="4">
        <f t="shared" si="29"/>
        <v>7.1000000000000008E-2</v>
      </c>
      <c r="AP47" s="4">
        <f t="shared" si="29"/>
        <v>7.1000000000000008E-2</v>
      </c>
      <c r="AQ47" s="4">
        <f t="shared" si="29"/>
        <v>7.1000000000000008E-2</v>
      </c>
      <c r="AR47" s="4">
        <f t="shared" si="29"/>
        <v>7.1000000000000008E-2</v>
      </c>
      <c r="AS47" s="4">
        <f t="shared" si="29"/>
        <v>7.1000000000000008E-2</v>
      </c>
      <c r="AT47" s="4">
        <f t="shared" si="29"/>
        <v>7.1000000000000008E-2</v>
      </c>
      <c r="AU47" s="4">
        <f t="shared" si="29"/>
        <v>7.1000000000000008E-2</v>
      </c>
      <c r="AV47" s="4">
        <f t="shared" si="29"/>
        <v>7.1000000000000008E-2</v>
      </c>
      <c r="AW47" s="4">
        <f t="shared" si="29"/>
        <v>7.1000000000000008E-2</v>
      </c>
      <c r="AX47" s="4">
        <f t="shared" si="30"/>
        <v>7.1000000000000008E-2</v>
      </c>
      <c r="AY47" s="4">
        <f t="shared" si="30"/>
        <v>7.1000000000000008E-2</v>
      </c>
      <c r="AZ47" s="4">
        <f t="shared" si="30"/>
        <v>7.1000000000000008E-2</v>
      </c>
      <c r="BA47" s="4">
        <f t="shared" si="30"/>
        <v>7.1000000000000008E-2</v>
      </c>
      <c r="BB47" s="4">
        <f t="shared" si="30"/>
        <v>7.1000000000000008E-2</v>
      </c>
      <c r="BC47" s="4">
        <f t="shared" si="30"/>
        <v>7.1000000000000008E-2</v>
      </c>
      <c r="BD47" s="4">
        <f t="shared" si="30"/>
        <v>7.1000000000000008E-2</v>
      </c>
      <c r="BE47" s="4">
        <f t="shared" si="30"/>
        <v>7.1000000000000008E-2</v>
      </c>
      <c r="BF47" s="4">
        <f t="shared" si="30"/>
        <v>7.1000000000000008E-2</v>
      </c>
      <c r="BG47" s="4">
        <f t="shared" si="30"/>
        <v>7.1000000000000008E-2</v>
      </c>
      <c r="BH47" s="4">
        <f t="shared" si="31"/>
        <v>7.1000000000000008E-2</v>
      </c>
      <c r="BI47" s="4">
        <f t="shared" si="31"/>
        <v>7.1000000000000008E-2</v>
      </c>
      <c r="BJ47" s="4">
        <f t="shared" si="31"/>
        <v>7.1000000000000008E-2</v>
      </c>
      <c r="BK47" s="4">
        <f t="shared" si="31"/>
        <v>7.1000000000000008E-2</v>
      </c>
      <c r="BL47" s="4">
        <f t="shared" si="31"/>
        <v>7.1000000000000008E-2</v>
      </c>
      <c r="BM47" s="4">
        <f t="shared" si="31"/>
        <v>7.1000000000000008E-2</v>
      </c>
      <c r="BN47" s="4">
        <f t="shared" si="31"/>
        <v>7.1000000000000008E-2</v>
      </c>
      <c r="BO47" s="4">
        <f t="shared" si="31"/>
        <v>7.1000000000000008E-2</v>
      </c>
      <c r="BP47" s="4">
        <f t="shared" si="31"/>
        <v>7.1000000000000008E-2</v>
      </c>
      <c r="BQ47" s="4">
        <f t="shared" si="31"/>
        <v>7.1000000000000008E-2</v>
      </c>
      <c r="BR47" s="4">
        <f t="shared" si="32"/>
        <v>7.1000000000000008E-2</v>
      </c>
      <c r="BS47" s="4">
        <f t="shared" si="32"/>
        <v>7.1000000000000008E-2</v>
      </c>
      <c r="BT47" s="4">
        <f t="shared" si="32"/>
        <v>7.1000000000000008E-2</v>
      </c>
      <c r="BU47" s="4">
        <f t="shared" si="32"/>
        <v>7.1000000000000008E-2</v>
      </c>
      <c r="BV47" s="4">
        <f t="shared" si="32"/>
        <v>7.1000000000000008E-2</v>
      </c>
      <c r="BW47" s="4">
        <f t="shared" si="32"/>
        <v>7.1000000000000008E-2</v>
      </c>
      <c r="BX47" s="4">
        <f t="shared" si="32"/>
        <v>7.1000000000000008E-2</v>
      </c>
      <c r="BY47" s="4">
        <f t="shared" si="32"/>
        <v>7.1000000000000008E-2</v>
      </c>
      <c r="BZ47" s="4">
        <f t="shared" si="32"/>
        <v>7.1000000000000008E-2</v>
      </c>
      <c r="CA47" s="4">
        <f t="shared" si="32"/>
        <v>7.1000000000000008E-2</v>
      </c>
      <c r="CB47" s="4">
        <f t="shared" si="33"/>
        <v>7.1000000000000008E-2</v>
      </c>
      <c r="CC47" s="4">
        <f t="shared" si="33"/>
        <v>7.1000000000000008E-2</v>
      </c>
      <c r="CD47" s="4">
        <f t="shared" si="33"/>
        <v>7.1000000000000008E-2</v>
      </c>
      <c r="CE47" s="4">
        <f t="shared" si="33"/>
        <v>7.1000000000000008E-2</v>
      </c>
      <c r="CF47" s="4">
        <f t="shared" si="33"/>
        <v>7.1000000000000008E-2</v>
      </c>
      <c r="CG47" s="4">
        <f t="shared" si="33"/>
        <v>7.1000000000000008E-2</v>
      </c>
      <c r="CH47" s="4">
        <f t="shared" si="33"/>
        <v>7.1000000000000008E-2</v>
      </c>
      <c r="CI47" s="4">
        <f t="shared" si="33"/>
        <v>7.1000000000000008E-2</v>
      </c>
      <c r="CJ47" s="4">
        <f t="shared" si="33"/>
        <v>7.1000000000000008E-2</v>
      </c>
      <c r="CK47" s="4">
        <f t="shared" si="33"/>
        <v>7.1000000000000008E-2</v>
      </c>
      <c r="CL47" s="4">
        <f t="shared" si="34"/>
        <v>7.1000000000000008E-2</v>
      </c>
      <c r="CM47" s="4">
        <f t="shared" si="34"/>
        <v>7.1000000000000008E-2</v>
      </c>
      <c r="CN47" s="4">
        <f t="shared" si="34"/>
        <v>7.1000000000000008E-2</v>
      </c>
      <c r="CO47" s="4">
        <f t="shared" si="34"/>
        <v>7.1000000000000008E-2</v>
      </c>
      <c r="CP47" s="4">
        <f t="shared" si="34"/>
        <v>7.1000000000000008E-2</v>
      </c>
      <c r="CQ47" s="4">
        <f t="shared" si="34"/>
        <v>7.1000000000000008E-2</v>
      </c>
      <c r="CR47" s="4">
        <f t="shared" si="34"/>
        <v>7.1000000000000008E-2</v>
      </c>
      <c r="CS47" s="4">
        <f t="shared" si="34"/>
        <v>7.1000000000000008E-2</v>
      </c>
      <c r="CT47" s="4">
        <f t="shared" si="34"/>
        <v>7.1000000000000008E-2</v>
      </c>
      <c r="CU47" s="4">
        <f t="shared" si="34"/>
        <v>7.1000000000000008E-2</v>
      </c>
      <c r="CV47" s="4">
        <f t="shared" si="35"/>
        <v>7.1000000000000008E-2</v>
      </c>
      <c r="CW47" s="4">
        <f t="shared" si="35"/>
        <v>7.1000000000000008E-2</v>
      </c>
      <c r="CX47" s="4">
        <f t="shared" si="35"/>
        <v>7.1000000000000008E-2</v>
      </c>
      <c r="CY47" s="4">
        <f t="shared" si="35"/>
        <v>7.1000000000000008E-2</v>
      </c>
      <c r="CZ47" s="4">
        <f t="shared" si="35"/>
        <v>7.1000000000000008E-2</v>
      </c>
      <c r="DA47" s="4">
        <f t="shared" si="35"/>
        <v>7.1000000000000008E-2</v>
      </c>
      <c r="DB47" s="4">
        <f t="shared" si="35"/>
        <v>7.1000000000000008E-2</v>
      </c>
      <c r="DC47" s="4">
        <f t="shared" si="35"/>
        <v>7.1000000000000008E-2</v>
      </c>
      <c r="DD47" s="4">
        <f t="shared" si="35"/>
        <v>7.1000000000000008E-2</v>
      </c>
      <c r="DE47" s="4">
        <f t="shared" si="35"/>
        <v>7.1000000000000008E-2</v>
      </c>
    </row>
    <row r="48" spans="1:109">
      <c r="A48" t="s">
        <v>81</v>
      </c>
      <c r="B48" t="s">
        <v>6</v>
      </c>
      <c r="C48">
        <v>1</v>
      </c>
      <c r="D48">
        <v>130</v>
      </c>
      <c r="E48" s="1">
        <v>0.3</v>
      </c>
      <c r="F48" s="1">
        <v>0.3</v>
      </c>
      <c r="G48" s="1">
        <v>0.3</v>
      </c>
      <c r="H48" s="2">
        <v>120</v>
      </c>
      <c r="I48">
        <f>H48</f>
        <v>120</v>
      </c>
      <c r="J48" s="4">
        <f t="shared" si="26"/>
        <v>0.56000000000000005</v>
      </c>
      <c r="K48" s="4">
        <f t="shared" si="26"/>
        <v>0.56000000000000005</v>
      </c>
      <c r="L48" s="4">
        <f t="shared" si="26"/>
        <v>0.56000000000000005</v>
      </c>
      <c r="M48" s="4">
        <f t="shared" si="26"/>
        <v>0.28000000000000003</v>
      </c>
      <c r="N48" s="4">
        <f t="shared" si="26"/>
        <v>0.28000000000000003</v>
      </c>
      <c r="O48" s="4">
        <f t="shared" si="26"/>
        <v>0.28000000000000003</v>
      </c>
      <c r="P48" s="4">
        <f t="shared" si="26"/>
        <v>0.28000000000000003</v>
      </c>
      <c r="Q48" s="4">
        <f t="shared" si="26"/>
        <v>5.6000000000000008E-2</v>
      </c>
      <c r="R48" s="4">
        <f t="shared" si="26"/>
        <v>5.6000000000000008E-2</v>
      </c>
      <c r="S48" s="4">
        <f t="shared" si="26"/>
        <v>5.6000000000000008E-2</v>
      </c>
      <c r="T48" s="4">
        <f t="shared" si="27"/>
        <v>5.6000000000000008E-2</v>
      </c>
      <c r="U48" s="4">
        <f t="shared" si="27"/>
        <v>5.6000000000000008E-2</v>
      </c>
      <c r="V48" s="4">
        <f t="shared" si="27"/>
        <v>5.6000000000000008E-2</v>
      </c>
      <c r="W48" s="4">
        <f t="shared" si="27"/>
        <v>5.6000000000000008E-2</v>
      </c>
      <c r="X48" s="4">
        <f t="shared" si="27"/>
        <v>5.6000000000000008E-2</v>
      </c>
      <c r="Y48" s="4">
        <f t="shared" si="27"/>
        <v>5.6000000000000008E-2</v>
      </c>
      <c r="Z48" s="4">
        <f t="shared" si="27"/>
        <v>5.6000000000000008E-2</v>
      </c>
      <c r="AA48" s="4">
        <f t="shared" si="27"/>
        <v>5.6000000000000008E-2</v>
      </c>
      <c r="AB48" s="4">
        <f t="shared" si="27"/>
        <v>5.6000000000000008E-2</v>
      </c>
      <c r="AC48" s="4">
        <f t="shared" si="27"/>
        <v>5.6000000000000008E-2</v>
      </c>
      <c r="AD48" s="4">
        <f t="shared" si="28"/>
        <v>5.6000000000000008E-2</v>
      </c>
      <c r="AE48" s="4">
        <f t="shared" si="28"/>
        <v>5.6000000000000008E-2</v>
      </c>
      <c r="AF48" s="4">
        <f t="shared" si="28"/>
        <v>5.6000000000000008E-2</v>
      </c>
      <c r="AG48" s="4">
        <f t="shared" si="28"/>
        <v>5.6000000000000008E-2</v>
      </c>
      <c r="AH48" s="4">
        <f t="shared" si="28"/>
        <v>5.6000000000000008E-2</v>
      </c>
      <c r="AI48" s="4">
        <f t="shared" si="28"/>
        <v>5.6000000000000008E-2</v>
      </c>
      <c r="AJ48" s="4">
        <f t="shared" si="28"/>
        <v>5.6000000000000008E-2</v>
      </c>
      <c r="AK48" s="4">
        <f t="shared" si="28"/>
        <v>5.6000000000000008E-2</v>
      </c>
      <c r="AL48" s="4">
        <f t="shared" si="28"/>
        <v>5.6000000000000008E-2</v>
      </c>
      <c r="AM48" s="4">
        <f t="shared" si="28"/>
        <v>5.6000000000000008E-2</v>
      </c>
      <c r="AN48" s="4">
        <f t="shared" si="29"/>
        <v>5.6000000000000008E-2</v>
      </c>
      <c r="AO48" s="4">
        <f t="shared" si="29"/>
        <v>5.6000000000000008E-2</v>
      </c>
      <c r="AP48" s="4">
        <f t="shared" si="29"/>
        <v>5.6000000000000008E-2</v>
      </c>
      <c r="AQ48" s="4">
        <f t="shared" si="29"/>
        <v>5.6000000000000008E-2</v>
      </c>
      <c r="AR48" s="4">
        <f t="shared" si="29"/>
        <v>5.6000000000000008E-2</v>
      </c>
      <c r="AS48" s="4">
        <f t="shared" si="29"/>
        <v>5.6000000000000008E-2</v>
      </c>
      <c r="AT48" s="4">
        <f t="shared" si="29"/>
        <v>5.6000000000000008E-2</v>
      </c>
      <c r="AU48" s="4">
        <f t="shared" si="29"/>
        <v>5.6000000000000008E-2</v>
      </c>
      <c r="AV48" s="4">
        <f t="shared" si="29"/>
        <v>5.6000000000000008E-2</v>
      </c>
      <c r="AW48" s="4">
        <f t="shared" si="29"/>
        <v>5.6000000000000008E-2</v>
      </c>
      <c r="AX48" s="4">
        <f t="shared" si="30"/>
        <v>5.6000000000000008E-2</v>
      </c>
      <c r="AY48" s="4">
        <f t="shared" si="30"/>
        <v>5.6000000000000008E-2</v>
      </c>
      <c r="AZ48" s="4">
        <f t="shared" si="30"/>
        <v>5.6000000000000008E-2</v>
      </c>
      <c r="BA48" s="4">
        <f t="shared" si="30"/>
        <v>5.6000000000000008E-2</v>
      </c>
      <c r="BB48" s="4">
        <f t="shared" si="30"/>
        <v>5.6000000000000008E-2</v>
      </c>
      <c r="BC48" s="4">
        <f t="shared" si="30"/>
        <v>5.6000000000000008E-2</v>
      </c>
      <c r="BD48" s="4">
        <f t="shared" si="30"/>
        <v>5.6000000000000008E-2</v>
      </c>
      <c r="BE48" s="4">
        <f t="shared" si="30"/>
        <v>5.6000000000000008E-2</v>
      </c>
      <c r="BF48" s="4">
        <f t="shared" si="30"/>
        <v>5.6000000000000008E-2</v>
      </c>
      <c r="BG48" s="4">
        <f t="shared" si="30"/>
        <v>5.6000000000000008E-2</v>
      </c>
      <c r="BH48" s="4">
        <f t="shared" si="31"/>
        <v>5.6000000000000008E-2</v>
      </c>
      <c r="BI48" s="4">
        <f t="shared" si="31"/>
        <v>5.6000000000000008E-2</v>
      </c>
      <c r="BJ48" s="4">
        <f t="shared" si="31"/>
        <v>5.6000000000000008E-2</v>
      </c>
      <c r="BK48" s="4">
        <f t="shared" si="31"/>
        <v>5.6000000000000008E-2</v>
      </c>
      <c r="BL48" s="4">
        <f t="shared" si="31"/>
        <v>5.6000000000000008E-2</v>
      </c>
      <c r="BM48" s="4">
        <f t="shared" si="31"/>
        <v>5.6000000000000008E-2</v>
      </c>
      <c r="BN48" s="4">
        <f t="shared" si="31"/>
        <v>5.6000000000000008E-2</v>
      </c>
      <c r="BO48" s="4">
        <f t="shared" si="31"/>
        <v>5.6000000000000008E-2</v>
      </c>
      <c r="BP48" s="4">
        <f t="shared" si="31"/>
        <v>5.6000000000000008E-2</v>
      </c>
      <c r="BQ48" s="4">
        <f t="shared" si="31"/>
        <v>5.6000000000000008E-2</v>
      </c>
      <c r="BR48" s="4">
        <f t="shared" si="32"/>
        <v>5.6000000000000008E-2</v>
      </c>
      <c r="BS48" s="4">
        <f t="shared" si="32"/>
        <v>5.6000000000000008E-2</v>
      </c>
      <c r="BT48" s="4">
        <f t="shared" si="32"/>
        <v>5.6000000000000008E-2</v>
      </c>
      <c r="BU48" s="4">
        <f t="shared" si="32"/>
        <v>5.6000000000000008E-2</v>
      </c>
      <c r="BV48" s="4">
        <f t="shared" si="32"/>
        <v>5.6000000000000008E-2</v>
      </c>
      <c r="BW48" s="4">
        <f t="shared" si="32"/>
        <v>5.6000000000000008E-2</v>
      </c>
      <c r="BX48" s="4">
        <f t="shared" si="32"/>
        <v>5.6000000000000008E-2</v>
      </c>
      <c r="BY48" s="4">
        <f t="shared" si="32"/>
        <v>5.6000000000000008E-2</v>
      </c>
      <c r="BZ48" s="4">
        <f t="shared" si="32"/>
        <v>5.6000000000000008E-2</v>
      </c>
      <c r="CA48" s="4">
        <f t="shared" si="32"/>
        <v>5.6000000000000008E-2</v>
      </c>
      <c r="CB48" s="4">
        <f t="shared" si="33"/>
        <v>5.6000000000000008E-2</v>
      </c>
      <c r="CC48" s="4">
        <f t="shared" si="33"/>
        <v>5.6000000000000008E-2</v>
      </c>
      <c r="CD48" s="4">
        <f t="shared" si="33"/>
        <v>5.6000000000000008E-2</v>
      </c>
      <c r="CE48" s="4">
        <f t="shared" si="33"/>
        <v>5.6000000000000008E-2</v>
      </c>
      <c r="CF48" s="4">
        <f t="shared" si="33"/>
        <v>5.6000000000000008E-2</v>
      </c>
      <c r="CG48" s="4">
        <f t="shared" si="33"/>
        <v>5.6000000000000008E-2</v>
      </c>
      <c r="CH48" s="4">
        <f t="shared" si="33"/>
        <v>5.6000000000000008E-2</v>
      </c>
      <c r="CI48" s="4">
        <f t="shared" si="33"/>
        <v>5.6000000000000008E-2</v>
      </c>
      <c r="CJ48" s="4">
        <f t="shared" si="33"/>
        <v>5.6000000000000008E-2</v>
      </c>
      <c r="CK48" s="4">
        <f t="shared" si="33"/>
        <v>5.6000000000000008E-2</v>
      </c>
      <c r="CL48" s="4">
        <f t="shared" si="34"/>
        <v>5.6000000000000008E-2</v>
      </c>
      <c r="CM48" s="4">
        <f t="shared" si="34"/>
        <v>5.6000000000000008E-2</v>
      </c>
      <c r="CN48" s="4">
        <f t="shared" si="34"/>
        <v>5.6000000000000008E-2</v>
      </c>
      <c r="CO48" s="4">
        <f t="shared" si="34"/>
        <v>5.6000000000000008E-2</v>
      </c>
      <c r="CP48" s="4">
        <f t="shared" si="34"/>
        <v>5.6000000000000008E-2</v>
      </c>
      <c r="CQ48" s="4">
        <f t="shared" si="34"/>
        <v>5.6000000000000008E-2</v>
      </c>
      <c r="CR48" s="4">
        <f t="shared" si="34"/>
        <v>5.6000000000000008E-2</v>
      </c>
      <c r="CS48" s="4">
        <f t="shared" si="34"/>
        <v>5.6000000000000008E-2</v>
      </c>
      <c r="CT48" s="4">
        <f t="shared" si="34"/>
        <v>5.6000000000000008E-2</v>
      </c>
      <c r="CU48" s="4">
        <f t="shared" si="34"/>
        <v>5.6000000000000008E-2</v>
      </c>
      <c r="CV48" s="4">
        <f t="shared" si="35"/>
        <v>5.6000000000000008E-2</v>
      </c>
      <c r="CW48" s="4">
        <f t="shared" si="35"/>
        <v>5.6000000000000008E-2</v>
      </c>
      <c r="CX48" s="4">
        <f t="shared" si="35"/>
        <v>5.6000000000000008E-2</v>
      </c>
      <c r="CY48" s="4">
        <f t="shared" si="35"/>
        <v>5.6000000000000008E-2</v>
      </c>
      <c r="CZ48" s="4">
        <f t="shared" si="35"/>
        <v>5.6000000000000008E-2</v>
      </c>
      <c r="DA48" s="4">
        <f t="shared" si="35"/>
        <v>5.6000000000000008E-2</v>
      </c>
      <c r="DB48" s="4">
        <f t="shared" si="35"/>
        <v>5.6000000000000008E-2</v>
      </c>
      <c r="DC48" s="4">
        <f t="shared" si="35"/>
        <v>5.6000000000000008E-2</v>
      </c>
      <c r="DD48" s="4">
        <f t="shared" si="35"/>
        <v>5.6000000000000008E-2</v>
      </c>
      <c r="DE48" s="4">
        <f t="shared" si="35"/>
        <v>5.6000000000000008E-2</v>
      </c>
    </row>
    <row r="49" spans="1:109">
      <c r="A49" t="s">
        <v>82</v>
      </c>
      <c r="B49" t="s">
        <v>6</v>
      </c>
      <c r="C49">
        <v>2</v>
      </c>
      <c r="D49">
        <v>160</v>
      </c>
      <c r="E49" s="1">
        <v>0.4</v>
      </c>
      <c r="F49" s="1">
        <v>0.4</v>
      </c>
      <c r="G49" s="1">
        <v>0.4</v>
      </c>
      <c r="H49" s="2">
        <v>60</v>
      </c>
      <c r="I49">
        <f>H49+H48</f>
        <v>180</v>
      </c>
      <c r="J49" s="4">
        <f t="shared" si="26"/>
        <v>0.61</v>
      </c>
      <c r="K49" s="4">
        <f t="shared" si="26"/>
        <v>0.61</v>
      </c>
      <c r="L49" s="4">
        <f t="shared" si="26"/>
        <v>0.61</v>
      </c>
      <c r="M49" s="4">
        <f t="shared" si="26"/>
        <v>0.61</v>
      </c>
      <c r="N49" s="4">
        <f t="shared" si="26"/>
        <v>0.30499999999999999</v>
      </c>
      <c r="O49" s="4">
        <f t="shared" si="26"/>
        <v>0.30499999999999999</v>
      </c>
      <c r="P49" s="4">
        <f t="shared" si="26"/>
        <v>0.30499999999999999</v>
      </c>
      <c r="Q49" s="4">
        <f t="shared" si="26"/>
        <v>0.30499999999999999</v>
      </c>
      <c r="R49" s="4">
        <f t="shared" si="26"/>
        <v>6.0999999999999999E-2</v>
      </c>
      <c r="S49" s="4">
        <f t="shared" si="26"/>
        <v>6.0999999999999999E-2</v>
      </c>
      <c r="T49" s="4">
        <f t="shared" si="27"/>
        <v>6.0999999999999999E-2</v>
      </c>
      <c r="U49" s="4">
        <f t="shared" si="27"/>
        <v>6.0999999999999999E-2</v>
      </c>
      <c r="V49" s="4">
        <f t="shared" si="27"/>
        <v>6.0999999999999999E-2</v>
      </c>
      <c r="W49" s="4">
        <f t="shared" si="27"/>
        <v>6.0999999999999999E-2</v>
      </c>
      <c r="X49" s="4">
        <f t="shared" si="27"/>
        <v>6.0999999999999999E-2</v>
      </c>
      <c r="Y49" s="4">
        <f t="shared" si="27"/>
        <v>6.0999999999999999E-2</v>
      </c>
      <c r="Z49" s="4">
        <f t="shared" si="27"/>
        <v>6.0999999999999999E-2</v>
      </c>
      <c r="AA49" s="4">
        <f t="shared" si="27"/>
        <v>6.0999999999999999E-2</v>
      </c>
      <c r="AB49" s="4">
        <f t="shared" si="27"/>
        <v>6.0999999999999999E-2</v>
      </c>
      <c r="AC49" s="4">
        <f t="shared" si="27"/>
        <v>6.0999999999999999E-2</v>
      </c>
      <c r="AD49" s="4">
        <f t="shared" si="28"/>
        <v>6.0999999999999999E-2</v>
      </c>
      <c r="AE49" s="4">
        <f t="shared" si="28"/>
        <v>6.0999999999999999E-2</v>
      </c>
      <c r="AF49" s="4">
        <f t="shared" si="28"/>
        <v>6.0999999999999999E-2</v>
      </c>
      <c r="AG49" s="4">
        <f t="shared" si="28"/>
        <v>6.0999999999999999E-2</v>
      </c>
      <c r="AH49" s="4">
        <f t="shared" si="28"/>
        <v>6.0999999999999999E-2</v>
      </c>
      <c r="AI49" s="4">
        <f t="shared" si="28"/>
        <v>6.0999999999999999E-2</v>
      </c>
      <c r="AJ49" s="4">
        <f t="shared" si="28"/>
        <v>6.0999999999999999E-2</v>
      </c>
      <c r="AK49" s="4">
        <f t="shared" si="28"/>
        <v>6.0999999999999999E-2</v>
      </c>
      <c r="AL49" s="4">
        <f t="shared" si="28"/>
        <v>6.0999999999999999E-2</v>
      </c>
      <c r="AM49" s="4">
        <f t="shared" si="28"/>
        <v>6.0999999999999999E-2</v>
      </c>
      <c r="AN49" s="4">
        <f t="shared" si="29"/>
        <v>6.0999999999999999E-2</v>
      </c>
      <c r="AO49" s="4">
        <f t="shared" si="29"/>
        <v>6.0999999999999999E-2</v>
      </c>
      <c r="AP49" s="4">
        <f t="shared" si="29"/>
        <v>6.0999999999999999E-2</v>
      </c>
      <c r="AQ49" s="4">
        <f t="shared" si="29"/>
        <v>6.0999999999999999E-2</v>
      </c>
      <c r="AR49" s="4">
        <f t="shared" si="29"/>
        <v>6.0999999999999999E-2</v>
      </c>
      <c r="AS49" s="4">
        <f t="shared" si="29"/>
        <v>6.0999999999999999E-2</v>
      </c>
      <c r="AT49" s="4">
        <f t="shared" si="29"/>
        <v>6.0999999999999999E-2</v>
      </c>
      <c r="AU49" s="4">
        <f t="shared" si="29"/>
        <v>6.0999999999999999E-2</v>
      </c>
      <c r="AV49" s="4">
        <f t="shared" si="29"/>
        <v>6.0999999999999999E-2</v>
      </c>
      <c r="AW49" s="4">
        <f t="shared" si="29"/>
        <v>6.0999999999999999E-2</v>
      </c>
      <c r="AX49" s="4">
        <f t="shared" si="30"/>
        <v>6.0999999999999999E-2</v>
      </c>
      <c r="AY49" s="4">
        <f t="shared" si="30"/>
        <v>6.0999999999999999E-2</v>
      </c>
      <c r="AZ49" s="4">
        <f t="shared" si="30"/>
        <v>6.0999999999999999E-2</v>
      </c>
      <c r="BA49" s="4">
        <f t="shared" si="30"/>
        <v>6.0999999999999999E-2</v>
      </c>
      <c r="BB49" s="4">
        <f t="shared" si="30"/>
        <v>6.0999999999999999E-2</v>
      </c>
      <c r="BC49" s="4">
        <f t="shared" si="30"/>
        <v>6.0999999999999999E-2</v>
      </c>
      <c r="BD49" s="4">
        <f t="shared" si="30"/>
        <v>6.0999999999999999E-2</v>
      </c>
      <c r="BE49" s="4">
        <f t="shared" si="30"/>
        <v>6.0999999999999999E-2</v>
      </c>
      <c r="BF49" s="4">
        <f t="shared" si="30"/>
        <v>6.0999999999999999E-2</v>
      </c>
      <c r="BG49" s="4">
        <f t="shared" si="30"/>
        <v>6.0999999999999999E-2</v>
      </c>
      <c r="BH49" s="4">
        <f t="shared" si="31"/>
        <v>6.0999999999999999E-2</v>
      </c>
      <c r="BI49" s="4">
        <f t="shared" si="31"/>
        <v>6.0999999999999999E-2</v>
      </c>
      <c r="BJ49" s="4">
        <f t="shared" si="31"/>
        <v>6.0999999999999999E-2</v>
      </c>
      <c r="BK49" s="4">
        <f t="shared" si="31"/>
        <v>6.0999999999999999E-2</v>
      </c>
      <c r="BL49" s="4">
        <f t="shared" si="31"/>
        <v>6.0999999999999999E-2</v>
      </c>
      <c r="BM49" s="4">
        <f t="shared" si="31"/>
        <v>6.0999999999999999E-2</v>
      </c>
      <c r="BN49" s="4">
        <f t="shared" si="31"/>
        <v>6.0999999999999999E-2</v>
      </c>
      <c r="BO49" s="4">
        <f t="shared" si="31"/>
        <v>6.0999999999999999E-2</v>
      </c>
      <c r="BP49" s="4">
        <f t="shared" si="31"/>
        <v>6.0999999999999999E-2</v>
      </c>
      <c r="BQ49" s="4">
        <f t="shared" si="31"/>
        <v>6.0999999999999999E-2</v>
      </c>
      <c r="BR49" s="4">
        <f t="shared" si="32"/>
        <v>6.0999999999999999E-2</v>
      </c>
      <c r="BS49" s="4">
        <f t="shared" si="32"/>
        <v>6.0999999999999999E-2</v>
      </c>
      <c r="BT49" s="4">
        <f t="shared" si="32"/>
        <v>6.0999999999999999E-2</v>
      </c>
      <c r="BU49" s="4">
        <f t="shared" si="32"/>
        <v>6.0999999999999999E-2</v>
      </c>
      <c r="BV49" s="4">
        <f t="shared" si="32"/>
        <v>6.0999999999999999E-2</v>
      </c>
      <c r="BW49" s="4">
        <f t="shared" si="32"/>
        <v>6.0999999999999999E-2</v>
      </c>
      <c r="BX49" s="4">
        <f t="shared" si="32"/>
        <v>6.0999999999999999E-2</v>
      </c>
      <c r="BY49" s="4">
        <f t="shared" si="32"/>
        <v>6.0999999999999999E-2</v>
      </c>
      <c r="BZ49" s="4">
        <f t="shared" si="32"/>
        <v>6.0999999999999999E-2</v>
      </c>
      <c r="CA49" s="4">
        <f t="shared" si="32"/>
        <v>6.0999999999999999E-2</v>
      </c>
      <c r="CB49" s="4">
        <f t="shared" si="33"/>
        <v>6.0999999999999999E-2</v>
      </c>
      <c r="CC49" s="4">
        <f t="shared" si="33"/>
        <v>6.0999999999999999E-2</v>
      </c>
      <c r="CD49" s="4">
        <f t="shared" si="33"/>
        <v>6.0999999999999999E-2</v>
      </c>
      <c r="CE49" s="4">
        <f t="shared" si="33"/>
        <v>6.0999999999999999E-2</v>
      </c>
      <c r="CF49" s="4">
        <f t="shared" si="33"/>
        <v>6.0999999999999999E-2</v>
      </c>
      <c r="CG49" s="4">
        <f t="shared" si="33"/>
        <v>6.0999999999999999E-2</v>
      </c>
      <c r="CH49" s="4">
        <f t="shared" si="33"/>
        <v>6.0999999999999999E-2</v>
      </c>
      <c r="CI49" s="4">
        <f t="shared" si="33"/>
        <v>6.0999999999999999E-2</v>
      </c>
      <c r="CJ49" s="4">
        <f t="shared" si="33"/>
        <v>6.0999999999999999E-2</v>
      </c>
      <c r="CK49" s="4">
        <f t="shared" si="33"/>
        <v>6.0999999999999999E-2</v>
      </c>
      <c r="CL49" s="4">
        <f t="shared" si="34"/>
        <v>6.0999999999999999E-2</v>
      </c>
      <c r="CM49" s="4">
        <f t="shared" si="34"/>
        <v>6.0999999999999999E-2</v>
      </c>
      <c r="CN49" s="4">
        <f t="shared" si="34"/>
        <v>6.0999999999999999E-2</v>
      </c>
      <c r="CO49" s="4">
        <f t="shared" si="34"/>
        <v>6.0999999999999999E-2</v>
      </c>
      <c r="CP49" s="4">
        <f t="shared" si="34"/>
        <v>6.0999999999999999E-2</v>
      </c>
      <c r="CQ49" s="4">
        <f t="shared" si="34"/>
        <v>6.0999999999999999E-2</v>
      </c>
      <c r="CR49" s="4">
        <f t="shared" si="34"/>
        <v>6.0999999999999999E-2</v>
      </c>
      <c r="CS49" s="4">
        <f t="shared" si="34"/>
        <v>6.0999999999999999E-2</v>
      </c>
      <c r="CT49" s="4">
        <f t="shared" si="34"/>
        <v>6.0999999999999999E-2</v>
      </c>
      <c r="CU49" s="4">
        <f t="shared" si="34"/>
        <v>6.0999999999999999E-2</v>
      </c>
      <c r="CV49" s="4">
        <f t="shared" si="35"/>
        <v>6.0999999999999999E-2</v>
      </c>
      <c r="CW49" s="4">
        <f t="shared" si="35"/>
        <v>6.0999999999999999E-2</v>
      </c>
      <c r="CX49" s="4">
        <f t="shared" si="35"/>
        <v>6.0999999999999999E-2</v>
      </c>
      <c r="CY49" s="4">
        <f t="shared" si="35"/>
        <v>6.0999999999999999E-2</v>
      </c>
      <c r="CZ49" s="4">
        <f t="shared" si="35"/>
        <v>6.0999999999999999E-2</v>
      </c>
      <c r="DA49" s="4">
        <f t="shared" si="35"/>
        <v>6.0999999999999999E-2</v>
      </c>
      <c r="DB49" s="4">
        <f t="shared" si="35"/>
        <v>6.0999999999999999E-2</v>
      </c>
      <c r="DC49" s="4">
        <f t="shared" si="35"/>
        <v>6.0999999999999999E-2</v>
      </c>
      <c r="DD49" s="4">
        <f t="shared" si="35"/>
        <v>6.0999999999999999E-2</v>
      </c>
      <c r="DE49" s="4">
        <f t="shared" si="35"/>
        <v>6.0999999999999999E-2</v>
      </c>
    </row>
    <row r="50" spans="1:109">
      <c r="A50" t="s">
        <v>83</v>
      </c>
      <c r="B50" t="s">
        <v>6</v>
      </c>
      <c r="C50">
        <v>3</v>
      </c>
      <c r="D50">
        <v>200</v>
      </c>
      <c r="E50" s="1">
        <v>0.5</v>
      </c>
      <c r="F50" s="1">
        <v>0.5</v>
      </c>
      <c r="G50" s="1">
        <v>0.5</v>
      </c>
      <c r="H50" s="2">
        <v>90</v>
      </c>
      <c r="I50">
        <f>H50+H49+H48</f>
        <v>270</v>
      </c>
      <c r="J50" s="4">
        <f t="shared" si="26"/>
        <v>0.66</v>
      </c>
      <c r="K50" s="4">
        <f t="shared" si="26"/>
        <v>0.66</v>
      </c>
      <c r="L50" s="4">
        <f t="shared" si="26"/>
        <v>0.66</v>
      </c>
      <c r="M50" s="4">
        <f t="shared" si="26"/>
        <v>0.66</v>
      </c>
      <c r="N50" s="4">
        <f t="shared" si="26"/>
        <v>0.66</v>
      </c>
      <c r="O50" s="4">
        <f t="shared" si="26"/>
        <v>0.33</v>
      </c>
      <c r="P50" s="4">
        <f t="shared" si="26"/>
        <v>0.33</v>
      </c>
      <c r="Q50" s="4">
        <f t="shared" si="26"/>
        <v>0.33</v>
      </c>
      <c r="R50" s="4">
        <f t="shared" si="26"/>
        <v>0.33</v>
      </c>
      <c r="S50" s="4">
        <f t="shared" si="26"/>
        <v>0.33</v>
      </c>
      <c r="T50" s="4">
        <f t="shared" si="27"/>
        <v>6.6000000000000003E-2</v>
      </c>
      <c r="U50" s="4">
        <f t="shared" si="27"/>
        <v>6.6000000000000003E-2</v>
      </c>
      <c r="V50" s="4">
        <f t="shared" si="27"/>
        <v>6.6000000000000003E-2</v>
      </c>
      <c r="W50" s="4">
        <f t="shared" si="27"/>
        <v>6.6000000000000003E-2</v>
      </c>
      <c r="X50" s="4">
        <f t="shared" si="27"/>
        <v>6.6000000000000003E-2</v>
      </c>
      <c r="Y50" s="4">
        <f t="shared" si="27"/>
        <v>6.6000000000000003E-2</v>
      </c>
      <c r="Z50" s="4">
        <f t="shared" si="27"/>
        <v>6.6000000000000003E-2</v>
      </c>
      <c r="AA50" s="4">
        <f t="shared" si="27"/>
        <v>6.6000000000000003E-2</v>
      </c>
      <c r="AB50" s="4">
        <f t="shared" si="27"/>
        <v>6.6000000000000003E-2</v>
      </c>
      <c r="AC50" s="4">
        <f t="shared" si="27"/>
        <v>6.6000000000000003E-2</v>
      </c>
      <c r="AD50" s="4">
        <f t="shared" si="28"/>
        <v>6.6000000000000003E-2</v>
      </c>
      <c r="AE50" s="4">
        <f t="shared" si="28"/>
        <v>6.6000000000000003E-2</v>
      </c>
      <c r="AF50" s="4">
        <f t="shared" si="28"/>
        <v>6.6000000000000003E-2</v>
      </c>
      <c r="AG50" s="4">
        <f t="shared" si="28"/>
        <v>6.6000000000000003E-2</v>
      </c>
      <c r="AH50" s="4">
        <f t="shared" si="28"/>
        <v>6.6000000000000003E-2</v>
      </c>
      <c r="AI50" s="4">
        <f t="shared" si="28"/>
        <v>6.6000000000000003E-2</v>
      </c>
      <c r="AJ50" s="4">
        <f t="shared" si="28"/>
        <v>6.6000000000000003E-2</v>
      </c>
      <c r="AK50" s="4">
        <f t="shared" si="28"/>
        <v>6.6000000000000003E-2</v>
      </c>
      <c r="AL50" s="4">
        <f t="shared" si="28"/>
        <v>6.6000000000000003E-2</v>
      </c>
      <c r="AM50" s="4">
        <f t="shared" si="28"/>
        <v>6.6000000000000003E-2</v>
      </c>
      <c r="AN50" s="4">
        <f t="shared" si="29"/>
        <v>6.6000000000000003E-2</v>
      </c>
      <c r="AO50" s="4">
        <f t="shared" si="29"/>
        <v>6.6000000000000003E-2</v>
      </c>
      <c r="AP50" s="4">
        <f t="shared" si="29"/>
        <v>6.6000000000000003E-2</v>
      </c>
      <c r="AQ50" s="4">
        <f t="shared" si="29"/>
        <v>6.6000000000000003E-2</v>
      </c>
      <c r="AR50" s="4">
        <f t="shared" si="29"/>
        <v>6.6000000000000003E-2</v>
      </c>
      <c r="AS50" s="4">
        <f t="shared" si="29"/>
        <v>6.6000000000000003E-2</v>
      </c>
      <c r="AT50" s="4">
        <f t="shared" si="29"/>
        <v>6.6000000000000003E-2</v>
      </c>
      <c r="AU50" s="4">
        <f t="shared" si="29"/>
        <v>6.6000000000000003E-2</v>
      </c>
      <c r="AV50" s="4">
        <f t="shared" si="29"/>
        <v>6.6000000000000003E-2</v>
      </c>
      <c r="AW50" s="4">
        <f t="shared" si="29"/>
        <v>6.6000000000000003E-2</v>
      </c>
      <c r="AX50" s="4">
        <f t="shared" si="30"/>
        <v>6.6000000000000003E-2</v>
      </c>
      <c r="AY50" s="4">
        <f t="shared" si="30"/>
        <v>6.6000000000000003E-2</v>
      </c>
      <c r="AZ50" s="4">
        <f t="shared" si="30"/>
        <v>6.6000000000000003E-2</v>
      </c>
      <c r="BA50" s="4">
        <f t="shared" si="30"/>
        <v>6.6000000000000003E-2</v>
      </c>
      <c r="BB50" s="4">
        <f t="shared" si="30"/>
        <v>6.6000000000000003E-2</v>
      </c>
      <c r="BC50" s="4">
        <f t="shared" si="30"/>
        <v>6.6000000000000003E-2</v>
      </c>
      <c r="BD50" s="4">
        <f t="shared" si="30"/>
        <v>6.6000000000000003E-2</v>
      </c>
      <c r="BE50" s="4">
        <f t="shared" si="30"/>
        <v>6.6000000000000003E-2</v>
      </c>
      <c r="BF50" s="4">
        <f t="shared" si="30"/>
        <v>6.6000000000000003E-2</v>
      </c>
      <c r="BG50" s="4">
        <f t="shared" si="30"/>
        <v>6.6000000000000003E-2</v>
      </c>
      <c r="BH50" s="4">
        <f t="shared" si="31"/>
        <v>6.6000000000000003E-2</v>
      </c>
      <c r="BI50" s="4">
        <f t="shared" si="31"/>
        <v>6.6000000000000003E-2</v>
      </c>
      <c r="BJ50" s="4">
        <f t="shared" si="31"/>
        <v>6.6000000000000003E-2</v>
      </c>
      <c r="BK50" s="4">
        <f t="shared" si="31"/>
        <v>6.6000000000000003E-2</v>
      </c>
      <c r="BL50" s="4">
        <f t="shared" si="31"/>
        <v>6.6000000000000003E-2</v>
      </c>
      <c r="BM50" s="4">
        <f t="shared" si="31"/>
        <v>6.6000000000000003E-2</v>
      </c>
      <c r="BN50" s="4">
        <f t="shared" si="31"/>
        <v>6.6000000000000003E-2</v>
      </c>
      <c r="BO50" s="4">
        <f t="shared" si="31"/>
        <v>6.6000000000000003E-2</v>
      </c>
      <c r="BP50" s="4">
        <f t="shared" si="31"/>
        <v>6.6000000000000003E-2</v>
      </c>
      <c r="BQ50" s="4">
        <f t="shared" si="31"/>
        <v>6.6000000000000003E-2</v>
      </c>
      <c r="BR50" s="4">
        <f t="shared" si="32"/>
        <v>6.6000000000000003E-2</v>
      </c>
      <c r="BS50" s="4">
        <f t="shared" si="32"/>
        <v>6.6000000000000003E-2</v>
      </c>
      <c r="BT50" s="4">
        <f t="shared" si="32"/>
        <v>6.6000000000000003E-2</v>
      </c>
      <c r="BU50" s="4">
        <f t="shared" si="32"/>
        <v>6.6000000000000003E-2</v>
      </c>
      <c r="BV50" s="4">
        <f t="shared" si="32"/>
        <v>6.6000000000000003E-2</v>
      </c>
      <c r="BW50" s="4">
        <f t="shared" si="32"/>
        <v>6.6000000000000003E-2</v>
      </c>
      <c r="BX50" s="4">
        <f t="shared" si="32"/>
        <v>6.6000000000000003E-2</v>
      </c>
      <c r="BY50" s="4">
        <f t="shared" si="32"/>
        <v>6.6000000000000003E-2</v>
      </c>
      <c r="BZ50" s="4">
        <f t="shared" si="32"/>
        <v>6.6000000000000003E-2</v>
      </c>
      <c r="CA50" s="4">
        <f t="shared" si="32"/>
        <v>6.6000000000000003E-2</v>
      </c>
      <c r="CB50" s="4">
        <f t="shared" si="33"/>
        <v>6.6000000000000003E-2</v>
      </c>
      <c r="CC50" s="4">
        <f t="shared" si="33"/>
        <v>6.6000000000000003E-2</v>
      </c>
      <c r="CD50" s="4">
        <f t="shared" si="33"/>
        <v>6.6000000000000003E-2</v>
      </c>
      <c r="CE50" s="4">
        <f t="shared" si="33"/>
        <v>6.6000000000000003E-2</v>
      </c>
      <c r="CF50" s="4">
        <f t="shared" si="33"/>
        <v>6.6000000000000003E-2</v>
      </c>
      <c r="CG50" s="4">
        <f t="shared" si="33"/>
        <v>6.6000000000000003E-2</v>
      </c>
      <c r="CH50" s="4">
        <f t="shared" si="33"/>
        <v>6.6000000000000003E-2</v>
      </c>
      <c r="CI50" s="4">
        <f t="shared" si="33"/>
        <v>6.6000000000000003E-2</v>
      </c>
      <c r="CJ50" s="4">
        <f t="shared" si="33"/>
        <v>6.6000000000000003E-2</v>
      </c>
      <c r="CK50" s="4">
        <f t="shared" si="33"/>
        <v>6.6000000000000003E-2</v>
      </c>
      <c r="CL50" s="4">
        <f t="shared" si="34"/>
        <v>6.6000000000000003E-2</v>
      </c>
      <c r="CM50" s="4">
        <f t="shared" si="34"/>
        <v>6.6000000000000003E-2</v>
      </c>
      <c r="CN50" s="4">
        <f t="shared" si="34"/>
        <v>6.6000000000000003E-2</v>
      </c>
      <c r="CO50" s="4">
        <f t="shared" si="34"/>
        <v>6.6000000000000003E-2</v>
      </c>
      <c r="CP50" s="4">
        <f t="shared" si="34"/>
        <v>6.6000000000000003E-2</v>
      </c>
      <c r="CQ50" s="4">
        <f t="shared" si="34"/>
        <v>6.6000000000000003E-2</v>
      </c>
      <c r="CR50" s="4">
        <f t="shared" si="34"/>
        <v>6.6000000000000003E-2</v>
      </c>
      <c r="CS50" s="4">
        <f t="shared" si="34"/>
        <v>6.6000000000000003E-2</v>
      </c>
      <c r="CT50" s="4">
        <f t="shared" si="34"/>
        <v>6.6000000000000003E-2</v>
      </c>
      <c r="CU50" s="4">
        <f t="shared" si="34"/>
        <v>6.6000000000000003E-2</v>
      </c>
      <c r="CV50" s="4">
        <f t="shared" si="35"/>
        <v>6.6000000000000003E-2</v>
      </c>
      <c r="CW50" s="4">
        <f t="shared" si="35"/>
        <v>6.6000000000000003E-2</v>
      </c>
      <c r="CX50" s="4">
        <f t="shared" si="35"/>
        <v>6.6000000000000003E-2</v>
      </c>
      <c r="CY50" s="4">
        <f t="shared" si="35"/>
        <v>6.6000000000000003E-2</v>
      </c>
      <c r="CZ50" s="4">
        <f t="shared" si="35"/>
        <v>6.6000000000000003E-2</v>
      </c>
      <c r="DA50" s="4">
        <f t="shared" si="35"/>
        <v>6.6000000000000003E-2</v>
      </c>
      <c r="DB50" s="4">
        <f t="shared" si="35"/>
        <v>6.6000000000000003E-2</v>
      </c>
      <c r="DC50" s="4">
        <f t="shared" si="35"/>
        <v>6.6000000000000003E-2</v>
      </c>
      <c r="DD50" s="4">
        <f t="shared" si="35"/>
        <v>6.6000000000000003E-2</v>
      </c>
      <c r="DE50" s="4">
        <f t="shared" si="35"/>
        <v>6.6000000000000003E-2</v>
      </c>
    </row>
    <row r="51" spans="1:109">
      <c r="A51" t="s">
        <v>84</v>
      </c>
      <c r="B51" t="s">
        <v>6</v>
      </c>
      <c r="C51">
        <v>4</v>
      </c>
      <c r="D51">
        <v>240</v>
      </c>
      <c r="E51" s="1">
        <v>0.6</v>
      </c>
      <c r="F51" s="1">
        <v>0.6</v>
      </c>
      <c r="G51" s="1">
        <v>0.6</v>
      </c>
      <c r="H51" s="2">
        <v>120</v>
      </c>
      <c r="I51">
        <f>H51+H50+H49+H48</f>
        <v>390</v>
      </c>
      <c r="J51" s="4">
        <f t="shared" si="26"/>
        <v>0.71000000000000008</v>
      </c>
      <c r="K51" s="4">
        <f t="shared" si="26"/>
        <v>0.71000000000000008</v>
      </c>
      <c r="L51" s="4">
        <f t="shared" si="26"/>
        <v>0.71000000000000008</v>
      </c>
      <c r="M51" s="4">
        <f t="shared" si="26"/>
        <v>0.71000000000000008</v>
      </c>
      <c r="N51" s="4">
        <f t="shared" si="26"/>
        <v>0.71000000000000008</v>
      </c>
      <c r="O51" s="4">
        <f t="shared" si="26"/>
        <v>0.71000000000000008</v>
      </c>
      <c r="P51" s="4">
        <f t="shared" si="26"/>
        <v>0.35500000000000004</v>
      </c>
      <c r="Q51" s="4">
        <f t="shared" si="26"/>
        <v>0.35500000000000004</v>
      </c>
      <c r="R51" s="4">
        <f t="shared" si="26"/>
        <v>0.35500000000000004</v>
      </c>
      <c r="S51" s="4">
        <f t="shared" si="26"/>
        <v>0.35500000000000004</v>
      </c>
      <c r="T51" s="4">
        <f t="shared" si="27"/>
        <v>0.35500000000000004</v>
      </c>
      <c r="U51" s="4">
        <f t="shared" si="27"/>
        <v>0.35500000000000004</v>
      </c>
      <c r="V51" s="4">
        <f t="shared" si="27"/>
        <v>7.1000000000000008E-2</v>
      </c>
      <c r="W51" s="4">
        <f t="shared" si="27"/>
        <v>7.1000000000000008E-2</v>
      </c>
      <c r="X51" s="4">
        <f t="shared" si="27"/>
        <v>7.1000000000000008E-2</v>
      </c>
      <c r="Y51" s="4">
        <f t="shared" si="27"/>
        <v>7.1000000000000008E-2</v>
      </c>
      <c r="Z51" s="4">
        <f t="shared" si="27"/>
        <v>7.1000000000000008E-2</v>
      </c>
      <c r="AA51" s="4">
        <f t="shared" si="27"/>
        <v>7.1000000000000008E-2</v>
      </c>
      <c r="AB51" s="4">
        <f t="shared" si="27"/>
        <v>7.1000000000000008E-2</v>
      </c>
      <c r="AC51" s="4">
        <f t="shared" si="27"/>
        <v>7.1000000000000008E-2</v>
      </c>
      <c r="AD51" s="4">
        <f t="shared" si="28"/>
        <v>7.1000000000000008E-2</v>
      </c>
      <c r="AE51" s="4">
        <f t="shared" si="28"/>
        <v>7.1000000000000008E-2</v>
      </c>
      <c r="AF51" s="4">
        <f t="shared" si="28"/>
        <v>7.1000000000000008E-2</v>
      </c>
      <c r="AG51" s="4">
        <f t="shared" si="28"/>
        <v>7.1000000000000008E-2</v>
      </c>
      <c r="AH51" s="4">
        <f t="shared" si="28"/>
        <v>7.1000000000000008E-2</v>
      </c>
      <c r="AI51" s="4">
        <f t="shared" si="28"/>
        <v>7.1000000000000008E-2</v>
      </c>
      <c r="AJ51" s="4">
        <f t="shared" si="28"/>
        <v>7.1000000000000008E-2</v>
      </c>
      <c r="AK51" s="4">
        <f t="shared" si="28"/>
        <v>7.1000000000000008E-2</v>
      </c>
      <c r="AL51" s="4">
        <f t="shared" si="28"/>
        <v>7.1000000000000008E-2</v>
      </c>
      <c r="AM51" s="4">
        <f t="shared" si="28"/>
        <v>7.1000000000000008E-2</v>
      </c>
      <c r="AN51" s="4">
        <f t="shared" si="29"/>
        <v>7.1000000000000008E-2</v>
      </c>
      <c r="AO51" s="4">
        <f t="shared" si="29"/>
        <v>7.1000000000000008E-2</v>
      </c>
      <c r="AP51" s="4">
        <f t="shared" si="29"/>
        <v>7.1000000000000008E-2</v>
      </c>
      <c r="AQ51" s="4">
        <f t="shared" si="29"/>
        <v>7.1000000000000008E-2</v>
      </c>
      <c r="AR51" s="4">
        <f t="shared" si="29"/>
        <v>7.1000000000000008E-2</v>
      </c>
      <c r="AS51" s="4">
        <f t="shared" si="29"/>
        <v>7.1000000000000008E-2</v>
      </c>
      <c r="AT51" s="4">
        <f t="shared" si="29"/>
        <v>7.1000000000000008E-2</v>
      </c>
      <c r="AU51" s="4">
        <f t="shared" si="29"/>
        <v>7.1000000000000008E-2</v>
      </c>
      <c r="AV51" s="4">
        <f t="shared" si="29"/>
        <v>7.1000000000000008E-2</v>
      </c>
      <c r="AW51" s="4">
        <f t="shared" si="29"/>
        <v>7.1000000000000008E-2</v>
      </c>
      <c r="AX51" s="4">
        <f t="shared" si="30"/>
        <v>7.1000000000000008E-2</v>
      </c>
      <c r="AY51" s="4">
        <f t="shared" si="30"/>
        <v>7.1000000000000008E-2</v>
      </c>
      <c r="AZ51" s="4">
        <f t="shared" si="30"/>
        <v>7.1000000000000008E-2</v>
      </c>
      <c r="BA51" s="4">
        <f t="shared" si="30"/>
        <v>7.1000000000000008E-2</v>
      </c>
      <c r="BB51" s="4">
        <f t="shared" si="30"/>
        <v>7.1000000000000008E-2</v>
      </c>
      <c r="BC51" s="4">
        <f t="shared" si="30"/>
        <v>7.1000000000000008E-2</v>
      </c>
      <c r="BD51" s="4">
        <f t="shared" si="30"/>
        <v>7.1000000000000008E-2</v>
      </c>
      <c r="BE51" s="4">
        <f t="shared" si="30"/>
        <v>7.1000000000000008E-2</v>
      </c>
      <c r="BF51" s="4">
        <f t="shared" si="30"/>
        <v>7.1000000000000008E-2</v>
      </c>
      <c r="BG51" s="4">
        <f t="shared" si="30"/>
        <v>7.1000000000000008E-2</v>
      </c>
      <c r="BH51" s="4">
        <f t="shared" si="31"/>
        <v>7.1000000000000008E-2</v>
      </c>
      <c r="BI51" s="4">
        <f t="shared" si="31"/>
        <v>7.1000000000000008E-2</v>
      </c>
      <c r="BJ51" s="4">
        <f t="shared" si="31"/>
        <v>7.1000000000000008E-2</v>
      </c>
      <c r="BK51" s="4">
        <f t="shared" si="31"/>
        <v>7.1000000000000008E-2</v>
      </c>
      <c r="BL51" s="4">
        <f t="shared" si="31"/>
        <v>7.1000000000000008E-2</v>
      </c>
      <c r="BM51" s="4">
        <f t="shared" si="31"/>
        <v>7.1000000000000008E-2</v>
      </c>
      <c r="BN51" s="4">
        <f t="shared" si="31"/>
        <v>7.1000000000000008E-2</v>
      </c>
      <c r="BO51" s="4">
        <f t="shared" si="31"/>
        <v>7.1000000000000008E-2</v>
      </c>
      <c r="BP51" s="4">
        <f t="shared" si="31"/>
        <v>7.1000000000000008E-2</v>
      </c>
      <c r="BQ51" s="4">
        <f t="shared" si="31"/>
        <v>7.1000000000000008E-2</v>
      </c>
      <c r="BR51" s="4">
        <f t="shared" si="32"/>
        <v>7.1000000000000008E-2</v>
      </c>
      <c r="BS51" s="4">
        <f t="shared" si="32"/>
        <v>7.1000000000000008E-2</v>
      </c>
      <c r="BT51" s="4">
        <f t="shared" si="32"/>
        <v>7.1000000000000008E-2</v>
      </c>
      <c r="BU51" s="4">
        <f t="shared" si="32"/>
        <v>7.1000000000000008E-2</v>
      </c>
      <c r="BV51" s="4">
        <f t="shared" si="32"/>
        <v>7.1000000000000008E-2</v>
      </c>
      <c r="BW51" s="4">
        <f t="shared" si="32"/>
        <v>7.1000000000000008E-2</v>
      </c>
      <c r="BX51" s="4">
        <f t="shared" si="32"/>
        <v>7.1000000000000008E-2</v>
      </c>
      <c r="BY51" s="4">
        <f t="shared" si="32"/>
        <v>7.1000000000000008E-2</v>
      </c>
      <c r="BZ51" s="4">
        <f t="shared" si="32"/>
        <v>7.1000000000000008E-2</v>
      </c>
      <c r="CA51" s="4">
        <f t="shared" si="32"/>
        <v>7.1000000000000008E-2</v>
      </c>
      <c r="CB51" s="4">
        <f t="shared" si="33"/>
        <v>7.1000000000000008E-2</v>
      </c>
      <c r="CC51" s="4">
        <f t="shared" si="33"/>
        <v>7.1000000000000008E-2</v>
      </c>
      <c r="CD51" s="4">
        <f t="shared" si="33"/>
        <v>7.1000000000000008E-2</v>
      </c>
      <c r="CE51" s="4">
        <f t="shared" si="33"/>
        <v>7.1000000000000008E-2</v>
      </c>
      <c r="CF51" s="4">
        <f t="shared" si="33"/>
        <v>7.1000000000000008E-2</v>
      </c>
      <c r="CG51" s="4">
        <f t="shared" si="33"/>
        <v>7.1000000000000008E-2</v>
      </c>
      <c r="CH51" s="4">
        <f t="shared" si="33"/>
        <v>7.1000000000000008E-2</v>
      </c>
      <c r="CI51" s="4">
        <f t="shared" si="33"/>
        <v>7.1000000000000008E-2</v>
      </c>
      <c r="CJ51" s="4">
        <f t="shared" si="33"/>
        <v>7.1000000000000008E-2</v>
      </c>
      <c r="CK51" s="4">
        <f t="shared" si="33"/>
        <v>7.1000000000000008E-2</v>
      </c>
      <c r="CL51" s="4">
        <f t="shared" si="34"/>
        <v>7.1000000000000008E-2</v>
      </c>
      <c r="CM51" s="4">
        <f t="shared" si="34"/>
        <v>7.1000000000000008E-2</v>
      </c>
      <c r="CN51" s="4">
        <f t="shared" si="34"/>
        <v>7.1000000000000008E-2</v>
      </c>
      <c r="CO51" s="4">
        <f t="shared" si="34"/>
        <v>7.1000000000000008E-2</v>
      </c>
      <c r="CP51" s="4">
        <f t="shared" si="34"/>
        <v>7.1000000000000008E-2</v>
      </c>
      <c r="CQ51" s="4">
        <f t="shared" si="34"/>
        <v>7.1000000000000008E-2</v>
      </c>
      <c r="CR51" s="4">
        <f t="shared" si="34"/>
        <v>7.1000000000000008E-2</v>
      </c>
      <c r="CS51" s="4">
        <f t="shared" si="34"/>
        <v>7.1000000000000008E-2</v>
      </c>
      <c r="CT51" s="4">
        <f t="shared" si="34"/>
        <v>7.1000000000000008E-2</v>
      </c>
      <c r="CU51" s="4">
        <f t="shared" si="34"/>
        <v>7.1000000000000008E-2</v>
      </c>
      <c r="CV51" s="4">
        <f t="shared" si="35"/>
        <v>7.1000000000000008E-2</v>
      </c>
      <c r="CW51" s="4">
        <f t="shared" si="35"/>
        <v>7.1000000000000008E-2</v>
      </c>
      <c r="CX51" s="4">
        <f t="shared" si="35"/>
        <v>7.1000000000000008E-2</v>
      </c>
      <c r="CY51" s="4">
        <f t="shared" si="35"/>
        <v>7.1000000000000008E-2</v>
      </c>
      <c r="CZ51" s="4">
        <f t="shared" si="35"/>
        <v>7.1000000000000008E-2</v>
      </c>
      <c r="DA51" s="4">
        <f t="shared" si="35"/>
        <v>7.1000000000000008E-2</v>
      </c>
      <c r="DB51" s="4">
        <f t="shared" si="35"/>
        <v>7.1000000000000008E-2</v>
      </c>
      <c r="DC51" s="4">
        <f t="shared" si="35"/>
        <v>7.1000000000000008E-2</v>
      </c>
      <c r="DD51" s="4">
        <f t="shared" si="35"/>
        <v>7.1000000000000008E-2</v>
      </c>
      <c r="DE51" s="4">
        <f t="shared" si="35"/>
        <v>7.1000000000000008E-2</v>
      </c>
    </row>
    <row r="52" spans="1:109">
      <c r="A52" t="s">
        <v>85</v>
      </c>
      <c r="B52" t="s">
        <v>6</v>
      </c>
      <c r="C52">
        <v>5</v>
      </c>
      <c r="D52">
        <v>300</v>
      </c>
      <c r="E52" s="1">
        <v>0.7</v>
      </c>
      <c r="F52" s="1">
        <v>0.7</v>
      </c>
      <c r="G52" s="1">
        <v>0.7</v>
      </c>
      <c r="H52" s="2">
        <v>135</v>
      </c>
      <c r="I52">
        <f>H52+H51+H50+H49+H48</f>
        <v>525</v>
      </c>
      <c r="J52" s="4">
        <f t="shared" si="26"/>
        <v>0.76</v>
      </c>
      <c r="K52" s="4">
        <f t="shared" si="26"/>
        <v>0.76</v>
      </c>
      <c r="L52" s="4">
        <f t="shared" si="26"/>
        <v>0.76</v>
      </c>
      <c r="M52" s="4">
        <f t="shared" si="26"/>
        <v>0.76</v>
      </c>
      <c r="N52" s="4">
        <f t="shared" si="26"/>
        <v>0.76</v>
      </c>
      <c r="O52" s="4">
        <f t="shared" si="26"/>
        <v>0.76</v>
      </c>
      <c r="P52" s="4">
        <f t="shared" si="26"/>
        <v>0.76</v>
      </c>
      <c r="Q52" s="4">
        <f t="shared" si="26"/>
        <v>0.38</v>
      </c>
      <c r="R52" s="4">
        <f t="shared" si="26"/>
        <v>0.38</v>
      </c>
      <c r="S52" s="4">
        <f t="shared" si="26"/>
        <v>0.38</v>
      </c>
      <c r="T52" s="4">
        <f t="shared" si="27"/>
        <v>0.38</v>
      </c>
      <c r="U52" s="4">
        <f t="shared" si="27"/>
        <v>0.38</v>
      </c>
      <c r="V52" s="4">
        <f t="shared" si="27"/>
        <v>0.38</v>
      </c>
      <c r="W52" s="4">
        <f t="shared" si="27"/>
        <v>0.38</v>
      </c>
      <c r="X52" s="4">
        <f t="shared" si="27"/>
        <v>0.38</v>
      </c>
      <c r="Y52" s="4">
        <f t="shared" si="27"/>
        <v>7.6000000000000012E-2</v>
      </c>
      <c r="Z52" s="4">
        <f t="shared" si="27"/>
        <v>7.6000000000000012E-2</v>
      </c>
      <c r="AA52" s="4">
        <f t="shared" si="27"/>
        <v>7.6000000000000012E-2</v>
      </c>
      <c r="AB52" s="4">
        <f t="shared" si="27"/>
        <v>7.6000000000000012E-2</v>
      </c>
      <c r="AC52" s="4">
        <f t="shared" si="27"/>
        <v>7.6000000000000012E-2</v>
      </c>
      <c r="AD52" s="4">
        <f t="shared" si="28"/>
        <v>7.6000000000000012E-2</v>
      </c>
      <c r="AE52" s="4">
        <f t="shared" si="28"/>
        <v>7.6000000000000012E-2</v>
      </c>
      <c r="AF52" s="4">
        <f t="shared" si="28"/>
        <v>7.6000000000000012E-2</v>
      </c>
      <c r="AG52" s="4">
        <f t="shared" si="28"/>
        <v>7.6000000000000012E-2</v>
      </c>
      <c r="AH52" s="4">
        <f t="shared" si="28"/>
        <v>7.6000000000000012E-2</v>
      </c>
      <c r="AI52" s="4">
        <f t="shared" si="28"/>
        <v>7.6000000000000012E-2</v>
      </c>
      <c r="AJ52" s="4">
        <f t="shared" si="28"/>
        <v>7.6000000000000012E-2</v>
      </c>
      <c r="AK52" s="4">
        <f t="shared" si="28"/>
        <v>7.6000000000000012E-2</v>
      </c>
      <c r="AL52" s="4">
        <f t="shared" si="28"/>
        <v>7.6000000000000012E-2</v>
      </c>
      <c r="AM52" s="4">
        <f t="shared" si="28"/>
        <v>7.6000000000000012E-2</v>
      </c>
      <c r="AN52" s="4">
        <f t="shared" si="29"/>
        <v>7.6000000000000012E-2</v>
      </c>
      <c r="AO52" s="4">
        <f t="shared" si="29"/>
        <v>7.6000000000000012E-2</v>
      </c>
      <c r="AP52" s="4">
        <f t="shared" si="29"/>
        <v>7.6000000000000012E-2</v>
      </c>
      <c r="AQ52" s="4">
        <f t="shared" si="29"/>
        <v>7.6000000000000012E-2</v>
      </c>
      <c r="AR52" s="4">
        <f t="shared" si="29"/>
        <v>7.6000000000000012E-2</v>
      </c>
      <c r="AS52" s="4">
        <f t="shared" si="29"/>
        <v>7.6000000000000012E-2</v>
      </c>
      <c r="AT52" s="4">
        <f t="shared" si="29"/>
        <v>7.6000000000000012E-2</v>
      </c>
      <c r="AU52" s="4">
        <f t="shared" si="29"/>
        <v>7.6000000000000012E-2</v>
      </c>
      <c r="AV52" s="4">
        <f t="shared" si="29"/>
        <v>7.6000000000000012E-2</v>
      </c>
      <c r="AW52" s="4">
        <f t="shared" si="29"/>
        <v>7.6000000000000012E-2</v>
      </c>
      <c r="AX52" s="4">
        <f t="shared" si="30"/>
        <v>7.6000000000000012E-2</v>
      </c>
      <c r="AY52" s="4">
        <f t="shared" si="30"/>
        <v>7.6000000000000012E-2</v>
      </c>
      <c r="AZ52" s="4">
        <f t="shared" si="30"/>
        <v>7.6000000000000012E-2</v>
      </c>
      <c r="BA52" s="4">
        <f t="shared" si="30"/>
        <v>7.6000000000000012E-2</v>
      </c>
      <c r="BB52" s="4">
        <f t="shared" si="30"/>
        <v>7.6000000000000012E-2</v>
      </c>
      <c r="BC52" s="4">
        <f t="shared" si="30"/>
        <v>7.6000000000000012E-2</v>
      </c>
      <c r="BD52" s="4">
        <f t="shared" si="30"/>
        <v>7.6000000000000012E-2</v>
      </c>
      <c r="BE52" s="4">
        <f t="shared" si="30"/>
        <v>7.6000000000000012E-2</v>
      </c>
      <c r="BF52" s="4">
        <f t="shared" si="30"/>
        <v>7.6000000000000012E-2</v>
      </c>
      <c r="BG52" s="4">
        <f t="shared" si="30"/>
        <v>7.6000000000000012E-2</v>
      </c>
      <c r="BH52" s="4">
        <f t="shared" si="31"/>
        <v>7.6000000000000012E-2</v>
      </c>
      <c r="BI52" s="4">
        <f t="shared" si="31"/>
        <v>7.6000000000000012E-2</v>
      </c>
      <c r="BJ52" s="4">
        <f t="shared" si="31"/>
        <v>7.6000000000000012E-2</v>
      </c>
      <c r="BK52" s="4">
        <f t="shared" si="31"/>
        <v>7.6000000000000012E-2</v>
      </c>
      <c r="BL52" s="4">
        <f t="shared" si="31"/>
        <v>7.6000000000000012E-2</v>
      </c>
      <c r="BM52" s="4">
        <f t="shared" si="31"/>
        <v>7.6000000000000012E-2</v>
      </c>
      <c r="BN52" s="4">
        <f t="shared" si="31"/>
        <v>7.6000000000000012E-2</v>
      </c>
      <c r="BO52" s="4">
        <f t="shared" si="31"/>
        <v>7.6000000000000012E-2</v>
      </c>
      <c r="BP52" s="4">
        <f t="shared" si="31"/>
        <v>7.6000000000000012E-2</v>
      </c>
      <c r="BQ52" s="4">
        <f t="shared" si="31"/>
        <v>7.6000000000000012E-2</v>
      </c>
      <c r="BR52" s="4">
        <f t="shared" si="32"/>
        <v>7.6000000000000012E-2</v>
      </c>
      <c r="BS52" s="4">
        <f t="shared" si="32"/>
        <v>7.6000000000000012E-2</v>
      </c>
      <c r="BT52" s="4">
        <f t="shared" si="32"/>
        <v>7.6000000000000012E-2</v>
      </c>
      <c r="BU52" s="4">
        <f t="shared" si="32"/>
        <v>7.6000000000000012E-2</v>
      </c>
      <c r="BV52" s="4">
        <f t="shared" si="32"/>
        <v>7.6000000000000012E-2</v>
      </c>
      <c r="BW52" s="4">
        <f t="shared" si="32"/>
        <v>7.6000000000000012E-2</v>
      </c>
      <c r="BX52" s="4">
        <f t="shared" si="32"/>
        <v>7.6000000000000012E-2</v>
      </c>
      <c r="BY52" s="4">
        <f t="shared" si="32"/>
        <v>7.6000000000000012E-2</v>
      </c>
      <c r="BZ52" s="4">
        <f t="shared" si="32"/>
        <v>7.6000000000000012E-2</v>
      </c>
      <c r="CA52" s="4">
        <f t="shared" si="32"/>
        <v>7.6000000000000012E-2</v>
      </c>
      <c r="CB52" s="4">
        <f t="shared" si="33"/>
        <v>7.6000000000000012E-2</v>
      </c>
      <c r="CC52" s="4">
        <f t="shared" si="33"/>
        <v>7.6000000000000012E-2</v>
      </c>
      <c r="CD52" s="4">
        <f t="shared" si="33"/>
        <v>7.6000000000000012E-2</v>
      </c>
      <c r="CE52" s="4">
        <f t="shared" si="33"/>
        <v>7.6000000000000012E-2</v>
      </c>
      <c r="CF52" s="4">
        <f t="shared" si="33"/>
        <v>7.6000000000000012E-2</v>
      </c>
      <c r="CG52" s="4">
        <f t="shared" si="33"/>
        <v>7.6000000000000012E-2</v>
      </c>
      <c r="CH52" s="4">
        <f t="shared" si="33"/>
        <v>7.6000000000000012E-2</v>
      </c>
      <c r="CI52" s="4">
        <f t="shared" si="33"/>
        <v>7.6000000000000012E-2</v>
      </c>
      <c r="CJ52" s="4">
        <f t="shared" si="33"/>
        <v>7.6000000000000012E-2</v>
      </c>
      <c r="CK52" s="4">
        <f t="shared" si="33"/>
        <v>7.6000000000000012E-2</v>
      </c>
      <c r="CL52" s="4">
        <f t="shared" si="34"/>
        <v>7.6000000000000012E-2</v>
      </c>
      <c r="CM52" s="4">
        <f t="shared" si="34"/>
        <v>7.6000000000000012E-2</v>
      </c>
      <c r="CN52" s="4">
        <f t="shared" si="34"/>
        <v>7.6000000000000012E-2</v>
      </c>
      <c r="CO52" s="4">
        <f t="shared" si="34"/>
        <v>7.6000000000000012E-2</v>
      </c>
      <c r="CP52" s="4">
        <f t="shared" si="34"/>
        <v>7.6000000000000012E-2</v>
      </c>
      <c r="CQ52" s="4">
        <f t="shared" si="34"/>
        <v>7.6000000000000012E-2</v>
      </c>
      <c r="CR52" s="4">
        <f t="shared" si="34"/>
        <v>7.6000000000000012E-2</v>
      </c>
      <c r="CS52" s="4">
        <f t="shared" si="34"/>
        <v>7.6000000000000012E-2</v>
      </c>
      <c r="CT52" s="4">
        <f t="shared" si="34"/>
        <v>7.6000000000000012E-2</v>
      </c>
      <c r="CU52" s="4">
        <f t="shared" si="34"/>
        <v>7.6000000000000012E-2</v>
      </c>
      <c r="CV52" s="4">
        <f t="shared" si="35"/>
        <v>7.6000000000000012E-2</v>
      </c>
      <c r="CW52" s="4">
        <f t="shared" si="35"/>
        <v>7.6000000000000012E-2</v>
      </c>
      <c r="CX52" s="4">
        <f t="shared" si="35"/>
        <v>7.6000000000000012E-2</v>
      </c>
      <c r="CY52" s="4">
        <f t="shared" si="35"/>
        <v>7.6000000000000012E-2</v>
      </c>
      <c r="CZ52" s="4">
        <f t="shared" si="35"/>
        <v>7.6000000000000012E-2</v>
      </c>
      <c r="DA52" s="4">
        <f t="shared" si="35"/>
        <v>7.6000000000000012E-2</v>
      </c>
      <c r="DB52" s="4">
        <f t="shared" si="35"/>
        <v>7.6000000000000012E-2</v>
      </c>
      <c r="DC52" s="4">
        <f t="shared" si="35"/>
        <v>7.6000000000000012E-2</v>
      </c>
      <c r="DD52" s="4">
        <f t="shared" si="35"/>
        <v>7.6000000000000012E-2</v>
      </c>
      <c r="DE52" s="4">
        <f t="shared" si="35"/>
        <v>7.6000000000000012E-2</v>
      </c>
    </row>
    <row r="53" spans="1:109">
      <c r="E53" s="1"/>
      <c r="F53" s="1"/>
      <c r="G53" s="1"/>
      <c r="H53" s="2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</row>
    <row r="54" spans="1:109">
      <c r="G54" s="1"/>
      <c r="H54" s="1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</row>
    <row r="55" spans="1:109">
      <c r="E55" t="s">
        <v>61</v>
      </c>
      <c r="H55" s="2"/>
    </row>
    <row r="56" spans="1:109">
      <c r="E56" s="4">
        <f t="shared" ref="E56:E62" si="36">IF(F65&lt;1,F65*0.1,IF(F65&lt;2,0.1+(F65-1)*0.4,0.5+(F65-2)*0.5))</f>
        <v>0</v>
      </c>
      <c r="H56" s="2"/>
      <c r="I56" t="s">
        <v>182</v>
      </c>
      <c r="J56" s="1">
        <v>1</v>
      </c>
      <c r="K56" s="4">
        <f>IF(K65&gt;0.42,"100"%,IF(K65&gt;0.2,50%,10%))</f>
        <v>0.5</v>
      </c>
      <c r="L56" s="4">
        <f>IF(L65&gt;0.42,"100"%,IF(L65&gt;0.2,50%,10%))</f>
        <v>0.1</v>
      </c>
      <c r="M56" s="4">
        <f>IF(M65&gt;0.42,"100"%,IF(M65&gt;0.2,50%,10%))</f>
        <v>0.1</v>
      </c>
      <c r="N56" s="4">
        <f t="shared" ref="N56:BY60" si="37">IF(N65&gt;0.42,"100"%,IF(N65&gt;0.2,50%,10%))</f>
        <v>0.1</v>
      </c>
      <c r="O56" s="4">
        <f t="shared" si="37"/>
        <v>0.1</v>
      </c>
      <c r="P56" s="4">
        <f t="shared" si="37"/>
        <v>0.1</v>
      </c>
      <c r="Q56" s="4">
        <f t="shared" si="37"/>
        <v>0.1</v>
      </c>
      <c r="R56" s="4">
        <f t="shared" si="37"/>
        <v>0.1</v>
      </c>
      <c r="S56" s="4">
        <f t="shared" si="37"/>
        <v>0.1</v>
      </c>
      <c r="T56" s="4">
        <f t="shared" si="37"/>
        <v>0.1</v>
      </c>
      <c r="U56" s="4">
        <f t="shared" si="37"/>
        <v>0.1</v>
      </c>
      <c r="V56" s="4">
        <f t="shared" si="37"/>
        <v>0.1</v>
      </c>
      <c r="W56" s="4">
        <f t="shared" si="37"/>
        <v>0.1</v>
      </c>
      <c r="X56" s="4">
        <f t="shared" si="37"/>
        <v>0.1</v>
      </c>
      <c r="Y56" s="4">
        <f t="shared" si="37"/>
        <v>0.1</v>
      </c>
      <c r="Z56" s="4">
        <f t="shared" si="37"/>
        <v>0.1</v>
      </c>
      <c r="AA56" s="4">
        <f t="shared" si="37"/>
        <v>0.1</v>
      </c>
      <c r="AB56" s="4">
        <f t="shared" si="37"/>
        <v>0.1</v>
      </c>
      <c r="AC56" s="4">
        <f t="shared" si="37"/>
        <v>0.1</v>
      </c>
      <c r="AD56" s="4">
        <f t="shared" si="37"/>
        <v>0.1</v>
      </c>
      <c r="AE56" s="4">
        <f t="shared" si="37"/>
        <v>0.1</v>
      </c>
      <c r="AF56" s="4">
        <f t="shared" si="37"/>
        <v>0.1</v>
      </c>
      <c r="AG56" s="4">
        <f t="shared" si="37"/>
        <v>0.1</v>
      </c>
      <c r="AH56" s="4">
        <f t="shared" si="37"/>
        <v>0.1</v>
      </c>
      <c r="AI56" s="4">
        <f t="shared" si="37"/>
        <v>0.1</v>
      </c>
      <c r="AJ56" s="4">
        <f t="shared" si="37"/>
        <v>0.1</v>
      </c>
      <c r="AK56" s="4">
        <f t="shared" si="37"/>
        <v>0.1</v>
      </c>
      <c r="AL56" s="4">
        <f t="shared" si="37"/>
        <v>0.1</v>
      </c>
      <c r="AM56" s="4">
        <f t="shared" si="37"/>
        <v>0.1</v>
      </c>
      <c r="AN56" s="4">
        <f t="shared" si="37"/>
        <v>0.1</v>
      </c>
      <c r="AO56" s="4">
        <f t="shared" si="37"/>
        <v>0.1</v>
      </c>
      <c r="AP56" s="4">
        <f t="shared" si="37"/>
        <v>0.1</v>
      </c>
      <c r="AQ56" s="4">
        <f t="shared" si="37"/>
        <v>0.1</v>
      </c>
      <c r="AR56" s="4">
        <f t="shared" si="37"/>
        <v>0.1</v>
      </c>
      <c r="AS56" s="4">
        <f t="shared" si="37"/>
        <v>0.1</v>
      </c>
      <c r="AT56" s="4">
        <f t="shared" si="37"/>
        <v>0.1</v>
      </c>
      <c r="AU56" s="4">
        <f t="shared" si="37"/>
        <v>0.1</v>
      </c>
      <c r="AV56" s="4">
        <f t="shared" si="37"/>
        <v>0.1</v>
      </c>
      <c r="AW56" s="4">
        <f t="shared" si="37"/>
        <v>0.1</v>
      </c>
      <c r="AX56" s="4">
        <f t="shared" si="37"/>
        <v>0.1</v>
      </c>
      <c r="AY56" s="4">
        <f t="shared" si="37"/>
        <v>0.1</v>
      </c>
      <c r="AZ56" s="4">
        <f t="shared" si="37"/>
        <v>0.1</v>
      </c>
      <c r="BA56" s="4">
        <f t="shared" si="37"/>
        <v>0.1</v>
      </c>
      <c r="BB56" s="4">
        <f t="shared" si="37"/>
        <v>0.1</v>
      </c>
      <c r="BC56" s="4">
        <f t="shared" si="37"/>
        <v>0.1</v>
      </c>
      <c r="BD56" s="4">
        <f t="shared" si="37"/>
        <v>0.1</v>
      </c>
      <c r="BE56" s="4">
        <f t="shared" si="37"/>
        <v>0.1</v>
      </c>
      <c r="BF56" s="4">
        <f t="shared" si="37"/>
        <v>0.1</v>
      </c>
      <c r="BG56" s="4">
        <f t="shared" si="37"/>
        <v>0.1</v>
      </c>
      <c r="BH56" s="4">
        <f t="shared" si="37"/>
        <v>0.1</v>
      </c>
      <c r="BI56" s="4">
        <f t="shared" si="37"/>
        <v>0.1</v>
      </c>
      <c r="BJ56" s="4">
        <f t="shared" si="37"/>
        <v>0.1</v>
      </c>
      <c r="BK56" s="4">
        <f t="shared" si="37"/>
        <v>0.1</v>
      </c>
      <c r="BL56" s="4">
        <f t="shared" si="37"/>
        <v>0.1</v>
      </c>
      <c r="BM56" s="4">
        <f t="shared" si="37"/>
        <v>0.1</v>
      </c>
      <c r="BN56" s="4">
        <f t="shared" si="37"/>
        <v>0.1</v>
      </c>
      <c r="BO56" s="4">
        <f t="shared" si="37"/>
        <v>0.1</v>
      </c>
      <c r="BP56" s="4">
        <f t="shared" si="37"/>
        <v>0.1</v>
      </c>
      <c r="BQ56" s="4">
        <f t="shared" si="37"/>
        <v>0.1</v>
      </c>
      <c r="BR56" s="4">
        <f t="shared" si="37"/>
        <v>0.1</v>
      </c>
      <c r="BS56" s="4">
        <f t="shared" si="37"/>
        <v>0.1</v>
      </c>
      <c r="BT56" s="4">
        <f t="shared" si="37"/>
        <v>0.1</v>
      </c>
      <c r="BU56" s="4">
        <f t="shared" si="37"/>
        <v>0.1</v>
      </c>
      <c r="BV56" s="4">
        <f t="shared" si="37"/>
        <v>0.1</v>
      </c>
      <c r="BW56" s="4">
        <f t="shared" si="37"/>
        <v>0.1</v>
      </c>
      <c r="BX56" s="4">
        <f t="shared" si="37"/>
        <v>0.1</v>
      </c>
      <c r="BY56" s="4">
        <f t="shared" si="37"/>
        <v>0.1</v>
      </c>
      <c r="BZ56" s="4">
        <f t="shared" ref="BZ56:DE63" si="38">IF(BZ65&gt;0.42,"100"%,IF(BZ65&gt;0.2,50%,10%))</f>
        <v>0.1</v>
      </c>
      <c r="CA56" s="4">
        <f t="shared" si="38"/>
        <v>0.1</v>
      </c>
      <c r="CB56" s="4">
        <f t="shared" si="38"/>
        <v>0.1</v>
      </c>
      <c r="CC56" s="4">
        <f t="shared" si="38"/>
        <v>0.1</v>
      </c>
      <c r="CD56" s="4">
        <f t="shared" si="38"/>
        <v>0.1</v>
      </c>
      <c r="CE56" s="4">
        <f t="shared" si="38"/>
        <v>0.1</v>
      </c>
      <c r="CF56" s="4">
        <f t="shared" si="38"/>
        <v>0.1</v>
      </c>
      <c r="CG56" s="4">
        <f t="shared" si="38"/>
        <v>0.1</v>
      </c>
      <c r="CH56" s="4">
        <f t="shared" si="38"/>
        <v>0.1</v>
      </c>
      <c r="CI56" s="4">
        <f t="shared" si="38"/>
        <v>0.1</v>
      </c>
      <c r="CJ56" s="4">
        <f t="shared" si="38"/>
        <v>0.1</v>
      </c>
      <c r="CK56" s="4">
        <f t="shared" si="38"/>
        <v>0.1</v>
      </c>
      <c r="CL56" s="4">
        <f t="shared" si="38"/>
        <v>0.1</v>
      </c>
      <c r="CM56" s="4">
        <f t="shared" si="38"/>
        <v>0.1</v>
      </c>
      <c r="CN56" s="4">
        <f t="shared" si="38"/>
        <v>0.1</v>
      </c>
      <c r="CO56" s="4">
        <f t="shared" si="38"/>
        <v>0.1</v>
      </c>
      <c r="CP56" s="4">
        <f t="shared" si="38"/>
        <v>0.1</v>
      </c>
      <c r="CQ56" s="4">
        <f t="shared" si="38"/>
        <v>0.1</v>
      </c>
      <c r="CR56" s="4">
        <f t="shared" si="38"/>
        <v>0.1</v>
      </c>
      <c r="CS56" s="4">
        <f t="shared" si="38"/>
        <v>0.1</v>
      </c>
      <c r="CT56" s="4">
        <f t="shared" si="38"/>
        <v>0.1</v>
      </c>
      <c r="CU56" s="4">
        <f t="shared" si="38"/>
        <v>0.1</v>
      </c>
      <c r="CV56" s="4">
        <f t="shared" si="38"/>
        <v>0.1</v>
      </c>
      <c r="CW56" s="4">
        <f t="shared" si="38"/>
        <v>0.1</v>
      </c>
      <c r="CX56" s="4">
        <f t="shared" si="38"/>
        <v>0.1</v>
      </c>
      <c r="CY56" s="4">
        <f t="shared" si="38"/>
        <v>0.1</v>
      </c>
      <c r="CZ56" s="4">
        <f t="shared" si="38"/>
        <v>0.1</v>
      </c>
      <c r="DA56" s="4">
        <f t="shared" si="38"/>
        <v>0.1</v>
      </c>
      <c r="DB56" s="4">
        <f t="shared" si="38"/>
        <v>0.1</v>
      </c>
      <c r="DC56" s="4">
        <f t="shared" si="38"/>
        <v>0.1</v>
      </c>
      <c r="DD56" s="4">
        <f t="shared" si="38"/>
        <v>0.1</v>
      </c>
      <c r="DE56" s="4">
        <f t="shared" si="38"/>
        <v>0.1</v>
      </c>
    </row>
    <row r="57" spans="1:109">
      <c r="E57" s="4">
        <f t="shared" si="36"/>
        <v>0</v>
      </c>
      <c r="H57" s="2"/>
      <c r="I57" s="2" t="s">
        <v>34</v>
      </c>
      <c r="J57" s="1">
        <v>1</v>
      </c>
      <c r="K57" s="4">
        <f>IF(K66&gt;0.42,"100"%,IF(K66&gt;0.2,50%,10%))</f>
        <v>0.5</v>
      </c>
      <c r="L57" s="4">
        <f t="shared" ref="L57:P58" si="39">IF(L66&gt;0.42,"100"%,IF(L66&gt;0.2,50%,10%))</f>
        <v>0.5</v>
      </c>
      <c r="M57" s="4">
        <f t="shared" si="39"/>
        <v>0.1</v>
      </c>
      <c r="N57" s="4">
        <f t="shared" si="39"/>
        <v>0.1</v>
      </c>
      <c r="O57" s="4">
        <f t="shared" si="39"/>
        <v>0.1</v>
      </c>
      <c r="P57" s="4">
        <f t="shared" si="39"/>
        <v>0.1</v>
      </c>
      <c r="Q57" s="4">
        <f t="shared" si="37"/>
        <v>0.1</v>
      </c>
      <c r="R57" s="4">
        <f t="shared" si="37"/>
        <v>0.1</v>
      </c>
      <c r="S57" s="4">
        <f t="shared" si="37"/>
        <v>0.1</v>
      </c>
      <c r="T57" s="4">
        <f t="shared" si="37"/>
        <v>0.1</v>
      </c>
      <c r="U57" s="4">
        <f t="shared" si="37"/>
        <v>0.1</v>
      </c>
      <c r="V57" s="4">
        <f t="shared" si="37"/>
        <v>0.1</v>
      </c>
      <c r="W57" s="4">
        <f t="shared" si="37"/>
        <v>0.1</v>
      </c>
      <c r="X57" s="4">
        <f t="shared" si="37"/>
        <v>0.1</v>
      </c>
      <c r="Y57" s="4">
        <f t="shared" si="37"/>
        <v>0.1</v>
      </c>
      <c r="Z57" s="4">
        <f t="shared" si="37"/>
        <v>0.1</v>
      </c>
      <c r="AA57" s="4">
        <f t="shared" si="37"/>
        <v>0.1</v>
      </c>
      <c r="AB57" s="4">
        <f t="shared" si="37"/>
        <v>0.1</v>
      </c>
      <c r="AC57" s="4">
        <f t="shared" si="37"/>
        <v>0.1</v>
      </c>
      <c r="AD57" s="4">
        <f t="shared" si="37"/>
        <v>0.1</v>
      </c>
      <c r="AE57" s="4">
        <f t="shared" si="37"/>
        <v>0.1</v>
      </c>
      <c r="AF57" s="4">
        <f t="shared" si="37"/>
        <v>0.1</v>
      </c>
      <c r="AG57" s="4">
        <f t="shared" si="37"/>
        <v>0.1</v>
      </c>
      <c r="AH57" s="4">
        <f t="shared" si="37"/>
        <v>0.1</v>
      </c>
      <c r="AI57" s="4">
        <f t="shared" si="37"/>
        <v>0.1</v>
      </c>
      <c r="AJ57" s="4">
        <f t="shared" si="37"/>
        <v>0.1</v>
      </c>
      <c r="AK57" s="4">
        <f t="shared" si="37"/>
        <v>0.1</v>
      </c>
      <c r="AL57" s="4">
        <f t="shared" si="37"/>
        <v>0.1</v>
      </c>
      <c r="AM57" s="4">
        <f t="shared" si="37"/>
        <v>0.1</v>
      </c>
      <c r="AN57" s="4">
        <f t="shared" si="37"/>
        <v>0.1</v>
      </c>
      <c r="AO57" s="4">
        <f t="shared" si="37"/>
        <v>0.1</v>
      </c>
      <c r="AP57" s="4">
        <f t="shared" si="37"/>
        <v>0.1</v>
      </c>
      <c r="AQ57" s="4">
        <f t="shared" si="37"/>
        <v>0.1</v>
      </c>
      <c r="AR57" s="4">
        <f t="shared" si="37"/>
        <v>0.1</v>
      </c>
      <c r="AS57" s="4">
        <f t="shared" si="37"/>
        <v>0.1</v>
      </c>
      <c r="AT57" s="4">
        <f t="shared" si="37"/>
        <v>0.1</v>
      </c>
      <c r="AU57" s="4">
        <f t="shared" si="37"/>
        <v>0.1</v>
      </c>
      <c r="AV57" s="4">
        <f t="shared" si="37"/>
        <v>0.1</v>
      </c>
      <c r="AW57" s="4">
        <f t="shared" si="37"/>
        <v>0.1</v>
      </c>
      <c r="AX57" s="4">
        <f t="shared" si="37"/>
        <v>0.1</v>
      </c>
      <c r="AY57" s="4">
        <f t="shared" si="37"/>
        <v>0.1</v>
      </c>
      <c r="AZ57" s="4">
        <f t="shared" si="37"/>
        <v>0.1</v>
      </c>
      <c r="BA57" s="4">
        <f t="shared" si="37"/>
        <v>0.1</v>
      </c>
      <c r="BB57" s="4">
        <f t="shared" si="37"/>
        <v>0.1</v>
      </c>
      <c r="BC57" s="4">
        <f t="shared" si="37"/>
        <v>0.1</v>
      </c>
      <c r="BD57" s="4">
        <f t="shared" si="37"/>
        <v>0.1</v>
      </c>
      <c r="BE57" s="4">
        <f t="shared" si="37"/>
        <v>0.1</v>
      </c>
      <c r="BF57" s="4">
        <f t="shared" si="37"/>
        <v>0.1</v>
      </c>
      <c r="BG57" s="4">
        <f t="shared" si="37"/>
        <v>0.1</v>
      </c>
      <c r="BH57" s="4">
        <f t="shared" si="37"/>
        <v>0.1</v>
      </c>
      <c r="BI57" s="4">
        <f t="shared" si="37"/>
        <v>0.1</v>
      </c>
      <c r="BJ57" s="4">
        <f t="shared" si="37"/>
        <v>0.1</v>
      </c>
      <c r="BK57" s="4">
        <f t="shared" si="37"/>
        <v>0.1</v>
      </c>
      <c r="BL57" s="4">
        <f t="shared" si="37"/>
        <v>0.1</v>
      </c>
      <c r="BM57" s="4">
        <f t="shared" si="37"/>
        <v>0.1</v>
      </c>
      <c r="BN57" s="4">
        <f t="shared" si="37"/>
        <v>0.1</v>
      </c>
      <c r="BO57" s="4">
        <f t="shared" si="37"/>
        <v>0.1</v>
      </c>
      <c r="BP57" s="4">
        <f t="shared" si="37"/>
        <v>0.1</v>
      </c>
      <c r="BQ57" s="4">
        <f t="shared" si="37"/>
        <v>0.1</v>
      </c>
      <c r="BR57" s="4">
        <f t="shared" si="37"/>
        <v>0.1</v>
      </c>
      <c r="BS57" s="4">
        <f t="shared" si="37"/>
        <v>0.1</v>
      </c>
      <c r="BT57" s="4">
        <f t="shared" si="37"/>
        <v>0.1</v>
      </c>
      <c r="BU57" s="4">
        <f t="shared" si="37"/>
        <v>0.1</v>
      </c>
      <c r="BV57" s="4">
        <f t="shared" si="37"/>
        <v>0.1</v>
      </c>
      <c r="BW57" s="4">
        <f t="shared" si="37"/>
        <v>0.1</v>
      </c>
      <c r="BX57" s="4">
        <f t="shared" si="37"/>
        <v>0.1</v>
      </c>
      <c r="BY57" s="4">
        <f t="shared" si="37"/>
        <v>0.1</v>
      </c>
      <c r="BZ57" s="4">
        <f t="shared" si="38"/>
        <v>0.1</v>
      </c>
      <c r="CA57" s="4">
        <f t="shared" si="38"/>
        <v>0.1</v>
      </c>
      <c r="CB57" s="4">
        <f t="shared" si="38"/>
        <v>0.1</v>
      </c>
      <c r="CC57" s="4">
        <f t="shared" si="38"/>
        <v>0.1</v>
      </c>
      <c r="CD57" s="4">
        <f t="shared" si="38"/>
        <v>0.1</v>
      </c>
      <c r="CE57" s="4">
        <f t="shared" si="38"/>
        <v>0.1</v>
      </c>
      <c r="CF57" s="4">
        <f t="shared" si="38"/>
        <v>0.1</v>
      </c>
      <c r="CG57" s="4">
        <f t="shared" si="38"/>
        <v>0.1</v>
      </c>
      <c r="CH57" s="4">
        <f t="shared" si="38"/>
        <v>0.1</v>
      </c>
      <c r="CI57" s="4">
        <f t="shared" si="38"/>
        <v>0.1</v>
      </c>
      <c r="CJ57" s="4">
        <f t="shared" si="38"/>
        <v>0.1</v>
      </c>
      <c r="CK57" s="4">
        <f t="shared" si="38"/>
        <v>0.1</v>
      </c>
      <c r="CL57" s="4">
        <f t="shared" si="38"/>
        <v>0.1</v>
      </c>
      <c r="CM57" s="4">
        <f t="shared" si="38"/>
        <v>0.1</v>
      </c>
      <c r="CN57" s="4">
        <f t="shared" si="38"/>
        <v>0.1</v>
      </c>
      <c r="CO57" s="4">
        <f t="shared" si="38"/>
        <v>0.1</v>
      </c>
      <c r="CP57" s="4">
        <f t="shared" si="38"/>
        <v>0.1</v>
      </c>
      <c r="CQ57" s="4">
        <f t="shared" si="38"/>
        <v>0.1</v>
      </c>
      <c r="CR57" s="4">
        <f t="shared" si="38"/>
        <v>0.1</v>
      </c>
      <c r="CS57" s="4">
        <f t="shared" si="38"/>
        <v>0.1</v>
      </c>
      <c r="CT57" s="4">
        <f t="shared" si="38"/>
        <v>0.1</v>
      </c>
      <c r="CU57" s="4">
        <f t="shared" si="38"/>
        <v>0.1</v>
      </c>
      <c r="CV57" s="4">
        <f t="shared" si="38"/>
        <v>0.1</v>
      </c>
      <c r="CW57" s="4">
        <f t="shared" si="38"/>
        <v>0.1</v>
      </c>
      <c r="CX57" s="4">
        <f t="shared" si="38"/>
        <v>0.1</v>
      </c>
      <c r="CY57" s="4">
        <f t="shared" si="38"/>
        <v>0.1</v>
      </c>
      <c r="CZ57" s="4">
        <f t="shared" si="38"/>
        <v>0.1</v>
      </c>
      <c r="DA57" s="4">
        <f t="shared" si="38"/>
        <v>0.1</v>
      </c>
      <c r="DB57" s="4">
        <f t="shared" si="38"/>
        <v>0.1</v>
      </c>
      <c r="DC57" s="4">
        <f t="shared" si="38"/>
        <v>0.1</v>
      </c>
      <c r="DD57" s="4">
        <f t="shared" si="38"/>
        <v>0.1</v>
      </c>
      <c r="DE57" s="4">
        <f t="shared" si="38"/>
        <v>0.1</v>
      </c>
    </row>
    <row r="58" spans="1:109">
      <c r="E58" s="4">
        <f t="shared" ca="1" si="36"/>
        <v>0.1</v>
      </c>
      <c r="H58" s="2"/>
      <c r="I58" s="2" t="s">
        <v>35</v>
      </c>
      <c r="J58" s="1">
        <v>1</v>
      </c>
      <c r="K58" s="4">
        <f>IF(K67&gt;0.42,"100"%,IF(K67&gt;0.2,50%,10%))</f>
        <v>0.5</v>
      </c>
      <c r="L58" s="4">
        <f t="shared" si="39"/>
        <v>0.5</v>
      </c>
      <c r="M58" s="4">
        <f t="shared" si="39"/>
        <v>0.5</v>
      </c>
      <c r="N58" s="4">
        <f t="shared" si="39"/>
        <v>0.1</v>
      </c>
      <c r="O58" s="4">
        <f t="shared" si="39"/>
        <v>0.1</v>
      </c>
      <c r="P58" s="4">
        <f t="shared" si="39"/>
        <v>0.1</v>
      </c>
      <c r="Q58" s="4">
        <f t="shared" si="37"/>
        <v>0.1</v>
      </c>
      <c r="R58" s="4">
        <f t="shared" si="37"/>
        <v>0.1</v>
      </c>
      <c r="S58" s="4">
        <f t="shared" si="37"/>
        <v>0.1</v>
      </c>
      <c r="T58" s="4">
        <f t="shared" si="37"/>
        <v>0.1</v>
      </c>
      <c r="U58" s="4">
        <f t="shared" si="37"/>
        <v>0.1</v>
      </c>
      <c r="V58" s="4">
        <f t="shared" si="37"/>
        <v>0.1</v>
      </c>
      <c r="W58" s="4">
        <f t="shared" si="37"/>
        <v>0.1</v>
      </c>
      <c r="X58" s="4">
        <f t="shared" si="37"/>
        <v>0.1</v>
      </c>
      <c r="Y58" s="4">
        <f t="shared" si="37"/>
        <v>0.1</v>
      </c>
      <c r="Z58" s="4">
        <f t="shared" si="37"/>
        <v>0.1</v>
      </c>
      <c r="AA58" s="4">
        <f t="shared" si="37"/>
        <v>0.1</v>
      </c>
      <c r="AB58" s="4">
        <f t="shared" si="37"/>
        <v>0.1</v>
      </c>
      <c r="AC58" s="4">
        <f t="shared" si="37"/>
        <v>0.1</v>
      </c>
      <c r="AD58" s="4">
        <f t="shared" si="37"/>
        <v>0.1</v>
      </c>
      <c r="AE58" s="4">
        <f t="shared" si="37"/>
        <v>0.1</v>
      </c>
      <c r="AF58" s="4">
        <f t="shared" si="37"/>
        <v>0.1</v>
      </c>
      <c r="AG58" s="4">
        <f t="shared" si="37"/>
        <v>0.1</v>
      </c>
      <c r="AH58" s="4">
        <f t="shared" si="37"/>
        <v>0.1</v>
      </c>
      <c r="AI58" s="4">
        <f t="shared" si="37"/>
        <v>0.1</v>
      </c>
      <c r="AJ58" s="4">
        <f t="shared" si="37"/>
        <v>0.1</v>
      </c>
      <c r="AK58" s="4">
        <f t="shared" si="37"/>
        <v>0.1</v>
      </c>
      <c r="AL58" s="4">
        <f t="shared" si="37"/>
        <v>0.1</v>
      </c>
      <c r="AM58" s="4">
        <f t="shared" si="37"/>
        <v>0.1</v>
      </c>
      <c r="AN58" s="4">
        <f t="shared" si="37"/>
        <v>0.1</v>
      </c>
      <c r="AO58" s="4">
        <f t="shared" si="37"/>
        <v>0.1</v>
      </c>
      <c r="AP58" s="4">
        <f t="shared" si="37"/>
        <v>0.1</v>
      </c>
      <c r="AQ58" s="4">
        <f t="shared" si="37"/>
        <v>0.1</v>
      </c>
      <c r="AR58" s="4">
        <f t="shared" si="37"/>
        <v>0.1</v>
      </c>
      <c r="AS58" s="4">
        <f t="shared" si="37"/>
        <v>0.1</v>
      </c>
      <c r="AT58" s="4">
        <f t="shared" si="37"/>
        <v>0.1</v>
      </c>
      <c r="AU58" s="4">
        <f t="shared" si="37"/>
        <v>0.1</v>
      </c>
      <c r="AV58" s="4">
        <f t="shared" si="37"/>
        <v>0.1</v>
      </c>
      <c r="AW58" s="4">
        <f t="shared" si="37"/>
        <v>0.1</v>
      </c>
      <c r="AX58" s="4">
        <f t="shared" si="37"/>
        <v>0.1</v>
      </c>
      <c r="AY58" s="4">
        <f t="shared" si="37"/>
        <v>0.1</v>
      </c>
      <c r="AZ58" s="4">
        <f t="shared" si="37"/>
        <v>0.1</v>
      </c>
      <c r="BA58" s="4">
        <f t="shared" si="37"/>
        <v>0.1</v>
      </c>
      <c r="BB58" s="4">
        <f t="shared" si="37"/>
        <v>0.1</v>
      </c>
      <c r="BC58" s="4">
        <f t="shared" si="37"/>
        <v>0.1</v>
      </c>
      <c r="BD58" s="4">
        <f t="shared" si="37"/>
        <v>0.1</v>
      </c>
      <c r="BE58" s="4">
        <f t="shared" si="37"/>
        <v>0.1</v>
      </c>
      <c r="BF58" s="4">
        <f t="shared" si="37"/>
        <v>0.1</v>
      </c>
      <c r="BG58" s="4">
        <f t="shared" si="37"/>
        <v>0.1</v>
      </c>
      <c r="BH58" s="4">
        <f t="shared" si="37"/>
        <v>0.1</v>
      </c>
      <c r="BI58" s="4">
        <f t="shared" si="37"/>
        <v>0.1</v>
      </c>
      <c r="BJ58" s="4">
        <f t="shared" si="37"/>
        <v>0.1</v>
      </c>
      <c r="BK58" s="4">
        <f t="shared" si="37"/>
        <v>0.1</v>
      </c>
      <c r="BL58" s="4">
        <f t="shared" si="37"/>
        <v>0.1</v>
      </c>
      <c r="BM58" s="4">
        <f t="shared" si="37"/>
        <v>0.1</v>
      </c>
      <c r="BN58" s="4">
        <f t="shared" si="37"/>
        <v>0.1</v>
      </c>
      <c r="BO58" s="4">
        <f t="shared" si="37"/>
        <v>0.1</v>
      </c>
      <c r="BP58" s="4">
        <f t="shared" si="37"/>
        <v>0.1</v>
      </c>
      <c r="BQ58" s="4">
        <f t="shared" si="37"/>
        <v>0.1</v>
      </c>
      <c r="BR58" s="4">
        <f t="shared" si="37"/>
        <v>0.1</v>
      </c>
      <c r="BS58" s="4">
        <f t="shared" si="37"/>
        <v>0.1</v>
      </c>
      <c r="BT58" s="4">
        <f t="shared" si="37"/>
        <v>0.1</v>
      </c>
      <c r="BU58" s="4">
        <f t="shared" si="37"/>
        <v>0.1</v>
      </c>
      <c r="BV58" s="4">
        <f t="shared" si="37"/>
        <v>0.1</v>
      </c>
      <c r="BW58" s="4">
        <f t="shared" si="37"/>
        <v>0.1</v>
      </c>
      <c r="BX58" s="4">
        <f t="shared" si="37"/>
        <v>0.1</v>
      </c>
      <c r="BY58" s="4">
        <f t="shared" si="37"/>
        <v>0.1</v>
      </c>
      <c r="BZ58" s="4">
        <f t="shared" si="38"/>
        <v>0.1</v>
      </c>
      <c r="CA58" s="4">
        <f t="shared" si="38"/>
        <v>0.1</v>
      </c>
      <c r="CB58" s="4">
        <f t="shared" si="38"/>
        <v>0.1</v>
      </c>
      <c r="CC58" s="4">
        <f t="shared" si="38"/>
        <v>0.1</v>
      </c>
      <c r="CD58" s="4">
        <f t="shared" si="38"/>
        <v>0.1</v>
      </c>
      <c r="CE58" s="4">
        <f t="shared" si="38"/>
        <v>0.1</v>
      </c>
      <c r="CF58" s="4">
        <f t="shared" si="38"/>
        <v>0.1</v>
      </c>
      <c r="CG58" s="4">
        <f t="shared" si="38"/>
        <v>0.1</v>
      </c>
      <c r="CH58" s="4">
        <f t="shared" si="38"/>
        <v>0.1</v>
      </c>
      <c r="CI58" s="4">
        <f t="shared" si="38"/>
        <v>0.1</v>
      </c>
      <c r="CJ58" s="4">
        <f t="shared" si="38"/>
        <v>0.1</v>
      </c>
      <c r="CK58" s="4">
        <f t="shared" si="38"/>
        <v>0.1</v>
      </c>
      <c r="CL58" s="4">
        <f t="shared" si="38"/>
        <v>0.1</v>
      </c>
      <c r="CM58" s="4">
        <f t="shared" si="38"/>
        <v>0.1</v>
      </c>
      <c r="CN58" s="4">
        <f t="shared" si="38"/>
        <v>0.1</v>
      </c>
      <c r="CO58" s="4">
        <f t="shared" si="38"/>
        <v>0.1</v>
      </c>
      <c r="CP58" s="4">
        <f t="shared" si="38"/>
        <v>0.1</v>
      </c>
      <c r="CQ58" s="4">
        <f t="shared" si="38"/>
        <v>0.1</v>
      </c>
      <c r="CR58" s="4">
        <f t="shared" si="38"/>
        <v>0.1</v>
      </c>
      <c r="CS58" s="4">
        <f t="shared" si="38"/>
        <v>0.1</v>
      </c>
      <c r="CT58" s="4">
        <f t="shared" si="38"/>
        <v>0.1</v>
      </c>
      <c r="CU58" s="4">
        <f t="shared" si="38"/>
        <v>0.1</v>
      </c>
      <c r="CV58" s="4">
        <f t="shared" si="38"/>
        <v>0.1</v>
      </c>
      <c r="CW58" s="4">
        <f t="shared" si="38"/>
        <v>0.1</v>
      </c>
      <c r="CX58" s="4">
        <f t="shared" si="38"/>
        <v>0.1</v>
      </c>
      <c r="CY58" s="4">
        <f t="shared" si="38"/>
        <v>0.1</v>
      </c>
      <c r="CZ58" s="4">
        <f t="shared" si="38"/>
        <v>0.1</v>
      </c>
      <c r="DA58" s="4">
        <f t="shared" si="38"/>
        <v>0.1</v>
      </c>
      <c r="DB58" s="4">
        <f t="shared" si="38"/>
        <v>0.1</v>
      </c>
      <c r="DC58" s="4">
        <f t="shared" si="38"/>
        <v>0.1</v>
      </c>
      <c r="DD58" s="4">
        <f t="shared" si="38"/>
        <v>0.1</v>
      </c>
      <c r="DE58" s="4">
        <f t="shared" si="38"/>
        <v>0.1</v>
      </c>
    </row>
    <row r="59" spans="1:109">
      <c r="E59" s="4">
        <f t="shared" ca="1" si="36"/>
        <v>8.461538461538462E-2</v>
      </c>
      <c r="H59" s="2"/>
      <c r="I59" s="2" t="s">
        <v>36</v>
      </c>
      <c r="J59" s="1">
        <v>1</v>
      </c>
      <c r="K59" s="4">
        <f t="shared" ref="K59:Z63" si="40">IF(K68&gt;0.42,"100"%,IF(K68&gt;0.2,50%,10%))</f>
        <v>1</v>
      </c>
      <c r="L59" s="4">
        <f t="shared" si="40"/>
        <v>1</v>
      </c>
      <c r="M59" s="4">
        <f t="shared" si="40"/>
        <v>0.5</v>
      </c>
      <c r="N59" s="4">
        <f t="shared" si="40"/>
        <v>0.5</v>
      </c>
      <c r="O59" s="4">
        <f t="shared" si="40"/>
        <v>0.5</v>
      </c>
      <c r="P59" s="4">
        <f t="shared" si="40"/>
        <v>0.1</v>
      </c>
      <c r="Q59" s="4">
        <f t="shared" si="37"/>
        <v>0.1</v>
      </c>
      <c r="R59" s="4">
        <f t="shared" si="37"/>
        <v>0.1</v>
      </c>
      <c r="S59" s="4">
        <f t="shared" si="37"/>
        <v>0.1</v>
      </c>
      <c r="T59" s="4">
        <f t="shared" si="37"/>
        <v>0.1</v>
      </c>
      <c r="U59" s="4">
        <f t="shared" si="37"/>
        <v>0.1</v>
      </c>
      <c r="V59" s="4">
        <f t="shared" si="37"/>
        <v>0.1</v>
      </c>
      <c r="W59" s="4">
        <f t="shared" si="37"/>
        <v>0.1</v>
      </c>
      <c r="X59" s="4">
        <f t="shared" si="37"/>
        <v>0.1</v>
      </c>
      <c r="Y59" s="4">
        <f t="shared" si="37"/>
        <v>0.1</v>
      </c>
      <c r="Z59" s="4">
        <f t="shared" si="37"/>
        <v>0.1</v>
      </c>
      <c r="AA59" s="4">
        <f t="shared" si="37"/>
        <v>0.1</v>
      </c>
      <c r="AB59" s="4">
        <f t="shared" si="37"/>
        <v>0.1</v>
      </c>
      <c r="AC59" s="4">
        <f t="shared" si="37"/>
        <v>0.1</v>
      </c>
      <c r="AD59" s="4">
        <f t="shared" si="37"/>
        <v>0.1</v>
      </c>
      <c r="AE59" s="4">
        <f t="shared" si="37"/>
        <v>0.1</v>
      </c>
      <c r="AF59" s="4">
        <f t="shared" si="37"/>
        <v>0.1</v>
      </c>
      <c r="AG59" s="4">
        <f t="shared" si="37"/>
        <v>0.1</v>
      </c>
      <c r="AH59" s="4">
        <f t="shared" si="37"/>
        <v>0.1</v>
      </c>
      <c r="AI59" s="4">
        <f t="shared" si="37"/>
        <v>0.1</v>
      </c>
      <c r="AJ59" s="4">
        <f t="shared" si="37"/>
        <v>0.1</v>
      </c>
      <c r="AK59" s="4">
        <f t="shared" si="37"/>
        <v>0.1</v>
      </c>
      <c r="AL59" s="4">
        <f t="shared" si="37"/>
        <v>0.1</v>
      </c>
      <c r="AM59" s="4">
        <f t="shared" si="37"/>
        <v>0.1</v>
      </c>
      <c r="AN59" s="4">
        <f t="shared" si="37"/>
        <v>0.1</v>
      </c>
      <c r="AO59" s="4">
        <f t="shared" si="37"/>
        <v>0.1</v>
      </c>
      <c r="AP59" s="4">
        <f t="shared" si="37"/>
        <v>0.1</v>
      </c>
      <c r="AQ59" s="4">
        <f t="shared" si="37"/>
        <v>0.1</v>
      </c>
      <c r="AR59" s="4">
        <f t="shared" si="37"/>
        <v>0.1</v>
      </c>
      <c r="AS59" s="4">
        <f t="shared" si="37"/>
        <v>0.1</v>
      </c>
      <c r="AT59" s="4">
        <f t="shared" si="37"/>
        <v>0.1</v>
      </c>
      <c r="AU59" s="4">
        <f t="shared" si="37"/>
        <v>0.1</v>
      </c>
      <c r="AV59" s="4">
        <f t="shared" si="37"/>
        <v>0.1</v>
      </c>
      <c r="AW59" s="4">
        <f t="shared" si="37"/>
        <v>0.1</v>
      </c>
      <c r="AX59" s="4">
        <f t="shared" si="37"/>
        <v>0.1</v>
      </c>
      <c r="AY59" s="4">
        <f t="shared" si="37"/>
        <v>0.1</v>
      </c>
      <c r="AZ59" s="4">
        <f t="shared" si="37"/>
        <v>0.1</v>
      </c>
      <c r="BA59" s="4">
        <f t="shared" si="37"/>
        <v>0.1</v>
      </c>
      <c r="BB59" s="4">
        <f t="shared" si="37"/>
        <v>0.1</v>
      </c>
      <c r="BC59" s="4">
        <f t="shared" si="37"/>
        <v>0.1</v>
      </c>
      <c r="BD59" s="4">
        <f t="shared" si="37"/>
        <v>0.1</v>
      </c>
      <c r="BE59" s="4">
        <f t="shared" si="37"/>
        <v>0.1</v>
      </c>
      <c r="BF59" s="4">
        <f t="shared" si="37"/>
        <v>0.1</v>
      </c>
      <c r="BG59" s="4">
        <f t="shared" si="37"/>
        <v>0.1</v>
      </c>
      <c r="BH59" s="4">
        <f t="shared" si="37"/>
        <v>0.1</v>
      </c>
      <c r="BI59" s="4">
        <f t="shared" si="37"/>
        <v>0.1</v>
      </c>
      <c r="BJ59" s="4">
        <f t="shared" si="37"/>
        <v>0.1</v>
      </c>
      <c r="BK59" s="4">
        <f t="shared" si="37"/>
        <v>0.1</v>
      </c>
      <c r="BL59" s="4">
        <f t="shared" si="37"/>
        <v>0.1</v>
      </c>
      <c r="BM59" s="4">
        <f t="shared" si="37"/>
        <v>0.1</v>
      </c>
      <c r="BN59" s="4">
        <f t="shared" si="37"/>
        <v>0.1</v>
      </c>
      <c r="BO59" s="4">
        <f t="shared" si="37"/>
        <v>0.1</v>
      </c>
      <c r="BP59" s="4">
        <f t="shared" si="37"/>
        <v>0.1</v>
      </c>
      <c r="BQ59" s="4">
        <f t="shared" si="37"/>
        <v>0.1</v>
      </c>
      <c r="BR59" s="4">
        <f t="shared" si="37"/>
        <v>0.1</v>
      </c>
      <c r="BS59" s="4">
        <f t="shared" si="37"/>
        <v>0.1</v>
      </c>
      <c r="BT59" s="4">
        <f t="shared" si="37"/>
        <v>0.1</v>
      </c>
      <c r="BU59" s="4">
        <f t="shared" si="37"/>
        <v>0.1</v>
      </c>
      <c r="BV59" s="4">
        <f t="shared" si="37"/>
        <v>0.1</v>
      </c>
      <c r="BW59" s="4">
        <f t="shared" si="37"/>
        <v>0.1</v>
      </c>
      <c r="BX59" s="4">
        <f t="shared" si="37"/>
        <v>0.1</v>
      </c>
      <c r="BY59" s="4">
        <f t="shared" si="37"/>
        <v>0.1</v>
      </c>
      <c r="BZ59" s="4">
        <f t="shared" si="38"/>
        <v>0.1</v>
      </c>
      <c r="CA59" s="4">
        <f t="shared" si="38"/>
        <v>0.1</v>
      </c>
      <c r="CB59" s="4">
        <f t="shared" si="38"/>
        <v>0.1</v>
      </c>
      <c r="CC59" s="4">
        <f t="shared" si="38"/>
        <v>0.1</v>
      </c>
      <c r="CD59" s="4">
        <f t="shared" si="38"/>
        <v>0.1</v>
      </c>
      <c r="CE59" s="4">
        <f t="shared" si="38"/>
        <v>0.1</v>
      </c>
      <c r="CF59" s="4">
        <f t="shared" si="38"/>
        <v>0.1</v>
      </c>
      <c r="CG59" s="4">
        <f t="shared" si="38"/>
        <v>0.1</v>
      </c>
      <c r="CH59" s="4">
        <f t="shared" si="38"/>
        <v>0.1</v>
      </c>
      <c r="CI59" s="4">
        <f t="shared" si="38"/>
        <v>0.1</v>
      </c>
      <c r="CJ59" s="4">
        <f t="shared" si="38"/>
        <v>0.1</v>
      </c>
      <c r="CK59" s="4">
        <f t="shared" si="38"/>
        <v>0.1</v>
      </c>
      <c r="CL59" s="4">
        <f t="shared" si="38"/>
        <v>0.1</v>
      </c>
      <c r="CM59" s="4">
        <f t="shared" si="38"/>
        <v>0.1</v>
      </c>
      <c r="CN59" s="4">
        <f t="shared" si="38"/>
        <v>0.1</v>
      </c>
      <c r="CO59" s="4">
        <f t="shared" si="38"/>
        <v>0.1</v>
      </c>
      <c r="CP59" s="4">
        <f t="shared" si="38"/>
        <v>0.1</v>
      </c>
      <c r="CQ59" s="4">
        <f t="shared" si="38"/>
        <v>0.1</v>
      </c>
      <c r="CR59" s="4">
        <f t="shared" si="38"/>
        <v>0.1</v>
      </c>
      <c r="CS59" s="4">
        <f t="shared" si="38"/>
        <v>0.1</v>
      </c>
      <c r="CT59" s="4">
        <f t="shared" si="38"/>
        <v>0.1</v>
      </c>
      <c r="CU59" s="4">
        <f t="shared" si="38"/>
        <v>0.1</v>
      </c>
      <c r="CV59" s="4">
        <f t="shared" si="38"/>
        <v>0.1</v>
      </c>
      <c r="CW59" s="4">
        <f t="shared" si="38"/>
        <v>0.1</v>
      </c>
      <c r="CX59" s="4">
        <f t="shared" si="38"/>
        <v>0.1</v>
      </c>
      <c r="CY59" s="4">
        <f t="shared" si="38"/>
        <v>0.1</v>
      </c>
      <c r="CZ59" s="4">
        <f t="shared" si="38"/>
        <v>0.1</v>
      </c>
      <c r="DA59" s="4">
        <f t="shared" si="38"/>
        <v>0.1</v>
      </c>
      <c r="DB59" s="4">
        <f t="shared" si="38"/>
        <v>0.1</v>
      </c>
      <c r="DC59" s="4">
        <f t="shared" si="38"/>
        <v>0.1</v>
      </c>
      <c r="DD59" s="4">
        <f t="shared" si="38"/>
        <v>0.1</v>
      </c>
      <c r="DE59" s="4">
        <f t="shared" si="38"/>
        <v>0.1</v>
      </c>
    </row>
    <row r="60" spans="1:109">
      <c r="E60" s="4">
        <f t="shared" si="36"/>
        <v>0</v>
      </c>
      <c r="H60" s="2"/>
      <c r="I60" s="2" t="s">
        <v>37</v>
      </c>
      <c r="J60" s="1">
        <v>1</v>
      </c>
      <c r="K60" s="4">
        <f t="shared" si="40"/>
        <v>1</v>
      </c>
      <c r="L60" s="4">
        <f t="shared" si="40"/>
        <v>1</v>
      </c>
      <c r="M60" s="4">
        <f t="shared" si="40"/>
        <v>0.5</v>
      </c>
      <c r="N60" s="4">
        <f t="shared" si="40"/>
        <v>0.5</v>
      </c>
      <c r="O60" s="4">
        <f t="shared" si="40"/>
        <v>0.5</v>
      </c>
      <c r="P60" s="4">
        <f t="shared" si="40"/>
        <v>0.1</v>
      </c>
      <c r="Q60" s="4">
        <f t="shared" si="37"/>
        <v>0.1</v>
      </c>
      <c r="R60" s="4">
        <f t="shared" si="37"/>
        <v>0.1</v>
      </c>
      <c r="S60" s="4">
        <f t="shared" si="37"/>
        <v>0.1</v>
      </c>
      <c r="T60" s="4">
        <f t="shared" si="37"/>
        <v>0.1</v>
      </c>
      <c r="U60" s="4">
        <f t="shared" si="37"/>
        <v>0.1</v>
      </c>
      <c r="V60" s="4">
        <f t="shared" si="37"/>
        <v>0.1</v>
      </c>
      <c r="W60" s="4">
        <f t="shared" si="37"/>
        <v>0.1</v>
      </c>
      <c r="X60" s="4">
        <f t="shared" si="37"/>
        <v>0.1</v>
      </c>
      <c r="Y60" s="4">
        <f t="shared" ref="Y60:CJ63" si="41">IF(Y69&gt;0.42,"100"%,IF(Y69&gt;0.2,50%,10%))</f>
        <v>0.1</v>
      </c>
      <c r="Z60" s="4">
        <f t="shared" si="41"/>
        <v>0.1</v>
      </c>
      <c r="AA60" s="4">
        <f t="shared" si="41"/>
        <v>0.1</v>
      </c>
      <c r="AB60" s="4">
        <f t="shared" si="41"/>
        <v>0.1</v>
      </c>
      <c r="AC60" s="4">
        <f t="shared" si="41"/>
        <v>0.1</v>
      </c>
      <c r="AD60" s="4">
        <f t="shared" si="41"/>
        <v>0.1</v>
      </c>
      <c r="AE60" s="4">
        <f t="shared" si="41"/>
        <v>0.1</v>
      </c>
      <c r="AF60" s="4">
        <f t="shared" si="41"/>
        <v>0.1</v>
      </c>
      <c r="AG60" s="4">
        <f t="shared" si="41"/>
        <v>0.1</v>
      </c>
      <c r="AH60" s="4">
        <f t="shared" si="41"/>
        <v>0.1</v>
      </c>
      <c r="AI60" s="4">
        <f t="shared" si="41"/>
        <v>0.1</v>
      </c>
      <c r="AJ60" s="4">
        <f t="shared" si="41"/>
        <v>0.1</v>
      </c>
      <c r="AK60" s="4">
        <f t="shared" si="41"/>
        <v>0.1</v>
      </c>
      <c r="AL60" s="4">
        <f t="shared" si="41"/>
        <v>0.1</v>
      </c>
      <c r="AM60" s="4">
        <f t="shared" si="41"/>
        <v>0.1</v>
      </c>
      <c r="AN60" s="4">
        <f t="shared" si="41"/>
        <v>0.1</v>
      </c>
      <c r="AO60" s="4">
        <f t="shared" si="41"/>
        <v>0.1</v>
      </c>
      <c r="AP60" s="4">
        <f t="shared" si="41"/>
        <v>0.1</v>
      </c>
      <c r="AQ60" s="4">
        <f t="shared" si="41"/>
        <v>0.1</v>
      </c>
      <c r="AR60" s="4">
        <f t="shared" si="41"/>
        <v>0.1</v>
      </c>
      <c r="AS60" s="4">
        <f t="shared" si="41"/>
        <v>0.1</v>
      </c>
      <c r="AT60" s="4">
        <f t="shared" si="41"/>
        <v>0.1</v>
      </c>
      <c r="AU60" s="4">
        <f t="shared" si="41"/>
        <v>0.1</v>
      </c>
      <c r="AV60" s="4">
        <f t="shared" si="41"/>
        <v>0.1</v>
      </c>
      <c r="AW60" s="4">
        <f t="shared" si="41"/>
        <v>0.1</v>
      </c>
      <c r="AX60" s="4">
        <f t="shared" si="41"/>
        <v>0.1</v>
      </c>
      <c r="AY60" s="4">
        <f t="shared" si="41"/>
        <v>0.1</v>
      </c>
      <c r="AZ60" s="4">
        <f t="shared" si="41"/>
        <v>0.1</v>
      </c>
      <c r="BA60" s="4">
        <f t="shared" si="41"/>
        <v>0.1</v>
      </c>
      <c r="BB60" s="4">
        <f t="shared" si="41"/>
        <v>0.1</v>
      </c>
      <c r="BC60" s="4">
        <f t="shared" si="41"/>
        <v>0.1</v>
      </c>
      <c r="BD60" s="4">
        <f t="shared" si="41"/>
        <v>0.1</v>
      </c>
      <c r="BE60" s="4">
        <f t="shared" si="41"/>
        <v>0.1</v>
      </c>
      <c r="BF60" s="4">
        <f t="shared" si="41"/>
        <v>0.1</v>
      </c>
      <c r="BG60" s="4">
        <f t="shared" si="41"/>
        <v>0.1</v>
      </c>
      <c r="BH60" s="4">
        <f t="shared" si="41"/>
        <v>0.1</v>
      </c>
      <c r="BI60" s="4">
        <f t="shared" si="41"/>
        <v>0.1</v>
      </c>
      <c r="BJ60" s="4">
        <f t="shared" si="41"/>
        <v>0.1</v>
      </c>
      <c r="BK60" s="4">
        <f t="shared" si="41"/>
        <v>0.1</v>
      </c>
      <c r="BL60" s="4">
        <f t="shared" si="41"/>
        <v>0.1</v>
      </c>
      <c r="BM60" s="4">
        <f t="shared" si="41"/>
        <v>0.1</v>
      </c>
      <c r="BN60" s="4">
        <f t="shared" si="41"/>
        <v>0.1</v>
      </c>
      <c r="BO60" s="4">
        <f t="shared" si="41"/>
        <v>0.1</v>
      </c>
      <c r="BP60" s="4">
        <f t="shared" si="41"/>
        <v>0.1</v>
      </c>
      <c r="BQ60" s="4">
        <f t="shared" si="41"/>
        <v>0.1</v>
      </c>
      <c r="BR60" s="4">
        <f t="shared" si="41"/>
        <v>0.1</v>
      </c>
      <c r="BS60" s="4">
        <f t="shared" si="41"/>
        <v>0.1</v>
      </c>
      <c r="BT60" s="4">
        <f t="shared" si="41"/>
        <v>0.1</v>
      </c>
      <c r="BU60" s="4">
        <f t="shared" si="41"/>
        <v>0.1</v>
      </c>
      <c r="BV60" s="4">
        <f t="shared" si="41"/>
        <v>0.1</v>
      </c>
      <c r="BW60" s="4">
        <f t="shared" si="41"/>
        <v>0.1</v>
      </c>
      <c r="BX60" s="4">
        <f t="shared" si="41"/>
        <v>0.1</v>
      </c>
      <c r="BY60" s="4">
        <f t="shared" si="41"/>
        <v>0.1</v>
      </c>
      <c r="BZ60" s="4">
        <f t="shared" si="41"/>
        <v>0.1</v>
      </c>
      <c r="CA60" s="4">
        <f t="shared" si="41"/>
        <v>0.1</v>
      </c>
      <c r="CB60" s="4">
        <f t="shared" si="41"/>
        <v>0.1</v>
      </c>
      <c r="CC60" s="4">
        <f t="shared" si="41"/>
        <v>0.1</v>
      </c>
      <c r="CD60" s="4">
        <f t="shared" si="41"/>
        <v>0.1</v>
      </c>
      <c r="CE60" s="4">
        <f t="shared" si="41"/>
        <v>0.1</v>
      </c>
      <c r="CF60" s="4">
        <f t="shared" si="41"/>
        <v>0.1</v>
      </c>
      <c r="CG60" s="4">
        <f t="shared" si="41"/>
        <v>0.1</v>
      </c>
      <c r="CH60" s="4">
        <f t="shared" si="41"/>
        <v>0.1</v>
      </c>
      <c r="CI60" s="4">
        <f t="shared" si="41"/>
        <v>0.1</v>
      </c>
      <c r="CJ60" s="4">
        <f t="shared" si="41"/>
        <v>0.1</v>
      </c>
      <c r="CK60" s="4">
        <f t="shared" si="38"/>
        <v>0.1</v>
      </c>
      <c r="CL60" s="4">
        <f t="shared" si="38"/>
        <v>0.1</v>
      </c>
      <c r="CM60" s="4">
        <f t="shared" si="38"/>
        <v>0.1</v>
      </c>
      <c r="CN60" s="4">
        <f t="shared" si="38"/>
        <v>0.1</v>
      </c>
      <c r="CO60" s="4">
        <f t="shared" si="38"/>
        <v>0.1</v>
      </c>
      <c r="CP60" s="4">
        <f t="shared" si="38"/>
        <v>0.1</v>
      </c>
      <c r="CQ60" s="4">
        <f t="shared" si="38"/>
        <v>0.1</v>
      </c>
      <c r="CR60" s="4">
        <f t="shared" si="38"/>
        <v>0.1</v>
      </c>
      <c r="CS60" s="4">
        <f t="shared" si="38"/>
        <v>0.1</v>
      </c>
      <c r="CT60" s="4">
        <f t="shared" si="38"/>
        <v>0.1</v>
      </c>
      <c r="CU60" s="4">
        <f t="shared" si="38"/>
        <v>0.1</v>
      </c>
      <c r="CV60" s="4">
        <f t="shared" si="38"/>
        <v>0.1</v>
      </c>
      <c r="CW60" s="4">
        <f t="shared" si="38"/>
        <v>0.1</v>
      </c>
      <c r="CX60" s="4">
        <f t="shared" si="38"/>
        <v>0.1</v>
      </c>
      <c r="CY60" s="4">
        <f t="shared" si="38"/>
        <v>0.1</v>
      </c>
      <c r="CZ60" s="4">
        <f t="shared" si="38"/>
        <v>0.1</v>
      </c>
      <c r="DA60" s="4">
        <f t="shared" si="38"/>
        <v>0.1</v>
      </c>
      <c r="DB60" s="4">
        <f t="shared" si="38"/>
        <v>0.1</v>
      </c>
      <c r="DC60" s="4">
        <f t="shared" si="38"/>
        <v>0.1</v>
      </c>
      <c r="DD60" s="4">
        <f t="shared" si="38"/>
        <v>0.1</v>
      </c>
      <c r="DE60" s="4">
        <f t="shared" si="38"/>
        <v>0.1</v>
      </c>
    </row>
    <row r="61" spans="1:109">
      <c r="E61" s="4">
        <f t="shared" ca="1" si="36"/>
        <v>7.5000000000000011E-2</v>
      </c>
      <c r="H61" s="2"/>
      <c r="I61" s="2" t="s">
        <v>181</v>
      </c>
      <c r="J61" s="1">
        <v>1</v>
      </c>
      <c r="K61" s="4">
        <f>IF(K70&gt;0.42,"100"%,IF(K70&gt;0.2,50%,10%))</f>
        <v>1</v>
      </c>
      <c r="L61" s="4">
        <f t="shared" si="40"/>
        <v>1</v>
      </c>
      <c r="M61" s="4">
        <f t="shared" si="40"/>
        <v>1</v>
      </c>
      <c r="N61" s="4">
        <f t="shared" si="40"/>
        <v>0.5</v>
      </c>
      <c r="O61" s="4">
        <f t="shared" si="40"/>
        <v>0.5</v>
      </c>
      <c r="P61" s="4">
        <f t="shared" si="40"/>
        <v>0.5</v>
      </c>
      <c r="Q61" s="4">
        <f t="shared" si="40"/>
        <v>0.5</v>
      </c>
      <c r="R61" s="4">
        <f t="shared" si="40"/>
        <v>0.1</v>
      </c>
      <c r="S61" s="4">
        <f t="shared" si="40"/>
        <v>0.1</v>
      </c>
      <c r="T61" s="4">
        <f t="shared" si="40"/>
        <v>0.1</v>
      </c>
      <c r="U61" s="4">
        <f t="shared" si="40"/>
        <v>0.1</v>
      </c>
      <c r="V61" s="4">
        <f t="shared" si="40"/>
        <v>0.1</v>
      </c>
      <c r="W61" s="4">
        <f t="shared" si="40"/>
        <v>0.1</v>
      </c>
      <c r="X61" s="4">
        <f t="shared" si="40"/>
        <v>0.1</v>
      </c>
      <c r="Y61" s="4">
        <f t="shared" si="40"/>
        <v>0.1</v>
      </c>
      <c r="Z61" s="4">
        <f t="shared" si="40"/>
        <v>0.1</v>
      </c>
      <c r="AA61" s="4">
        <f t="shared" si="41"/>
        <v>0.1</v>
      </c>
      <c r="AB61" s="4">
        <f t="shared" si="41"/>
        <v>0.1</v>
      </c>
      <c r="AC61" s="4">
        <f t="shared" si="41"/>
        <v>0.1</v>
      </c>
      <c r="AD61" s="4">
        <f t="shared" si="41"/>
        <v>0.1</v>
      </c>
      <c r="AE61" s="4">
        <f t="shared" si="41"/>
        <v>0.1</v>
      </c>
      <c r="AF61" s="4">
        <f t="shared" si="41"/>
        <v>0.1</v>
      </c>
      <c r="AG61" s="4">
        <f t="shared" si="41"/>
        <v>0.1</v>
      </c>
      <c r="AH61" s="4">
        <f t="shared" si="41"/>
        <v>0.1</v>
      </c>
      <c r="AI61" s="4">
        <f t="shared" si="41"/>
        <v>0.1</v>
      </c>
      <c r="AJ61" s="4">
        <f t="shared" si="41"/>
        <v>0.1</v>
      </c>
      <c r="AK61" s="4">
        <f t="shared" si="41"/>
        <v>0.1</v>
      </c>
      <c r="AL61" s="4">
        <f t="shared" si="41"/>
        <v>0.1</v>
      </c>
      <c r="AM61" s="4">
        <f t="shared" si="41"/>
        <v>0.1</v>
      </c>
      <c r="AN61" s="4">
        <f t="shared" si="41"/>
        <v>0.1</v>
      </c>
      <c r="AO61" s="4">
        <f t="shared" si="41"/>
        <v>0.1</v>
      </c>
      <c r="AP61" s="4">
        <f t="shared" si="41"/>
        <v>0.1</v>
      </c>
      <c r="AQ61" s="4">
        <f t="shared" si="41"/>
        <v>0.1</v>
      </c>
      <c r="AR61" s="4">
        <f t="shared" si="41"/>
        <v>0.1</v>
      </c>
      <c r="AS61" s="4">
        <f t="shared" si="41"/>
        <v>0.1</v>
      </c>
      <c r="AT61" s="4">
        <f t="shared" si="41"/>
        <v>0.1</v>
      </c>
      <c r="AU61" s="4">
        <f t="shared" si="41"/>
        <v>0.1</v>
      </c>
      <c r="AV61" s="4">
        <f t="shared" si="41"/>
        <v>0.1</v>
      </c>
      <c r="AW61" s="4">
        <f t="shared" si="41"/>
        <v>0.1</v>
      </c>
      <c r="AX61" s="4">
        <f t="shared" si="41"/>
        <v>0.1</v>
      </c>
      <c r="AY61" s="4">
        <f t="shared" si="41"/>
        <v>0.1</v>
      </c>
      <c r="AZ61" s="4">
        <f t="shared" si="41"/>
        <v>0.1</v>
      </c>
      <c r="BA61" s="4">
        <f t="shared" si="41"/>
        <v>0.1</v>
      </c>
      <c r="BB61" s="4">
        <f t="shared" si="41"/>
        <v>0.1</v>
      </c>
      <c r="BC61" s="4">
        <f t="shared" si="41"/>
        <v>0.1</v>
      </c>
      <c r="BD61" s="4">
        <f t="shared" si="41"/>
        <v>0.1</v>
      </c>
      <c r="BE61" s="4">
        <f t="shared" si="41"/>
        <v>0.1</v>
      </c>
      <c r="BF61" s="4">
        <f t="shared" si="41"/>
        <v>0.1</v>
      </c>
      <c r="BG61" s="4">
        <f t="shared" si="41"/>
        <v>0.1</v>
      </c>
      <c r="BH61" s="4">
        <f t="shared" si="41"/>
        <v>0.1</v>
      </c>
      <c r="BI61" s="4">
        <f t="shared" si="41"/>
        <v>0.1</v>
      </c>
      <c r="BJ61" s="4">
        <f t="shared" si="41"/>
        <v>0.1</v>
      </c>
      <c r="BK61" s="4">
        <f t="shared" si="41"/>
        <v>0.1</v>
      </c>
      <c r="BL61" s="4">
        <f t="shared" si="41"/>
        <v>0.1</v>
      </c>
      <c r="BM61" s="4">
        <f t="shared" si="41"/>
        <v>0.1</v>
      </c>
      <c r="BN61" s="4">
        <f t="shared" si="41"/>
        <v>0.1</v>
      </c>
      <c r="BO61" s="4">
        <f t="shared" si="41"/>
        <v>0.1</v>
      </c>
      <c r="BP61" s="4">
        <f t="shared" si="41"/>
        <v>0.1</v>
      </c>
      <c r="BQ61" s="4">
        <f t="shared" si="41"/>
        <v>0.1</v>
      </c>
      <c r="BR61" s="4">
        <f t="shared" si="41"/>
        <v>0.1</v>
      </c>
      <c r="BS61" s="4">
        <f t="shared" si="41"/>
        <v>0.1</v>
      </c>
      <c r="BT61" s="4">
        <f t="shared" si="41"/>
        <v>0.1</v>
      </c>
      <c r="BU61" s="4">
        <f t="shared" si="41"/>
        <v>0.1</v>
      </c>
      <c r="BV61" s="4">
        <f t="shared" si="41"/>
        <v>0.1</v>
      </c>
      <c r="BW61" s="4">
        <f t="shared" si="41"/>
        <v>0.1</v>
      </c>
      <c r="BX61" s="4">
        <f t="shared" si="41"/>
        <v>0.1</v>
      </c>
      <c r="BY61" s="4">
        <f t="shared" si="41"/>
        <v>0.1</v>
      </c>
      <c r="BZ61" s="4">
        <f t="shared" si="41"/>
        <v>0.1</v>
      </c>
      <c r="CA61" s="4">
        <f t="shared" si="41"/>
        <v>0.1</v>
      </c>
      <c r="CB61" s="4">
        <f t="shared" si="41"/>
        <v>0.1</v>
      </c>
      <c r="CC61" s="4">
        <f t="shared" si="41"/>
        <v>0.1</v>
      </c>
      <c r="CD61" s="4">
        <f t="shared" si="41"/>
        <v>0.1</v>
      </c>
      <c r="CE61" s="4">
        <f t="shared" si="41"/>
        <v>0.1</v>
      </c>
      <c r="CF61" s="4">
        <f t="shared" si="41"/>
        <v>0.1</v>
      </c>
      <c r="CG61" s="4">
        <f t="shared" si="41"/>
        <v>0.1</v>
      </c>
      <c r="CH61" s="4">
        <f t="shared" si="41"/>
        <v>0.1</v>
      </c>
      <c r="CI61" s="4">
        <f t="shared" si="41"/>
        <v>0.1</v>
      </c>
      <c r="CJ61" s="4">
        <f t="shared" si="41"/>
        <v>0.1</v>
      </c>
      <c r="CK61" s="4">
        <f t="shared" si="38"/>
        <v>0.1</v>
      </c>
      <c r="CL61" s="4">
        <f t="shared" si="38"/>
        <v>0.1</v>
      </c>
      <c r="CM61" s="4">
        <f t="shared" si="38"/>
        <v>0.1</v>
      </c>
      <c r="CN61" s="4">
        <f t="shared" si="38"/>
        <v>0.1</v>
      </c>
      <c r="CO61" s="4">
        <f t="shared" si="38"/>
        <v>0.1</v>
      </c>
      <c r="CP61" s="4">
        <f t="shared" si="38"/>
        <v>0.1</v>
      </c>
      <c r="CQ61" s="4">
        <f t="shared" si="38"/>
        <v>0.1</v>
      </c>
      <c r="CR61" s="4">
        <f t="shared" si="38"/>
        <v>0.1</v>
      </c>
      <c r="CS61" s="4">
        <f t="shared" si="38"/>
        <v>0.1</v>
      </c>
      <c r="CT61" s="4">
        <f t="shared" si="38"/>
        <v>0.1</v>
      </c>
      <c r="CU61" s="4">
        <f t="shared" si="38"/>
        <v>0.1</v>
      </c>
      <c r="CV61" s="4">
        <f t="shared" si="38"/>
        <v>0.1</v>
      </c>
      <c r="CW61" s="4">
        <f t="shared" si="38"/>
        <v>0.1</v>
      </c>
      <c r="CX61" s="4">
        <f t="shared" si="38"/>
        <v>0.1</v>
      </c>
      <c r="CY61" s="4">
        <f t="shared" si="38"/>
        <v>0.1</v>
      </c>
      <c r="CZ61" s="4">
        <f t="shared" si="38"/>
        <v>0.1</v>
      </c>
      <c r="DA61" s="4">
        <f t="shared" si="38"/>
        <v>0.1</v>
      </c>
      <c r="DB61" s="4">
        <f t="shared" si="38"/>
        <v>0.1</v>
      </c>
      <c r="DC61" s="4">
        <f t="shared" si="38"/>
        <v>0.1</v>
      </c>
      <c r="DD61" s="4">
        <f t="shared" si="38"/>
        <v>0.1</v>
      </c>
      <c r="DE61" s="4">
        <f t="shared" si="38"/>
        <v>0.1</v>
      </c>
    </row>
    <row r="62" spans="1:109">
      <c r="E62" s="4">
        <f t="shared" ca="1" si="36"/>
        <v>0.1</v>
      </c>
      <c r="H62" s="2"/>
      <c r="I62" s="2" t="s">
        <v>38</v>
      </c>
      <c r="J62" s="1">
        <v>1</v>
      </c>
      <c r="K62" s="4">
        <f>IF(K71&gt;0.42,"100"%,IF(K71&gt;0.2,50%,10%))</f>
        <v>1</v>
      </c>
      <c r="L62" s="4">
        <f t="shared" si="40"/>
        <v>1</v>
      </c>
      <c r="M62" s="4">
        <f t="shared" si="40"/>
        <v>1</v>
      </c>
      <c r="N62" s="4">
        <f t="shared" si="40"/>
        <v>1</v>
      </c>
      <c r="O62" s="4">
        <f t="shared" si="40"/>
        <v>1</v>
      </c>
      <c r="P62" s="4">
        <f t="shared" si="40"/>
        <v>0.5</v>
      </c>
      <c r="Q62" s="4">
        <f t="shared" si="40"/>
        <v>0.5</v>
      </c>
      <c r="R62" s="4">
        <f t="shared" si="40"/>
        <v>0.5</v>
      </c>
      <c r="S62" s="4">
        <f t="shared" si="40"/>
        <v>0.5</v>
      </c>
      <c r="T62" s="4">
        <f t="shared" si="40"/>
        <v>0.1</v>
      </c>
      <c r="U62" s="4">
        <f t="shared" si="40"/>
        <v>0.1</v>
      </c>
      <c r="V62" s="4">
        <f t="shared" si="40"/>
        <v>0.1</v>
      </c>
      <c r="W62" s="4">
        <f t="shared" si="40"/>
        <v>0.1</v>
      </c>
      <c r="X62" s="4">
        <f t="shared" si="40"/>
        <v>0.1</v>
      </c>
      <c r="Y62" s="4">
        <f t="shared" si="40"/>
        <v>0.1</v>
      </c>
      <c r="Z62" s="4">
        <f t="shared" si="40"/>
        <v>0.1</v>
      </c>
      <c r="AA62" s="4">
        <f t="shared" si="41"/>
        <v>0.1</v>
      </c>
      <c r="AB62" s="4">
        <f t="shared" si="41"/>
        <v>0.1</v>
      </c>
      <c r="AC62" s="4">
        <f t="shared" si="41"/>
        <v>0.1</v>
      </c>
      <c r="AD62" s="4">
        <f t="shared" si="41"/>
        <v>0.1</v>
      </c>
      <c r="AE62" s="4">
        <f t="shared" si="41"/>
        <v>0.1</v>
      </c>
      <c r="AF62" s="4">
        <f t="shared" si="41"/>
        <v>0.1</v>
      </c>
      <c r="AG62" s="4">
        <f t="shared" si="41"/>
        <v>0.1</v>
      </c>
      <c r="AH62" s="4">
        <f t="shared" si="41"/>
        <v>0.1</v>
      </c>
      <c r="AI62" s="4">
        <f t="shared" si="41"/>
        <v>0.1</v>
      </c>
      <c r="AJ62" s="4">
        <f t="shared" si="41"/>
        <v>0.1</v>
      </c>
      <c r="AK62" s="4">
        <f t="shared" si="41"/>
        <v>0.1</v>
      </c>
      <c r="AL62" s="4">
        <f t="shared" si="41"/>
        <v>0.1</v>
      </c>
      <c r="AM62" s="4">
        <f t="shared" si="41"/>
        <v>0.1</v>
      </c>
      <c r="AN62" s="4">
        <f t="shared" si="41"/>
        <v>0.1</v>
      </c>
      <c r="AO62" s="4">
        <f t="shared" si="41"/>
        <v>0.1</v>
      </c>
      <c r="AP62" s="4">
        <f t="shared" si="41"/>
        <v>0.1</v>
      </c>
      <c r="AQ62" s="4">
        <f t="shared" si="41"/>
        <v>0.1</v>
      </c>
      <c r="AR62" s="4">
        <f t="shared" si="41"/>
        <v>0.1</v>
      </c>
      <c r="AS62" s="4">
        <f t="shared" si="41"/>
        <v>0.1</v>
      </c>
      <c r="AT62" s="4">
        <f t="shared" si="41"/>
        <v>0.1</v>
      </c>
      <c r="AU62" s="4">
        <f t="shared" si="41"/>
        <v>0.1</v>
      </c>
      <c r="AV62" s="4">
        <f t="shared" si="41"/>
        <v>0.1</v>
      </c>
      <c r="AW62" s="4">
        <f t="shared" si="41"/>
        <v>0.1</v>
      </c>
      <c r="AX62" s="4">
        <f t="shared" si="41"/>
        <v>0.1</v>
      </c>
      <c r="AY62" s="4">
        <f t="shared" si="41"/>
        <v>0.1</v>
      </c>
      <c r="AZ62" s="4">
        <f t="shared" si="41"/>
        <v>0.1</v>
      </c>
      <c r="BA62" s="4">
        <f t="shared" si="41"/>
        <v>0.1</v>
      </c>
      <c r="BB62" s="4">
        <f t="shared" si="41"/>
        <v>0.1</v>
      </c>
      <c r="BC62" s="4">
        <f t="shared" si="41"/>
        <v>0.1</v>
      </c>
      <c r="BD62" s="4">
        <f t="shared" si="41"/>
        <v>0.1</v>
      </c>
      <c r="BE62" s="4">
        <f t="shared" si="41"/>
        <v>0.1</v>
      </c>
      <c r="BF62" s="4">
        <f t="shared" si="41"/>
        <v>0.1</v>
      </c>
      <c r="BG62" s="4">
        <f t="shared" si="41"/>
        <v>0.1</v>
      </c>
      <c r="BH62" s="4">
        <f t="shared" si="41"/>
        <v>0.1</v>
      </c>
      <c r="BI62" s="4">
        <f t="shared" si="41"/>
        <v>0.1</v>
      </c>
      <c r="BJ62" s="4">
        <f t="shared" si="41"/>
        <v>0.1</v>
      </c>
      <c r="BK62" s="4">
        <f t="shared" si="41"/>
        <v>0.1</v>
      </c>
      <c r="BL62" s="4">
        <f t="shared" si="41"/>
        <v>0.1</v>
      </c>
      <c r="BM62" s="4">
        <f t="shared" si="41"/>
        <v>0.1</v>
      </c>
      <c r="BN62" s="4">
        <f t="shared" si="41"/>
        <v>0.1</v>
      </c>
      <c r="BO62" s="4">
        <f t="shared" si="41"/>
        <v>0.1</v>
      </c>
      <c r="BP62" s="4">
        <f t="shared" si="41"/>
        <v>0.1</v>
      </c>
      <c r="BQ62" s="4">
        <f t="shared" si="41"/>
        <v>0.1</v>
      </c>
      <c r="BR62" s="4">
        <f t="shared" si="41"/>
        <v>0.1</v>
      </c>
      <c r="BS62" s="4">
        <f t="shared" si="41"/>
        <v>0.1</v>
      </c>
      <c r="BT62" s="4">
        <f t="shared" si="41"/>
        <v>0.1</v>
      </c>
      <c r="BU62" s="4">
        <f t="shared" si="41"/>
        <v>0.1</v>
      </c>
      <c r="BV62" s="4">
        <f t="shared" si="41"/>
        <v>0.1</v>
      </c>
      <c r="BW62" s="4">
        <f t="shared" si="41"/>
        <v>0.1</v>
      </c>
      <c r="BX62" s="4">
        <f t="shared" si="41"/>
        <v>0.1</v>
      </c>
      <c r="BY62" s="4">
        <f t="shared" si="41"/>
        <v>0.1</v>
      </c>
      <c r="BZ62" s="4">
        <f t="shared" si="41"/>
        <v>0.1</v>
      </c>
      <c r="CA62" s="4">
        <f t="shared" si="41"/>
        <v>0.1</v>
      </c>
      <c r="CB62" s="4">
        <f t="shared" si="41"/>
        <v>0.1</v>
      </c>
      <c r="CC62" s="4">
        <f t="shared" si="41"/>
        <v>0.1</v>
      </c>
      <c r="CD62" s="4">
        <f t="shared" si="41"/>
        <v>0.1</v>
      </c>
      <c r="CE62" s="4">
        <f t="shared" si="41"/>
        <v>0.1</v>
      </c>
      <c r="CF62" s="4">
        <f t="shared" si="41"/>
        <v>0.1</v>
      </c>
      <c r="CG62" s="4">
        <f t="shared" si="41"/>
        <v>0.1</v>
      </c>
      <c r="CH62" s="4">
        <f t="shared" si="41"/>
        <v>0.1</v>
      </c>
      <c r="CI62" s="4">
        <f t="shared" si="41"/>
        <v>0.1</v>
      </c>
      <c r="CJ62" s="4">
        <f t="shared" si="41"/>
        <v>0.1</v>
      </c>
      <c r="CK62" s="4">
        <f t="shared" si="38"/>
        <v>0.1</v>
      </c>
      <c r="CL62" s="4">
        <f t="shared" si="38"/>
        <v>0.1</v>
      </c>
      <c r="CM62" s="4">
        <f t="shared" si="38"/>
        <v>0.1</v>
      </c>
      <c r="CN62" s="4">
        <f t="shared" si="38"/>
        <v>0.1</v>
      </c>
      <c r="CO62" s="4">
        <f t="shared" si="38"/>
        <v>0.1</v>
      </c>
      <c r="CP62" s="4">
        <f t="shared" si="38"/>
        <v>0.1</v>
      </c>
      <c r="CQ62" s="4">
        <f t="shared" si="38"/>
        <v>0.1</v>
      </c>
      <c r="CR62" s="4">
        <f t="shared" si="38"/>
        <v>0.1</v>
      </c>
      <c r="CS62" s="4">
        <f t="shared" si="38"/>
        <v>0.1</v>
      </c>
      <c r="CT62" s="4">
        <f t="shared" si="38"/>
        <v>0.1</v>
      </c>
      <c r="CU62" s="4">
        <f t="shared" si="38"/>
        <v>0.1</v>
      </c>
      <c r="CV62" s="4">
        <f t="shared" si="38"/>
        <v>0.1</v>
      </c>
      <c r="CW62" s="4">
        <f t="shared" si="38"/>
        <v>0.1</v>
      </c>
      <c r="CX62" s="4">
        <f t="shared" si="38"/>
        <v>0.1</v>
      </c>
      <c r="CY62" s="4">
        <f t="shared" si="38"/>
        <v>0.1</v>
      </c>
      <c r="CZ62" s="4">
        <f t="shared" si="38"/>
        <v>0.1</v>
      </c>
      <c r="DA62" s="4">
        <f t="shared" si="38"/>
        <v>0.1</v>
      </c>
      <c r="DB62" s="4">
        <f t="shared" si="38"/>
        <v>0.1</v>
      </c>
      <c r="DC62" s="4">
        <f t="shared" si="38"/>
        <v>0.1</v>
      </c>
      <c r="DD62" s="4">
        <f t="shared" si="38"/>
        <v>0.1</v>
      </c>
      <c r="DE62" s="4">
        <f t="shared" si="38"/>
        <v>0.1</v>
      </c>
    </row>
    <row r="63" spans="1:109">
      <c r="H63" s="2"/>
      <c r="I63" t="s">
        <v>40</v>
      </c>
      <c r="J63" s="1">
        <v>1</v>
      </c>
      <c r="K63" s="4">
        <f>IF(K72&gt;0.42,"100"%,IF(K72&gt;0.2,50%,10%))</f>
        <v>1</v>
      </c>
      <c r="L63" s="4">
        <f t="shared" si="40"/>
        <v>1</v>
      </c>
      <c r="M63" s="4">
        <f t="shared" si="40"/>
        <v>0.5</v>
      </c>
      <c r="N63" s="4">
        <f t="shared" si="40"/>
        <v>0.5</v>
      </c>
      <c r="O63" s="4">
        <f t="shared" si="40"/>
        <v>0.5</v>
      </c>
      <c r="P63" s="4">
        <f t="shared" si="40"/>
        <v>0.1</v>
      </c>
      <c r="Q63" s="4">
        <f t="shared" si="40"/>
        <v>0.1</v>
      </c>
      <c r="R63" s="4">
        <f t="shared" si="40"/>
        <v>0.1</v>
      </c>
      <c r="S63" s="4">
        <f t="shared" si="40"/>
        <v>0.1</v>
      </c>
      <c r="T63" s="4">
        <f t="shared" si="40"/>
        <v>0.1</v>
      </c>
      <c r="U63" s="4">
        <f t="shared" si="40"/>
        <v>0.1</v>
      </c>
      <c r="V63" s="4">
        <f t="shared" si="40"/>
        <v>0.1</v>
      </c>
      <c r="W63" s="4">
        <f t="shared" si="40"/>
        <v>0.1</v>
      </c>
      <c r="X63" s="4">
        <f t="shared" si="40"/>
        <v>0.1</v>
      </c>
      <c r="Y63" s="4">
        <f t="shared" si="40"/>
        <v>0.1</v>
      </c>
      <c r="Z63" s="4">
        <f t="shared" si="40"/>
        <v>0.1</v>
      </c>
      <c r="AA63" s="4">
        <f t="shared" si="41"/>
        <v>0.1</v>
      </c>
      <c r="AB63" s="4">
        <f t="shared" si="41"/>
        <v>0.1</v>
      </c>
      <c r="AC63" s="4">
        <f t="shared" si="41"/>
        <v>0.1</v>
      </c>
      <c r="AD63" s="4">
        <f t="shared" si="41"/>
        <v>0.1</v>
      </c>
      <c r="AE63" s="4">
        <f t="shared" si="41"/>
        <v>0.1</v>
      </c>
      <c r="AF63" s="4">
        <f t="shared" si="41"/>
        <v>0.1</v>
      </c>
      <c r="AG63" s="4">
        <f t="shared" si="41"/>
        <v>0.1</v>
      </c>
      <c r="AH63" s="4">
        <f t="shared" si="41"/>
        <v>0.1</v>
      </c>
      <c r="AI63" s="4">
        <f t="shared" si="41"/>
        <v>0.1</v>
      </c>
      <c r="AJ63" s="4">
        <f t="shared" si="41"/>
        <v>0.1</v>
      </c>
      <c r="AK63" s="4">
        <f t="shared" si="41"/>
        <v>0.1</v>
      </c>
      <c r="AL63" s="4">
        <f t="shared" si="41"/>
        <v>0.1</v>
      </c>
      <c r="AM63" s="4">
        <f t="shared" si="41"/>
        <v>0.1</v>
      </c>
      <c r="AN63" s="4">
        <f t="shared" si="41"/>
        <v>0.1</v>
      </c>
      <c r="AO63" s="4">
        <f t="shared" si="41"/>
        <v>0.1</v>
      </c>
      <c r="AP63" s="4">
        <f t="shared" si="41"/>
        <v>0.1</v>
      </c>
      <c r="AQ63" s="4">
        <f t="shared" si="41"/>
        <v>0.1</v>
      </c>
      <c r="AR63" s="4">
        <f t="shared" si="41"/>
        <v>0.1</v>
      </c>
      <c r="AS63" s="4">
        <f t="shared" si="41"/>
        <v>0.1</v>
      </c>
      <c r="AT63" s="4">
        <f t="shared" si="41"/>
        <v>0.1</v>
      </c>
      <c r="AU63" s="4">
        <f t="shared" si="41"/>
        <v>0.1</v>
      </c>
      <c r="AV63" s="4">
        <f t="shared" si="41"/>
        <v>0.1</v>
      </c>
      <c r="AW63" s="4">
        <f t="shared" si="41"/>
        <v>0.1</v>
      </c>
      <c r="AX63" s="4">
        <f t="shared" si="41"/>
        <v>0.1</v>
      </c>
      <c r="AY63" s="4">
        <f t="shared" si="41"/>
        <v>0.1</v>
      </c>
      <c r="AZ63" s="4">
        <f t="shared" si="41"/>
        <v>0.1</v>
      </c>
      <c r="BA63" s="4">
        <f t="shared" si="41"/>
        <v>0.1</v>
      </c>
      <c r="BB63" s="4">
        <f t="shared" si="41"/>
        <v>0.1</v>
      </c>
      <c r="BC63" s="4">
        <f t="shared" si="41"/>
        <v>0.1</v>
      </c>
      <c r="BD63" s="4">
        <f t="shared" si="41"/>
        <v>0.1</v>
      </c>
      <c r="BE63" s="4">
        <f t="shared" si="41"/>
        <v>0.1</v>
      </c>
      <c r="BF63" s="4">
        <f t="shared" si="41"/>
        <v>0.1</v>
      </c>
      <c r="BG63" s="4">
        <f t="shared" si="41"/>
        <v>0.1</v>
      </c>
      <c r="BH63" s="4">
        <f t="shared" si="41"/>
        <v>0.1</v>
      </c>
      <c r="BI63" s="4">
        <f t="shared" si="41"/>
        <v>0.1</v>
      </c>
      <c r="BJ63" s="4">
        <f t="shared" si="41"/>
        <v>0.1</v>
      </c>
      <c r="BK63" s="4">
        <f t="shared" si="41"/>
        <v>0.1</v>
      </c>
      <c r="BL63" s="4">
        <f t="shared" si="41"/>
        <v>0.1</v>
      </c>
      <c r="BM63" s="4">
        <f t="shared" si="41"/>
        <v>0.1</v>
      </c>
      <c r="BN63" s="4">
        <f t="shared" si="41"/>
        <v>0.1</v>
      </c>
      <c r="BO63" s="4">
        <f t="shared" si="41"/>
        <v>0.1</v>
      </c>
      <c r="BP63" s="4">
        <f t="shared" si="41"/>
        <v>0.1</v>
      </c>
      <c r="BQ63" s="4">
        <f t="shared" si="41"/>
        <v>0.1</v>
      </c>
      <c r="BR63" s="4">
        <f t="shared" si="41"/>
        <v>0.1</v>
      </c>
      <c r="BS63" s="4">
        <f t="shared" si="41"/>
        <v>0.1</v>
      </c>
      <c r="BT63" s="4">
        <f t="shared" si="41"/>
        <v>0.1</v>
      </c>
      <c r="BU63" s="4">
        <f t="shared" si="41"/>
        <v>0.1</v>
      </c>
      <c r="BV63" s="4">
        <f t="shared" si="41"/>
        <v>0.1</v>
      </c>
      <c r="BW63" s="4">
        <f t="shared" si="41"/>
        <v>0.1</v>
      </c>
      <c r="BX63" s="4">
        <f t="shared" si="41"/>
        <v>0.1</v>
      </c>
      <c r="BY63" s="4">
        <f t="shared" si="41"/>
        <v>0.1</v>
      </c>
      <c r="BZ63" s="4">
        <f t="shared" si="41"/>
        <v>0.1</v>
      </c>
      <c r="CA63" s="4">
        <f t="shared" si="41"/>
        <v>0.1</v>
      </c>
      <c r="CB63" s="4">
        <f t="shared" si="41"/>
        <v>0.1</v>
      </c>
      <c r="CC63" s="4">
        <f t="shared" si="41"/>
        <v>0.1</v>
      </c>
      <c r="CD63" s="4">
        <f t="shared" si="41"/>
        <v>0.1</v>
      </c>
      <c r="CE63" s="4">
        <f t="shared" si="41"/>
        <v>0.1</v>
      </c>
      <c r="CF63" s="4">
        <f t="shared" si="41"/>
        <v>0.1</v>
      </c>
      <c r="CG63" s="4">
        <f t="shared" si="41"/>
        <v>0.1</v>
      </c>
      <c r="CH63" s="4">
        <f t="shared" si="41"/>
        <v>0.1</v>
      </c>
      <c r="CI63" s="4">
        <f t="shared" si="41"/>
        <v>0.1</v>
      </c>
      <c r="CJ63" s="4">
        <f t="shared" si="41"/>
        <v>0.1</v>
      </c>
      <c r="CK63" s="4">
        <f t="shared" si="38"/>
        <v>0.1</v>
      </c>
      <c r="CL63" s="4">
        <f t="shared" si="38"/>
        <v>0.1</v>
      </c>
      <c r="CM63" s="4">
        <f t="shared" si="38"/>
        <v>0.1</v>
      </c>
      <c r="CN63" s="4">
        <f t="shared" si="38"/>
        <v>0.1</v>
      </c>
      <c r="CO63" s="4">
        <f t="shared" si="38"/>
        <v>0.1</v>
      </c>
      <c r="CP63" s="4">
        <f t="shared" si="38"/>
        <v>0.1</v>
      </c>
      <c r="CQ63" s="4">
        <f t="shared" si="38"/>
        <v>0.1</v>
      </c>
      <c r="CR63" s="4">
        <f t="shared" si="38"/>
        <v>0.1</v>
      </c>
      <c r="CS63" s="4">
        <f t="shared" si="38"/>
        <v>0.1</v>
      </c>
      <c r="CT63" s="4">
        <f t="shared" si="38"/>
        <v>0.1</v>
      </c>
      <c r="CU63" s="4">
        <f t="shared" si="38"/>
        <v>0.1</v>
      </c>
      <c r="CV63" s="4">
        <f t="shared" si="38"/>
        <v>0.1</v>
      </c>
      <c r="CW63" s="4">
        <f t="shared" si="38"/>
        <v>0.1</v>
      </c>
      <c r="CX63" s="4">
        <f t="shared" si="38"/>
        <v>0.1</v>
      </c>
      <c r="CY63" s="4">
        <f t="shared" si="38"/>
        <v>0.1</v>
      </c>
      <c r="CZ63" s="4">
        <f t="shared" si="38"/>
        <v>0.1</v>
      </c>
      <c r="DA63" s="4">
        <f t="shared" si="38"/>
        <v>0.1</v>
      </c>
      <c r="DB63" s="4">
        <f t="shared" si="38"/>
        <v>0.1</v>
      </c>
      <c r="DC63" s="4">
        <f t="shared" si="38"/>
        <v>0.1</v>
      </c>
      <c r="DD63" s="4">
        <f t="shared" si="38"/>
        <v>0.1</v>
      </c>
      <c r="DE63" s="4">
        <f t="shared" si="38"/>
        <v>0.1</v>
      </c>
    </row>
    <row r="64" spans="1:109">
      <c r="E64" t="s">
        <v>23</v>
      </c>
      <c r="F64" t="s">
        <v>45</v>
      </c>
      <c r="G64" t="s">
        <v>44</v>
      </c>
      <c r="H64" s="2" t="s">
        <v>42</v>
      </c>
      <c r="J64" s="1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</row>
    <row r="65" spans="1:109">
      <c r="E65" s="4">
        <f>IF(H65=0,0%,IF(F65&gt;0.5,INDEX(J65:DE65,0,G65+1),INDEX(J65:DE65,0,G65+1)*F65))</f>
        <v>0</v>
      </c>
      <c r="F65" s="6">
        <f>IF($H$65=0,0,SUMIF(V81:X120,"Simple Black",$X$81:$X$120)/$H$65)</f>
        <v>0</v>
      </c>
      <c r="G65" s="6">
        <f>IF($H$65=0,0,SUMIF($V$81:$W$120,"Simple Black",$W$81:$W$120)/$H$65)</f>
        <v>0</v>
      </c>
      <c r="H65">
        <f>COUNTIF(V81:V120,"Simple Black")</f>
        <v>0</v>
      </c>
      <c r="I65" t="s">
        <v>182</v>
      </c>
      <c r="J65" s="1">
        <f>J22</f>
        <v>0.41000000000000003</v>
      </c>
      <c r="K65" s="1">
        <f t="shared" ref="K65:BV65" si="42">K22</f>
        <v>0.20500000000000002</v>
      </c>
      <c r="L65" s="1">
        <f t="shared" si="42"/>
        <v>4.1000000000000009E-2</v>
      </c>
      <c r="M65" s="1">
        <f t="shared" si="42"/>
        <v>4.1000000000000009E-2</v>
      </c>
      <c r="N65" s="1">
        <f t="shared" si="42"/>
        <v>4.1000000000000009E-2</v>
      </c>
      <c r="O65" s="1">
        <f t="shared" si="42"/>
        <v>4.1000000000000009E-2</v>
      </c>
      <c r="P65" s="1">
        <f t="shared" si="42"/>
        <v>4.1000000000000009E-2</v>
      </c>
      <c r="Q65" s="1">
        <f t="shared" si="42"/>
        <v>4.1000000000000009E-2</v>
      </c>
      <c r="R65" s="1">
        <f t="shared" si="42"/>
        <v>4.1000000000000009E-2</v>
      </c>
      <c r="S65" s="1">
        <f t="shared" si="42"/>
        <v>4.1000000000000009E-2</v>
      </c>
      <c r="T65" s="1">
        <f t="shared" si="42"/>
        <v>4.1000000000000009E-2</v>
      </c>
      <c r="U65" s="1">
        <f t="shared" si="42"/>
        <v>4.1000000000000009E-2</v>
      </c>
      <c r="V65" s="1">
        <f t="shared" si="42"/>
        <v>4.1000000000000009E-2</v>
      </c>
      <c r="W65" s="1">
        <f t="shared" si="42"/>
        <v>4.1000000000000009E-2</v>
      </c>
      <c r="X65" s="1">
        <f t="shared" si="42"/>
        <v>4.1000000000000009E-2</v>
      </c>
      <c r="Y65" s="1">
        <f t="shared" si="42"/>
        <v>4.1000000000000009E-2</v>
      </c>
      <c r="Z65" s="1">
        <f t="shared" si="42"/>
        <v>4.1000000000000009E-2</v>
      </c>
      <c r="AA65" s="1">
        <f t="shared" si="42"/>
        <v>4.1000000000000009E-2</v>
      </c>
      <c r="AB65" s="1">
        <f t="shared" si="42"/>
        <v>4.1000000000000009E-2</v>
      </c>
      <c r="AC65" s="1">
        <f t="shared" si="42"/>
        <v>4.1000000000000009E-2</v>
      </c>
      <c r="AD65" s="1">
        <f t="shared" si="42"/>
        <v>4.1000000000000009E-2</v>
      </c>
      <c r="AE65" s="1">
        <f t="shared" si="42"/>
        <v>4.1000000000000009E-2</v>
      </c>
      <c r="AF65" s="1">
        <f t="shared" si="42"/>
        <v>4.1000000000000009E-2</v>
      </c>
      <c r="AG65" s="1">
        <f t="shared" si="42"/>
        <v>4.1000000000000009E-2</v>
      </c>
      <c r="AH65" s="1">
        <f t="shared" si="42"/>
        <v>4.1000000000000009E-2</v>
      </c>
      <c r="AI65" s="1">
        <f t="shared" si="42"/>
        <v>4.1000000000000009E-2</v>
      </c>
      <c r="AJ65" s="1">
        <f t="shared" si="42"/>
        <v>4.1000000000000009E-2</v>
      </c>
      <c r="AK65" s="1">
        <f t="shared" si="42"/>
        <v>4.1000000000000009E-2</v>
      </c>
      <c r="AL65" s="1">
        <f t="shared" si="42"/>
        <v>4.1000000000000009E-2</v>
      </c>
      <c r="AM65" s="1">
        <f t="shared" si="42"/>
        <v>4.1000000000000009E-2</v>
      </c>
      <c r="AN65" s="1">
        <f t="shared" si="42"/>
        <v>4.1000000000000009E-2</v>
      </c>
      <c r="AO65" s="1">
        <f t="shared" si="42"/>
        <v>4.1000000000000009E-2</v>
      </c>
      <c r="AP65" s="1">
        <f t="shared" si="42"/>
        <v>4.1000000000000009E-2</v>
      </c>
      <c r="AQ65" s="1">
        <f t="shared" si="42"/>
        <v>4.1000000000000009E-2</v>
      </c>
      <c r="AR65" s="1">
        <f t="shared" si="42"/>
        <v>4.1000000000000009E-2</v>
      </c>
      <c r="AS65" s="1">
        <f t="shared" si="42"/>
        <v>4.1000000000000009E-2</v>
      </c>
      <c r="AT65" s="1">
        <f t="shared" si="42"/>
        <v>4.1000000000000009E-2</v>
      </c>
      <c r="AU65" s="1">
        <f t="shared" si="42"/>
        <v>4.1000000000000009E-2</v>
      </c>
      <c r="AV65" s="1">
        <f t="shared" si="42"/>
        <v>4.1000000000000009E-2</v>
      </c>
      <c r="AW65" s="1">
        <f t="shared" si="42"/>
        <v>4.1000000000000009E-2</v>
      </c>
      <c r="AX65" s="1">
        <f t="shared" si="42"/>
        <v>4.1000000000000009E-2</v>
      </c>
      <c r="AY65" s="1">
        <f t="shared" si="42"/>
        <v>4.1000000000000009E-2</v>
      </c>
      <c r="AZ65" s="1">
        <f t="shared" si="42"/>
        <v>4.1000000000000009E-2</v>
      </c>
      <c r="BA65" s="1">
        <f t="shared" si="42"/>
        <v>4.1000000000000009E-2</v>
      </c>
      <c r="BB65" s="1">
        <f t="shared" si="42"/>
        <v>4.1000000000000009E-2</v>
      </c>
      <c r="BC65" s="1">
        <f t="shared" si="42"/>
        <v>4.1000000000000009E-2</v>
      </c>
      <c r="BD65" s="1">
        <f t="shared" si="42"/>
        <v>4.1000000000000009E-2</v>
      </c>
      <c r="BE65" s="1">
        <f t="shared" si="42"/>
        <v>4.1000000000000009E-2</v>
      </c>
      <c r="BF65" s="1">
        <f t="shared" si="42"/>
        <v>4.1000000000000009E-2</v>
      </c>
      <c r="BG65" s="1">
        <f t="shared" si="42"/>
        <v>4.1000000000000009E-2</v>
      </c>
      <c r="BH65" s="1">
        <f t="shared" si="42"/>
        <v>4.1000000000000009E-2</v>
      </c>
      <c r="BI65" s="1">
        <f t="shared" si="42"/>
        <v>4.1000000000000009E-2</v>
      </c>
      <c r="BJ65" s="1">
        <f t="shared" si="42"/>
        <v>4.1000000000000009E-2</v>
      </c>
      <c r="BK65" s="1">
        <f t="shared" si="42"/>
        <v>4.1000000000000009E-2</v>
      </c>
      <c r="BL65" s="1">
        <f t="shared" si="42"/>
        <v>4.1000000000000009E-2</v>
      </c>
      <c r="BM65" s="1">
        <f t="shared" si="42"/>
        <v>4.1000000000000009E-2</v>
      </c>
      <c r="BN65" s="1">
        <f t="shared" si="42"/>
        <v>4.1000000000000009E-2</v>
      </c>
      <c r="BO65" s="1">
        <f t="shared" si="42"/>
        <v>4.1000000000000009E-2</v>
      </c>
      <c r="BP65" s="1">
        <f t="shared" si="42"/>
        <v>4.1000000000000009E-2</v>
      </c>
      <c r="BQ65" s="1">
        <f t="shared" si="42"/>
        <v>4.1000000000000009E-2</v>
      </c>
      <c r="BR65" s="1">
        <f t="shared" si="42"/>
        <v>4.1000000000000009E-2</v>
      </c>
      <c r="BS65" s="1">
        <f t="shared" si="42"/>
        <v>4.1000000000000009E-2</v>
      </c>
      <c r="BT65" s="1">
        <f t="shared" si="42"/>
        <v>4.1000000000000009E-2</v>
      </c>
      <c r="BU65" s="1">
        <f t="shared" si="42"/>
        <v>4.1000000000000009E-2</v>
      </c>
      <c r="BV65" s="1">
        <f t="shared" si="42"/>
        <v>4.1000000000000009E-2</v>
      </c>
      <c r="BW65" s="1">
        <f t="shared" ref="BW65:DE65" si="43">BW22</f>
        <v>4.1000000000000009E-2</v>
      </c>
      <c r="BX65" s="1">
        <f t="shared" si="43"/>
        <v>4.1000000000000009E-2</v>
      </c>
      <c r="BY65" s="1">
        <f t="shared" si="43"/>
        <v>4.1000000000000009E-2</v>
      </c>
      <c r="BZ65" s="1">
        <f t="shared" si="43"/>
        <v>4.1000000000000009E-2</v>
      </c>
      <c r="CA65" s="1">
        <f t="shared" si="43"/>
        <v>4.1000000000000009E-2</v>
      </c>
      <c r="CB65" s="1">
        <f t="shared" si="43"/>
        <v>4.1000000000000009E-2</v>
      </c>
      <c r="CC65" s="1">
        <f t="shared" si="43"/>
        <v>4.1000000000000009E-2</v>
      </c>
      <c r="CD65" s="1">
        <f t="shared" si="43"/>
        <v>4.1000000000000009E-2</v>
      </c>
      <c r="CE65" s="1">
        <f t="shared" si="43"/>
        <v>4.1000000000000009E-2</v>
      </c>
      <c r="CF65" s="1">
        <f t="shared" si="43"/>
        <v>4.1000000000000009E-2</v>
      </c>
      <c r="CG65" s="1">
        <f t="shared" si="43"/>
        <v>4.1000000000000009E-2</v>
      </c>
      <c r="CH65" s="1">
        <f t="shared" si="43"/>
        <v>4.1000000000000009E-2</v>
      </c>
      <c r="CI65" s="1">
        <f t="shared" si="43"/>
        <v>4.1000000000000009E-2</v>
      </c>
      <c r="CJ65" s="1">
        <f t="shared" si="43"/>
        <v>4.1000000000000009E-2</v>
      </c>
      <c r="CK65" s="1">
        <f t="shared" si="43"/>
        <v>4.1000000000000009E-2</v>
      </c>
      <c r="CL65" s="1">
        <f t="shared" si="43"/>
        <v>4.1000000000000009E-2</v>
      </c>
      <c r="CM65" s="1">
        <f t="shared" si="43"/>
        <v>4.1000000000000009E-2</v>
      </c>
      <c r="CN65" s="1">
        <f t="shared" si="43"/>
        <v>4.1000000000000009E-2</v>
      </c>
      <c r="CO65" s="1">
        <f t="shared" si="43"/>
        <v>4.1000000000000009E-2</v>
      </c>
      <c r="CP65" s="1">
        <f t="shared" si="43"/>
        <v>4.1000000000000009E-2</v>
      </c>
      <c r="CQ65" s="1">
        <f t="shared" si="43"/>
        <v>4.1000000000000009E-2</v>
      </c>
      <c r="CR65" s="1">
        <f t="shared" si="43"/>
        <v>4.1000000000000009E-2</v>
      </c>
      <c r="CS65" s="1">
        <f t="shared" si="43"/>
        <v>4.1000000000000009E-2</v>
      </c>
      <c r="CT65" s="1">
        <f t="shared" si="43"/>
        <v>4.1000000000000009E-2</v>
      </c>
      <c r="CU65" s="1">
        <f t="shared" si="43"/>
        <v>4.1000000000000009E-2</v>
      </c>
      <c r="CV65" s="1">
        <f t="shared" si="43"/>
        <v>4.1000000000000009E-2</v>
      </c>
      <c r="CW65" s="1">
        <f t="shared" si="43"/>
        <v>4.1000000000000009E-2</v>
      </c>
      <c r="CX65" s="1">
        <f t="shared" si="43"/>
        <v>4.1000000000000009E-2</v>
      </c>
      <c r="CY65" s="1">
        <f t="shared" si="43"/>
        <v>4.1000000000000009E-2</v>
      </c>
      <c r="CZ65" s="1">
        <f t="shared" si="43"/>
        <v>4.1000000000000009E-2</v>
      </c>
      <c r="DA65" s="1">
        <f t="shared" si="43"/>
        <v>4.1000000000000009E-2</v>
      </c>
      <c r="DB65" s="1">
        <f t="shared" si="43"/>
        <v>4.1000000000000009E-2</v>
      </c>
      <c r="DC65" s="1">
        <f t="shared" si="43"/>
        <v>4.1000000000000009E-2</v>
      </c>
      <c r="DD65" s="1">
        <f t="shared" si="43"/>
        <v>4.1000000000000009E-2</v>
      </c>
      <c r="DE65" s="1">
        <f t="shared" si="43"/>
        <v>4.1000000000000009E-2</v>
      </c>
    </row>
    <row r="66" spans="1:109">
      <c r="E66" s="4">
        <f t="shared" ref="E66:E71" si="44">IF(H66=0,0%,IF(F66&gt;0.5,INDEX(J66:DE66,0,G66+1),INDEX(J66:DE66,0,G66+1)*F66))</f>
        <v>0</v>
      </c>
      <c r="F66" s="6">
        <f>IF($H$66=0,0,SUMIF(V81:X120,"Nimble Foot",$X$81:$X$120)/$H$66)</f>
        <v>0</v>
      </c>
      <c r="G66" s="6">
        <f>IF($H$66=0,0,SUMIF($V$81:$W$120,"Nimble Foot",$W$81:$W$120)/$H$66)</f>
        <v>0</v>
      </c>
      <c r="H66">
        <f>COUNTIF(V81:V120,"Nimble Foot")</f>
        <v>0</v>
      </c>
      <c r="I66" s="2" t="s">
        <v>34</v>
      </c>
      <c r="J66" s="1">
        <f>AVERAGE(J23:J27)</f>
        <v>0.41000000000000003</v>
      </c>
      <c r="K66" s="1">
        <f t="shared" ref="K66:BV66" si="45">AVERAGE(K23:K27)</f>
        <v>0.41000000000000003</v>
      </c>
      <c r="L66" s="1">
        <f t="shared" si="45"/>
        <v>0.28700000000000003</v>
      </c>
      <c r="M66" s="1">
        <f t="shared" si="45"/>
        <v>0.17220000000000005</v>
      </c>
      <c r="N66" s="1">
        <f t="shared" si="45"/>
        <v>0.13940000000000002</v>
      </c>
      <c r="O66" s="1">
        <f t="shared" si="45"/>
        <v>0.10660000000000003</v>
      </c>
      <c r="P66" s="1">
        <f t="shared" si="45"/>
        <v>7.3800000000000004E-2</v>
      </c>
      <c r="Q66" s="1">
        <f t="shared" si="45"/>
        <v>4.1000000000000009E-2</v>
      </c>
      <c r="R66" s="1">
        <f t="shared" si="45"/>
        <v>4.1000000000000009E-2</v>
      </c>
      <c r="S66" s="1">
        <f t="shared" si="45"/>
        <v>4.1000000000000009E-2</v>
      </c>
      <c r="T66" s="1">
        <f t="shared" si="45"/>
        <v>4.1000000000000009E-2</v>
      </c>
      <c r="U66" s="1">
        <f t="shared" si="45"/>
        <v>4.1000000000000009E-2</v>
      </c>
      <c r="V66" s="1">
        <f t="shared" si="45"/>
        <v>4.1000000000000009E-2</v>
      </c>
      <c r="W66" s="1">
        <f t="shared" si="45"/>
        <v>4.1000000000000009E-2</v>
      </c>
      <c r="X66" s="1">
        <f t="shared" si="45"/>
        <v>4.1000000000000009E-2</v>
      </c>
      <c r="Y66" s="1">
        <f t="shared" si="45"/>
        <v>4.1000000000000009E-2</v>
      </c>
      <c r="Z66" s="1">
        <f t="shared" si="45"/>
        <v>4.1000000000000009E-2</v>
      </c>
      <c r="AA66" s="1">
        <f t="shared" si="45"/>
        <v>4.1000000000000009E-2</v>
      </c>
      <c r="AB66" s="1">
        <f t="shared" si="45"/>
        <v>4.1000000000000009E-2</v>
      </c>
      <c r="AC66" s="1">
        <f t="shared" si="45"/>
        <v>4.1000000000000009E-2</v>
      </c>
      <c r="AD66" s="1">
        <f t="shared" si="45"/>
        <v>4.1000000000000009E-2</v>
      </c>
      <c r="AE66" s="1">
        <f t="shared" si="45"/>
        <v>4.1000000000000009E-2</v>
      </c>
      <c r="AF66" s="1">
        <f t="shared" si="45"/>
        <v>4.1000000000000009E-2</v>
      </c>
      <c r="AG66" s="1">
        <f t="shared" si="45"/>
        <v>4.1000000000000009E-2</v>
      </c>
      <c r="AH66" s="1">
        <f t="shared" si="45"/>
        <v>4.1000000000000009E-2</v>
      </c>
      <c r="AI66" s="1">
        <f t="shared" si="45"/>
        <v>4.1000000000000009E-2</v>
      </c>
      <c r="AJ66" s="1">
        <f t="shared" si="45"/>
        <v>4.1000000000000009E-2</v>
      </c>
      <c r="AK66" s="1">
        <f t="shared" si="45"/>
        <v>4.1000000000000009E-2</v>
      </c>
      <c r="AL66" s="1">
        <f t="shared" si="45"/>
        <v>4.1000000000000009E-2</v>
      </c>
      <c r="AM66" s="1">
        <f t="shared" si="45"/>
        <v>4.1000000000000009E-2</v>
      </c>
      <c r="AN66" s="1">
        <f t="shared" si="45"/>
        <v>4.1000000000000009E-2</v>
      </c>
      <c r="AO66" s="1">
        <f t="shared" si="45"/>
        <v>4.1000000000000009E-2</v>
      </c>
      <c r="AP66" s="1">
        <f t="shared" si="45"/>
        <v>4.1000000000000009E-2</v>
      </c>
      <c r="AQ66" s="1">
        <f t="shared" si="45"/>
        <v>4.1000000000000009E-2</v>
      </c>
      <c r="AR66" s="1">
        <f t="shared" si="45"/>
        <v>4.1000000000000009E-2</v>
      </c>
      <c r="AS66" s="1">
        <f t="shared" si="45"/>
        <v>4.1000000000000009E-2</v>
      </c>
      <c r="AT66" s="1">
        <f t="shared" si="45"/>
        <v>4.1000000000000009E-2</v>
      </c>
      <c r="AU66" s="1">
        <f t="shared" si="45"/>
        <v>4.1000000000000009E-2</v>
      </c>
      <c r="AV66" s="1">
        <f t="shared" si="45"/>
        <v>4.1000000000000009E-2</v>
      </c>
      <c r="AW66" s="1">
        <f t="shared" si="45"/>
        <v>4.1000000000000009E-2</v>
      </c>
      <c r="AX66" s="1">
        <f t="shared" si="45"/>
        <v>4.1000000000000009E-2</v>
      </c>
      <c r="AY66" s="1">
        <f t="shared" si="45"/>
        <v>4.1000000000000009E-2</v>
      </c>
      <c r="AZ66" s="1">
        <f t="shared" si="45"/>
        <v>4.1000000000000009E-2</v>
      </c>
      <c r="BA66" s="1">
        <f t="shared" si="45"/>
        <v>4.1000000000000009E-2</v>
      </c>
      <c r="BB66" s="1">
        <f t="shared" si="45"/>
        <v>4.1000000000000009E-2</v>
      </c>
      <c r="BC66" s="1">
        <f t="shared" si="45"/>
        <v>4.1000000000000009E-2</v>
      </c>
      <c r="BD66" s="1">
        <f t="shared" si="45"/>
        <v>4.1000000000000009E-2</v>
      </c>
      <c r="BE66" s="1">
        <f t="shared" si="45"/>
        <v>4.1000000000000009E-2</v>
      </c>
      <c r="BF66" s="1">
        <f t="shared" si="45"/>
        <v>4.1000000000000009E-2</v>
      </c>
      <c r="BG66" s="1">
        <f t="shared" si="45"/>
        <v>4.1000000000000009E-2</v>
      </c>
      <c r="BH66" s="1">
        <f t="shared" si="45"/>
        <v>4.1000000000000009E-2</v>
      </c>
      <c r="BI66" s="1">
        <f t="shared" si="45"/>
        <v>4.1000000000000009E-2</v>
      </c>
      <c r="BJ66" s="1">
        <f t="shared" si="45"/>
        <v>4.1000000000000009E-2</v>
      </c>
      <c r="BK66" s="1">
        <f t="shared" si="45"/>
        <v>4.1000000000000009E-2</v>
      </c>
      <c r="BL66" s="1">
        <f t="shared" si="45"/>
        <v>4.1000000000000009E-2</v>
      </c>
      <c r="BM66" s="1">
        <f t="shared" si="45"/>
        <v>4.1000000000000009E-2</v>
      </c>
      <c r="BN66" s="1">
        <f t="shared" si="45"/>
        <v>4.1000000000000009E-2</v>
      </c>
      <c r="BO66" s="1">
        <f t="shared" si="45"/>
        <v>4.1000000000000009E-2</v>
      </c>
      <c r="BP66" s="1">
        <f t="shared" si="45"/>
        <v>4.1000000000000009E-2</v>
      </c>
      <c r="BQ66" s="1">
        <f t="shared" si="45"/>
        <v>4.1000000000000009E-2</v>
      </c>
      <c r="BR66" s="1">
        <f t="shared" si="45"/>
        <v>4.1000000000000009E-2</v>
      </c>
      <c r="BS66" s="1">
        <f t="shared" si="45"/>
        <v>4.1000000000000009E-2</v>
      </c>
      <c r="BT66" s="1">
        <f t="shared" si="45"/>
        <v>4.1000000000000009E-2</v>
      </c>
      <c r="BU66" s="1">
        <f t="shared" si="45"/>
        <v>4.1000000000000009E-2</v>
      </c>
      <c r="BV66" s="1">
        <f t="shared" si="45"/>
        <v>4.1000000000000009E-2</v>
      </c>
      <c r="BW66" s="1">
        <f t="shared" ref="BW66:DE66" si="46">AVERAGE(BW23:BW27)</f>
        <v>4.1000000000000009E-2</v>
      </c>
      <c r="BX66" s="1">
        <f t="shared" si="46"/>
        <v>4.1000000000000009E-2</v>
      </c>
      <c r="BY66" s="1">
        <f t="shared" si="46"/>
        <v>4.1000000000000009E-2</v>
      </c>
      <c r="BZ66" s="1">
        <f t="shared" si="46"/>
        <v>4.1000000000000009E-2</v>
      </c>
      <c r="CA66" s="1">
        <f t="shared" si="46"/>
        <v>4.1000000000000009E-2</v>
      </c>
      <c r="CB66" s="1">
        <f t="shared" si="46"/>
        <v>4.1000000000000009E-2</v>
      </c>
      <c r="CC66" s="1">
        <f t="shared" si="46"/>
        <v>4.1000000000000009E-2</v>
      </c>
      <c r="CD66" s="1">
        <f t="shared" si="46"/>
        <v>4.1000000000000009E-2</v>
      </c>
      <c r="CE66" s="1">
        <f t="shared" si="46"/>
        <v>4.1000000000000009E-2</v>
      </c>
      <c r="CF66" s="1">
        <f t="shared" si="46"/>
        <v>4.1000000000000009E-2</v>
      </c>
      <c r="CG66" s="1">
        <f t="shared" si="46"/>
        <v>4.1000000000000009E-2</v>
      </c>
      <c r="CH66" s="1">
        <f t="shared" si="46"/>
        <v>4.1000000000000009E-2</v>
      </c>
      <c r="CI66" s="1">
        <f t="shared" si="46"/>
        <v>4.1000000000000009E-2</v>
      </c>
      <c r="CJ66" s="1">
        <f t="shared" si="46"/>
        <v>4.1000000000000009E-2</v>
      </c>
      <c r="CK66" s="1">
        <f t="shared" si="46"/>
        <v>4.1000000000000009E-2</v>
      </c>
      <c r="CL66" s="1">
        <f t="shared" si="46"/>
        <v>4.1000000000000009E-2</v>
      </c>
      <c r="CM66" s="1">
        <f t="shared" si="46"/>
        <v>4.1000000000000009E-2</v>
      </c>
      <c r="CN66" s="1">
        <f t="shared" si="46"/>
        <v>4.1000000000000009E-2</v>
      </c>
      <c r="CO66" s="1">
        <f t="shared" si="46"/>
        <v>4.1000000000000009E-2</v>
      </c>
      <c r="CP66" s="1">
        <f t="shared" si="46"/>
        <v>4.1000000000000009E-2</v>
      </c>
      <c r="CQ66" s="1">
        <f t="shared" si="46"/>
        <v>4.1000000000000009E-2</v>
      </c>
      <c r="CR66" s="1">
        <f t="shared" si="46"/>
        <v>4.1000000000000009E-2</v>
      </c>
      <c r="CS66" s="1">
        <f t="shared" si="46"/>
        <v>4.1000000000000009E-2</v>
      </c>
      <c r="CT66" s="1">
        <f t="shared" si="46"/>
        <v>4.1000000000000009E-2</v>
      </c>
      <c r="CU66" s="1">
        <f t="shared" si="46"/>
        <v>4.1000000000000009E-2</v>
      </c>
      <c r="CV66" s="1">
        <f t="shared" si="46"/>
        <v>4.1000000000000009E-2</v>
      </c>
      <c r="CW66" s="1">
        <f t="shared" si="46"/>
        <v>4.1000000000000009E-2</v>
      </c>
      <c r="CX66" s="1">
        <f t="shared" si="46"/>
        <v>4.1000000000000009E-2</v>
      </c>
      <c r="CY66" s="1">
        <f t="shared" si="46"/>
        <v>4.1000000000000009E-2</v>
      </c>
      <c r="CZ66" s="1">
        <f t="shared" si="46"/>
        <v>4.1000000000000009E-2</v>
      </c>
      <c r="DA66" s="1">
        <f t="shared" si="46"/>
        <v>4.1000000000000009E-2</v>
      </c>
      <c r="DB66" s="1">
        <f t="shared" si="46"/>
        <v>4.1000000000000009E-2</v>
      </c>
      <c r="DC66" s="1">
        <f t="shared" si="46"/>
        <v>4.1000000000000009E-2</v>
      </c>
      <c r="DD66" s="1">
        <f t="shared" si="46"/>
        <v>4.1000000000000009E-2</v>
      </c>
      <c r="DE66" s="1">
        <f t="shared" si="46"/>
        <v>4.1000000000000009E-2</v>
      </c>
    </row>
    <row r="67" spans="1:109">
      <c r="E67" s="4">
        <f t="shared" ca="1" si="44"/>
        <v>4.1000000000000009E-2</v>
      </c>
      <c r="F67" s="6">
        <f ca="1">IF($H$67=0,0,SUMIF($V$81:$X$120,"Golden Blaze",$X$81:$X$120)/$H$67)</f>
        <v>1</v>
      </c>
      <c r="G67" s="6">
        <f ca="1">IF($H$67=0,0,SUMIF($V$81:$W$120,"Golden Blaze",$W$81:$W$120)/$H$67)</f>
        <v>17.142857142857142</v>
      </c>
      <c r="H67">
        <f>COUNTIF($V$81:$V$120,"Golden Blaze")</f>
        <v>7</v>
      </c>
      <c r="I67" s="2" t="s">
        <v>35</v>
      </c>
      <c r="J67" s="1">
        <f>AVERAGE(J28:J32)</f>
        <v>0.41000000000000003</v>
      </c>
      <c r="K67" s="1">
        <f t="shared" ref="K67:BV67" si="47">AVERAGE(K28:K32)</f>
        <v>0.41000000000000003</v>
      </c>
      <c r="L67" s="1">
        <f t="shared" si="47"/>
        <v>0.36900000000000005</v>
      </c>
      <c r="M67" s="1">
        <f t="shared" si="47"/>
        <v>0.246</v>
      </c>
      <c r="N67" s="1">
        <f t="shared" si="47"/>
        <v>0.17220000000000005</v>
      </c>
      <c r="O67" s="1">
        <f t="shared" si="47"/>
        <v>0.13940000000000002</v>
      </c>
      <c r="P67" s="1">
        <f t="shared" si="47"/>
        <v>0.10660000000000003</v>
      </c>
      <c r="Q67" s="1">
        <f t="shared" si="47"/>
        <v>7.3800000000000004E-2</v>
      </c>
      <c r="R67" s="1">
        <f t="shared" si="47"/>
        <v>4.1000000000000009E-2</v>
      </c>
      <c r="S67" s="1">
        <f t="shared" si="47"/>
        <v>4.1000000000000009E-2</v>
      </c>
      <c r="T67" s="1">
        <f t="shared" si="47"/>
        <v>4.1000000000000009E-2</v>
      </c>
      <c r="U67" s="1">
        <f t="shared" si="47"/>
        <v>4.1000000000000009E-2</v>
      </c>
      <c r="V67" s="1">
        <f t="shared" si="47"/>
        <v>4.1000000000000009E-2</v>
      </c>
      <c r="W67" s="1">
        <f t="shared" si="47"/>
        <v>4.1000000000000009E-2</v>
      </c>
      <c r="X67" s="1">
        <f t="shared" si="47"/>
        <v>4.1000000000000009E-2</v>
      </c>
      <c r="Y67" s="1">
        <f t="shared" si="47"/>
        <v>4.1000000000000009E-2</v>
      </c>
      <c r="Z67" s="1">
        <f t="shared" si="47"/>
        <v>4.1000000000000009E-2</v>
      </c>
      <c r="AA67" s="1">
        <f t="shared" si="47"/>
        <v>4.1000000000000009E-2</v>
      </c>
      <c r="AB67" s="1">
        <f t="shared" si="47"/>
        <v>4.1000000000000009E-2</v>
      </c>
      <c r="AC67" s="1">
        <f t="shared" si="47"/>
        <v>4.1000000000000009E-2</v>
      </c>
      <c r="AD67" s="1">
        <f t="shared" si="47"/>
        <v>4.1000000000000009E-2</v>
      </c>
      <c r="AE67" s="1">
        <f t="shared" si="47"/>
        <v>4.1000000000000009E-2</v>
      </c>
      <c r="AF67" s="1">
        <f t="shared" si="47"/>
        <v>4.1000000000000009E-2</v>
      </c>
      <c r="AG67" s="1">
        <f t="shared" si="47"/>
        <v>4.1000000000000009E-2</v>
      </c>
      <c r="AH67" s="1">
        <f t="shared" si="47"/>
        <v>4.1000000000000009E-2</v>
      </c>
      <c r="AI67" s="1">
        <f t="shared" si="47"/>
        <v>4.1000000000000009E-2</v>
      </c>
      <c r="AJ67" s="1">
        <f t="shared" si="47"/>
        <v>4.1000000000000009E-2</v>
      </c>
      <c r="AK67" s="1">
        <f t="shared" si="47"/>
        <v>4.1000000000000009E-2</v>
      </c>
      <c r="AL67" s="1">
        <f t="shared" si="47"/>
        <v>4.1000000000000009E-2</v>
      </c>
      <c r="AM67" s="1">
        <f t="shared" si="47"/>
        <v>4.1000000000000009E-2</v>
      </c>
      <c r="AN67" s="1">
        <f t="shared" si="47"/>
        <v>4.1000000000000009E-2</v>
      </c>
      <c r="AO67" s="1">
        <f t="shared" si="47"/>
        <v>4.1000000000000009E-2</v>
      </c>
      <c r="AP67" s="1">
        <f t="shared" si="47"/>
        <v>4.1000000000000009E-2</v>
      </c>
      <c r="AQ67" s="1">
        <f t="shared" si="47"/>
        <v>4.1000000000000009E-2</v>
      </c>
      <c r="AR67" s="1">
        <f t="shared" si="47"/>
        <v>4.1000000000000009E-2</v>
      </c>
      <c r="AS67" s="1">
        <f t="shared" si="47"/>
        <v>4.1000000000000009E-2</v>
      </c>
      <c r="AT67" s="1">
        <f t="shared" si="47"/>
        <v>4.1000000000000009E-2</v>
      </c>
      <c r="AU67" s="1">
        <f t="shared" si="47"/>
        <v>4.1000000000000009E-2</v>
      </c>
      <c r="AV67" s="1">
        <f t="shared" si="47"/>
        <v>4.1000000000000009E-2</v>
      </c>
      <c r="AW67" s="1">
        <f t="shared" si="47"/>
        <v>4.1000000000000009E-2</v>
      </c>
      <c r="AX67" s="1">
        <f t="shared" si="47"/>
        <v>4.1000000000000009E-2</v>
      </c>
      <c r="AY67" s="1">
        <f t="shared" si="47"/>
        <v>4.1000000000000009E-2</v>
      </c>
      <c r="AZ67" s="1">
        <f t="shared" si="47"/>
        <v>4.1000000000000009E-2</v>
      </c>
      <c r="BA67" s="1">
        <f t="shared" si="47"/>
        <v>4.1000000000000009E-2</v>
      </c>
      <c r="BB67" s="1">
        <f t="shared" si="47"/>
        <v>4.1000000000000009E-2</v>
      </c>
      <c r="BC67" s="1">
        <f t="shared" si="47"/>
        <v>4.1000000000000009E-2</v>
      </c>
      <c r="BD67" s="1">
        <f t="shared" si="47"/>
        <v>4.1000000000000009E-2</v>
      </c>
      <c r="BE67" s="1">
        <f t="shared" si="47"/>
        <v>4.1000000000000009E-2</v>
      </c>
      <c r="BF67" s="1">
        <f t="shared" si="47"/>
        <v>4.1000000000000009E-2</v>
      </c>
      <c r="BG67" s="1">
        <f t="shared" si="47"/>
        <v>4.1000000000000009E-2</v>
      </c>
      <c r="BH67" s="1">
        <f t="shared" si="47"/>
        <v>4.1000000000000009E-2</v>
      </c>
      <c r="BI67" s="1">
        <f t="shared" si="47"/>
        <v>4.1000000000000009E-2</v>
      </c>
      <c r="BJ67" s="1">
        <f t="shared" si="47"/>
        <v>4.1000000000000009E-2</v>
      </c>
      <c r="BK67" s="1">
        <f t="shared" si="47"/>
        <v>4.1000000000000009E-2</v>
      </c>
      <c r="BL67" s="1">
        <f t="shared" si="47"/>
        <v>4.1000000000000009E-2</v>
      </c>
      <c r="BM67" s="1">
        <f t="shared" si="47"/>
        <v>4.1000000000000009E-2</v>
      </c>
      <c r="BN67" s="1">
        <f t="shared" si="47"/>
        <v>4.1000000000000009E-2</v>
      </c>
      <c r="BO67" s="1">
        <f t="shared" si="47"/>
        <v>4.1000000000000009E-2</v>
      </c>
      <c r="BP67" s="1">
        <f t="shared" si="47"/>
        <v>4.1000000000000009E-2</v>
      </c>
      <c r="BQ67" s="1">
        <f t="shared" si="47"/>
        <v>4.1000000000000009E-2</v>
      </c>
      <c r="BR67" s="1">
        <f t="shared" si="47"/>
        <v>4.1000000000000009E-2</v>
      </c>
      <c r="BS67" s="1">
        <f t="shared" si="47"/>
        <v>4.1000000000000009E-2</v>
      </c>
      <c r="BT67" s="1">
        <f t="shared" si="47"/>
        <v>4.1000000000000009E-2</v>
      </c>
      <c r="BU67" s="1">
        <f t="shared" si="47"/>
        <v>4.1000000000000009E-2</v>
      </c>
      <c r="BV67" s="1">
        <f t="shared" si="47"/>
        <v>4.1000000000000009E-2</v>
      </c>
      <c r="BW67" s="1">
        <f t="shared" ref="BW67:DE67" si="48">AVERAGE(BW28:BW32)</f>
        <v>4.1000000000000009E-2</v>
      </c>
      <c r="BX67" s="1">
        <f t="shared" si="48"/>
        <v>4.1000000000000009E-2</v>
      </c>
      <c r="BY67" s="1">
        <f t="shared" si="48"/>
        <v>4.1000000000000009E-2</v>
      </c>
      <c r="BZ67" s="1">
        <f t="shared" si="48"/>
        <v>4.1000000000000009E-2</v>
      </c>
      <c r="CA67" s="1">
        <f t="shared" si="48"/>
        <v>4.1000000000000009E-2</v>
      </c>
      <c r="CB67" s="1">
        <f t="shared" si="48"/>
        <v>4.1000000000000009E-2</v>
      </c>
      <c r="CC67" s="1">
        <f t="shared" si="48"/>
        <v>4.1000000000000009E-2</v>
      </c>
      <c r="CD67" s="1">
        <f t="shared" si="48"/>
        <v>4.1000000000000009E-2</v>
      </c>
      <c r="CE67" s="1">
        <f t="shared" si="48"/>
        <v>4.1000000000000009E-2</v>
      </c>
      <c r="CF67" s="1">
        <f t="shared" si="48"/>
        <v>4.1000000000000009E-2</v>
      </c>
      <c r="CG67" s="1">
        <f t="shared" si="48"/>
        <v>4.1000000000000009E-2</v>
      </c>
      <c r="CH67" s="1">
        <f t="shared" si="48"/>
        <v>4.1000000000000009E-2</v>
      </c>
      <c r="CI67" s="1">
        <f t="shared" si="48"/>
        <v>4.1000000000000009E-2</v>
      </c>
      <c r="CJ67" s="1">
        <f t="shared" si="48"/>
        <v>4.1000000000000009E-2</v>
      </c>
      <c r="CK67" s="1">
        <f t="shared" si="48"/>
        <v>4.1000000000000009E-2</v>
      </c>
      <c r="CL67" s="1">
        <f t="shared" si="48"/>
        <v>4.1000000000000009E-2</v>
      </c>
      <c r="CM67" s="1">
        <f t="shared" si="48"/>
        <v>4.1000000000000009E-2</v>
      </c>
      <c r="CN67" s="1">
        <f t="shared" si="48"/>
        <v>4.1000000000000009E-2</v>
      </c>
      <c r="CO67" s="1">
        <f t="shared" si="48"/>
        <v>4.1000000000000009E-2</v>
      </c>
      <c r="CP67" s="1">
        <f t="shared" si="48"/>
        <v>4.1000000000000009E-2</v>
      </c>
      <c r="CQ67" s="1">
        <f t="shared" si="48"/>
        <v>4.1000000000000009E-2</v>
      </c>
      <c r="CR67" s="1">
        <f t="shared" si="48"/>
        <v>4.1000000000000009E-2</v>
      </c>
      <c r="CS67" s="1">
        <f t="shared" si="48"/>
        <v>4.1000000000000009E-2</v>
      </c>
      <c r="CT67" s="1">
        <f t="shared" si="48"/>
        <v>4.1000000000000009E-2</v>
      </c>
      <c r="CU67" s="1">
        <f t="shared" si="48"/>
        <v>4.1000000000000009E-2</v>
      </c>
      <c r="CV67" s="1">
        <f t="shared" si="48"/>
        <v>4.1000000000000009E-2</v>
      </c>
      <c r="CW67" s="1">
        <f t="shared" si="48"/>
        <v>4.1000000000000009E-2</v>
      </c>
      <c r="CX67" s="1">
        <f t="shared" si="48"/>
        <v>4.1000000000000009E-2</v>
      </c>
      <c r="CY67" s="1">
        <f t="shared" si="48"/>
        <v>4.1000000000000009E-2</v>
      </c>
      <c r="CZ67" s="1">
        <f t="shared" si="48"/>
        <v>4.1000000000000009E-2</v>
      </c>
      <c r="DA67" s="1">
        <f t="shared" si="48"/>
        <v>4.1000000000000009E-2</v>
      </c>
      <c r="DB67" s="1">
        <f t="shared" si="48"/>
        <v>4.1000000000000009E-2</v>
      </c>
      <c r="DC67" s="1">
        <f t="shared" si="48"/>
        <v>4.1000000000000009E-2</v>
      </c>
      <c r="DD67" s="1">
        <f t="shared" si="48"/>
        <v>4.1000000000000009E-2</v>
      </c>
      <c r="DE67" s="1">
        <f t="shared" si="48"/>
        <v>4.1000000000000009E-2</v>
      </c>
    </row>
    <row r="68" spans="1:109">
      <c r="E68" s="4">
        <f t="shared" ca="1" si="44"/>
        <v>5.6000000000000008E-2</v>
      </c>
      <c r="F68" s="6">
        <f ca="1">IF($H$68=0,0,SUMIF($V$81:$X$120,"Lucky Face",$X$81:$X$120)/$H$68)</f>
        <v>0.84615384615384615</v>
      </c>
      <c r="G68" s="6">
        <f ca="1">IF($H$68=0,0,SUMIF($V$81:$W$120,"Lucky Face",$W$81:$W$120)/$H$68)</f>
        <v>13.461538461538462</v>
      </c>
      <c r="H68">
        <f>COUNTIF($V$81:$V$120,"Lucky Face")</f>
        <v>13</v>
      </c>
      <c r="I68" s="2" t="s">
        <v>36</v>
      </c>
      <c r="J68" s="1">
        <f>AVERAGE(J33:J37)</f>
        <v>0.56000000000000005</v>
      </c>
      <c r="K68" s="1">
        <f t="shared" ref="K68:BV68" si="49">AVERAGE(K33:K37)</f>
        <v>0.56000000000000005</v>
      </c>
      <c r="L68" s="1">
        <f t="shared" si="49"/>
        <v>0.51400000000000001</v>
      </c>
      <c r="M68" s="1">
        <f t="shared" si="49"/>
        <v>0.34599999999999997</v>
      </c>
      <c r="N68" s="1">
        <f t="shared" si="49"/>
        <v>0.24320000000000003</v>
      </c>
      <c r="O68" s="1">
        <f t="shared" si="49"/>
        <v>0.2024</v>
      </c>
      <c r="P68" s="1">
        <f t="shared" si="49"/>
        <v>0.15760000000000002</v>
      </c>
      <c r="Q68" s="1">
        <f t="shared" si="49"/>
        <v>0.10880000000000001</v>
      </c>
      <c r="R68" s="1">
        <f t="shared" si="49"/>
        <v>5.6000000000000008E-2</v>
      </c>
      <c r="S68" s="1">
        <f t="shared" si="49"/>
        <v>5.6000000000000008E-2</v>
      </c>
      <c r="T68" s="1">
        <f t="shared" si="49"/>
        <v>5.6000000000000008E-2</v>
      </c>
      <c r="U68" s="1">
        <f t="shared" si="49"/>
        <v>5.6000000000000008E-2</v>
      </c>
      <c r="V68" s="1">
        <f t="shared" si="49"/>
        <v>5.6000000000000008E-2</v>
      </c>
      <c r="W68" s="1">
        <f t="shared" si="49"/>
        <v>5.6000000000000008E-2</v>
      </c>
      <c r="X68" s="1">
        <f t="shared" si="49"/>
        <v>5.6000000000000008E-2</v>
      </c>
      <c r="Y68" s="1">
        <f t="shared" si="49"/>
        <v>5.6000000000000008E-2</v>
      </c>
      <c r="Z68" s="1">
        <f t="shared" si="49"/>
        <v>5.6000000000000008E-2</v>
      </c>
      <c r="AA68" s="1">
        <f t="shared" si="49"/>
        <v>5.6000000000000008E-2</v>
      </c>
      <c r="AB68" s="1">
        <f t="shared" si="49"/>
        <v>5.6000000000000008E-2</v>
      </c>
      <c r="AC68" s="1">
        <f t="shared" si="49"/>
        <v>5.6000000000000008E-2</v>
      </c>
      <c r="AD68" s="1">
        <f t="shared" si="49"/>
        <v>5.6000000000000008E-2</v>
      </c>
      <c r="AE68" s="1">
        <f t="shared" si="49"/>
        <v>5.6000000000000008E-2</v>
      </c>
      <c r="AF68" s="1">
        <f t="shared" si="49"/>
        <v>5.6000000000000008E-2</v>
      </c>
      <c r="AG68" s="1">
        <f t="shared" si="49"/>
        <v>5.6000000000000008E-2</v>
      </c>
      <c r="AH68" s="1">
        <f t="shared" si="49"/>
        <v>5.6000000000000008E-2</v>
      </c>
      <c r="AI68" s="1">
        <f t="shared" si="49"/>
        <v>5.6000000000000008E-2</v>
      </c>
      <c r="AJ68" s="1">
        <f t="shared" si="49"/>
        <v>5.6000000000000008E-2</v>
      </c>
      <c r="AK68" s="1">
        <f t="shared" si="49"/>
        <v>5.6000000000000008E-2</v>
      </c>
      <c r="AL68" s="1">
        <f t="shared" si="49"/>
        <v>5.6000000000000008E-2</v>
      </c>
      <c r="AM68" s="1">
        <f t="shared" si="49"/>
        <v>5.6000000000000008E-2</v>
      </c>
      <c r="AN68" s="1">
        <f t="shared" si="49"/>
        <v>5.6000000000000008E-2</v>
      </c>
      <c r="AO68" s="1">
        <f t="shared" si="49"/>
        <v>5.6000000000000008E-2</v>
      </c>
      <c r="AP68" s="1">
        <f t="shared" si="49"/>
        <v>5.6000000000000008E-2</v>
      </c>
      <c r="AQ68" s="1">
        <f t="shared" si="49"/>
        <v>5.6000000000000008E-2</v>
      </c>
      <c r="AR68" s="1">
        <f t="shared" si="49"/>
        <v>5.6000000000000008E-2</v>
      </c>
      <c r="AS68" s="1">
        <f t="shared" si="49"/>
        <v>5.6000000000000008E-2</v>
      </c>
      <c r="AT68" s="1">
        <f t="shared" si="49"/>
        <v>5.6000000000000008E-2</v>
      </c>
      <c r="AU68" s="1">
        <f t="shared" si="49"/>
        <v>5.6000000000000008E-2</v>
      </c>
      <c r="AV68" s="1">
        <f t="shared" si="49"/>
        <v>5.6000000000000008E-2</v>
      </c>
      <c r="AW68" s="1">
        <f t="shared" si="49"/>
        <v>5.6000000000000008E-2</v>
      </c>
      <c r="AX68" s="1">
        <f t="shared" si="49"/>
        <v>5.6000000000000008E-2</v>
      </c>
      <c r="AY68" s="1">
        <f t="shared" si="49"/>
        <v>5.6000000000000008E-2</v>
      </c>
      <c r="AZ68" s="1">
        <f t="shared" si="49"/>
        <v>5.6000000000000008E-2</v>
      </c>
      <c r="BA68" s="1">
        <f t="shared" si="49"/>
        <v>5.6000000000000008E-2</v>
      </c>
      <c r="BB68" s="1">
        <f t="shared" si="49"/>
        <v>5.6000000000000008E-2</v>
      </c>
      <c r="BC68" s="1">
        <f t="shared" si="49"/>
        <v>5.6000000000000008E-2</v>
      </c>
      <c r="BD68" s="1">
        <f t="shared" si="49"/>
        <v>5.6000000000000008E-2</v>
      </c>
      <c r="BE68" s="1">
        <f t="shared" si="49"/>
        <v>5.6000000000000008E-2</v>
      </c>
      <c r="BF68" s="1">
        <f t="shared" si="49"/>
        <v>5.6000000000000008E-2</v>
      </c>
      <c r="BG68" s="1">
        <f t="shared" si="49"/>
        <v>5.6000000000000008E-2</v>
      </c>
      <c r="BH68" s="1">
        <f t="shared" si="49"/>
        <v>5.6000000000000008E-2</v>
      </c>
      <c r="BI68" s="1">
        <f t="shared" si="49"/>
        <v>5.6000000000000008E-2</v>
      </c>
      <c r="BJ68" s="1">
        <f t="shared" si="49"/>
        <v>5.6000000000000008E-2</v>
      </c>
      <c r="BK68" s="1">
        <f t="shared" si="49"/>
        <v>5.6000000000000008E-2</v>
      </c>
      <c r="BL68" s="1">
        <f t="shared" si="49"/>
        <v>5.6000000000000008E-2</v>
      </c>
      <c r="BM68" s="1">
        <f t="shared" si="49"/>
        <v>5.6000000000000008E-2</v>
      </c>
      <c r="BN68" s="1">
        <f t="shared" si="49"/>
        <v>5.6000000000000008E-2</v>
      </c>
      <c r="BO68" s="1">
        <f t="shared" si="49"/>
        <v>5.6000000000000008E-2</v>
      </c>
      <c r="BP68" s="1">
        <f t="shared" si="49"/>
        <v>5.6000000000000008E-2</v>
      </c>
      <c r="BQ68" s="1">
        <f t="shared" si="49"/>
        <v>5.6000000000000008E-2</v>
      </c>
      <c r="BR68" s="1">
        <f t="shared" si="49"/>
        <v>5.6000000000000008E-2</v>
      </c>
      <c r="BS68" s="1">
        <f t="shared" si="49"/>
        <v>5.6000000000000008E-2</v>
      </c>
      <c r="BT68" s="1">
        <f t="shared" si="49"/>
        <v>5.6000000000000008E-2</v>
      </c>
      <c r="BU68" s="1">
        <f t="shared" si="49"/>
        <v>5.6000000000000008E-2</v>
      </c>
      <c r="BV68" s="1">
        <f t="shared" si="49"/>
        <v>5.6000000000000008E-2</v>
      </c>
      <c r="BW68" s="1">
        <f t="shared" ref="BW68:DE68" si="50">AVERAGE(BW33:BW37)</f>
        <v>5.6000000000000008E-2</v>
      </c>
      <c r="BX68" s="1">
        <f t="shared" si="50"/>
        <v>5.6000000000000008E-2</v>
      </c>
      <c r="BY68" s="1">
        <f t="shared" si="50"/>
        <v>5.6000000000000008E-2</v>
      </c>
      <c r="BZ68" s="1">
        <f t="shared" si="50"/>
        <v>5.6000000000000008E-2</v>
      </c>
      <c r="CA68" s="1">
        <f t="shared" si="50"/>
        <v>5.6000000000000008E-2</v>
      </c>
      <c r="CB68" s="1">
        <f t="shared" si="50"/>
        <v>5.6000000000000008E-2</v>
      </c>
      <c r="CC68" s="1">
        <f t="shared" si="50"/>
        <v>5.6000000000000008E-2</v>
      </c>
      <c r="CD68" s="1">
        <f t="shared" si="50"/>
        <v>5.6000000000000008E-2</v>
      </c>
      <c r="CE68" s="1">
        <f t="shared" si="50"/>
        <v>5.6000000000000008E-2</v>
      </c>
      <c r="CF68" s="1">
        <f t="shared" si="50"/>
        <v>5.6000000000000008E-2</v>
      </c>
      <c r="CG68" s="1">
        <f t="shared" si="50"/>
        <v>5.6000000000000008E-2</v>
      </c>
      <c r="CH68" s="1">
        <f t="shared" si="50"/>
        <v>5.6000000000000008E-2</v>
      </c>
      <c r="CI68" s="1">
        <f t="shared" si="50"/>
        <v>5.6000000000000008E-2</v>
      </c>
      <c r="CJ68" s="1">
        <f t="shared" si="50"/>
        <v>5.6000000000000008E-2</v>
      </c>
      <c r="CK68" s="1">
        <f t="shared" si="50"/>
        <v>5.6000000000000008E-2</v>
      </c>
      <c r="CL68" s="1">
        <f t="shared" si="50"/>
        <v>5.6000000000000008E-2</v>
      </c>
      <c r="CM68" s="1">
        <f t="shared" si="50"/>
        <v>5.6000000000000008E-2</v>
      </c>
      <c r="CN68" s="1">
        <f t="shared" si="50"/>
        <v>5.6000000000000008E-2</v>
      </c>
      <c r="CO68" s="1">
        <f t="shared" si="50"/>
        <v>5.6000000000000008E-2</v>
      </c>
      <c r="CP68" s="1">
        <f t="shared" si="50"/>
        <v>5.6000000000000008E-2</v>
      </c>
      <c r="CQ68" s="1">
        <f t="shared" si="50"/>
        <v>5.6000000000000008E-2</v>
      </c>
      <c r="CR68" s="1">
        <f t="shared" si="50"/>
        <v>5.6000000000000008E-2</v>
      </c>
      <c r="CS68" s="1">
        <f t="shared" si="50"/>
        <v>5.6000000000000008E-2</v>
      </c>
      <c r="CT68" s="1">
        <f t="shared" si="50"/>
        <v>5.6000000000000008E-2</v>
      </c>
      <c r="CU68" s="1">
        <f t="shared" si="50"/>
        <v>5.6000000000000008E-2</v>
      </c>
      <c r="CV68" s="1">
        <f t="shared" si="50"/>
        <v>5.6000000000000008E-2</v>
      </c>
      <c r="CW68" s="1">
        <f t="shared" si="50"/>
        <v>5.6000000000000008E-2</v>
      </c>
      <c r="CX68" s="1">
        <f t="shared" si="50"/>
        <v>5.6000000000000008E-2</v>
      </c>
      <c r="CY68" s="1">
        <f t="shared" si="50"/>
        <v>5.6000000000000008E-2</v>
      </c>
      <c r="CZ68" s="1">
        <f t="shared" si="50"/>
        <v>5.6000000000000008E-2</v>
      </c>
      <c r="DA68" s="1">
        <f t="shared" si="50"/>
        <v>5.6000000000000008E-2</v>
      </c>
      <c r="DB68" s="1">
        <f t="shared" si="50"/>
        <v>5.6000000000000008E-2</v>
      </c>
      <c r="DC68" s="1">
        <f t="shared" si="50"/>
        <v>5.6000000000000008E-2</v>
      </c>
      <c r="DD68" s="1">
        <f t="shared" si="50"/>
        <v>5.6000000000000008E-2</v>
      </c>
      <c r="DE68" s="1">
        <f t="shared" si="50"/>
        <v>5.6000000000000008E-2</v>
      </c>
    </row>
    <row r="69" spans="1:109">
      <c r="E69" s="4">
        <f t="shared" si="44"/>
        <v>0</v>
      </c>
      <c r="F69" s="6">
        <f>IF($H$69=0,0,SUMIF($V$81:$X$120,"Wise Eye",$X$81:$X$120)/$H$69)</f>
        <v>0</v>
      </c>
      <c r="G69" s="6">
        <f>IF($H$69=0,0,SUMIF($V$81:$W$120,"Wise Eye",$W$81:$W$120)/$H$69)</f>
        <v>0</v>
      </c>
      <c r="H69">
        <f>COUNTIF($V$81:$V$120,"Wise Eye")</f>
        <v>0</v>
      </c>
      <c r="I69" s="2" t="s">
        <v>37</v>
      </c>
      <c r="J69" s="1">
        <f>AVERAGE(J38:J42)</f>
        <v>0.51</v>
      </c>
      <c r="K69" s="1">
        <f t="shared" ref="K69:BV69" si="51">AVERAGE(K38:K42)</f>
        <v>0.51</v>
      </c>
      <c r="L69" s="1">
        <f t="shared" si="51"/>
        <v>0.51</v>
      </c>
      <c r="M69" s="1">
        <f t="shared" si="51"/>
        <v>0.36450000000000005</v>
      </c>
      <c r="N69" s="1">
        <f t="shared" si="51"/>
        <v>0.255</v>
      </c>
      <c r="O69" s="1">
        <f t="shared" si="51"/>
        <v>0.21820000000000001</v>
      </c>
      <c r="P69" s="1">
        <f t="shared" si="51"/>
        <v>0.1794</v>
      </c>
      <c r="Q69" s="1">
        <f t="shared" si="51"/>
        <v>0.1386</v>
      </c>
      <c r="R69" s="1">
        <f t="shared" si="51"/>
        <v>9.580000000000001E-2</v>
      </c>
      <c r="S69" s="1">
        <f t="shared" si="51"/>
        <v>5.1000000000000004E-2</v>
      </c>
      <c r="T69" s="1">
        <f t="shared" si="51"/>
        <v>5.1000000000000004E-2</v>
      </c>
      <c r="U69" s="1">
        <f t="shared" si="51"/>
        <v>5.1000000000000004E-2</v>
      </c>
      <c r="V69" s="1">
        <f t="shared" si="51"/>
        <v>5.1000000000000004E-2</v>
      </c>
      <c r="W69" s="1">
        <f t="shared" si="51"/>
        <v>5.1000000000000004E-2</v>
      </c>
      <c r="X69" s="1">
        <f t="shared" si="51"/>
        <v>5.1000000000000004E-2</v>
      </c>
      <c r="Y69" s="1">
        <f t="shared" si="51"/>
        <v>5.1000000000000004E-2</v>
      </c>
      <c r="Z69" s="1">
        <f t="shared" si="51"/>
        <v>5.1000000000000004E-2</v>
      </c>
      <c r="AA69" s="1">
        <f t="shared" si="51"/>
        <v>5.1000000000000004E-2</v>
      </c>
      <c r="AB69" s="1">
        <f t="shared" si="51"/>
        <v>5.1000000000000004E-2</v>
      </c>
      <c r="AC69" s="1">
        <f t="shared" si="51"/>
        <v>5.1000000000000004E-2</v>
      </c>
      <c r="AD69" s="1">
        <f t="shared" si="51"/>
        <v>5.1000000000000004E-2</v>
      </c>
      <c r="AE69" s="1">
        <f t="shared" si="51"/>
        <v>5.1000000000000004E-2</v>
      </c>
      <c r="AF69" s="1">
        <f t="shared" si="51"/>
        <v>5.1000000000000004E-2</v>
      </c>
      <c r="AG69" s="1">
        <f t="shared" si="51"/>
        <v>5.1000000000000004E-2</v>
      </c>
      <c r="AH69" s="1">
        <f t="shared" si="51"/>
        <v>5.1000000000000004E-2</v>
      </c>
      <c r="AI69" s="1">
        <f t="shared" si="51"/>
        <v>5.1000000000000004E-2</v>
      </c>
      <c r="AJ69" s="1">
        <f t="shared" si="51"/>
        <v>5.1000000000000004E-2</v>
      </c>
      <c r="AK69" s="1">
        <f t="shared" si="51"/>
        <v>5.1000000000000004E-2</v>
      </c>
      <c r="AL69" s="1">
        <f t="shared" si="51"/>
        <v>5.1000000000000004E-2</v>
      </c>
      <c r="AM69" s="1">
        <f t="shared" si="51"/>
        <v>5.1000000000000004E-2</v>
      </c>
      <c r="AN69" s="1">
        <f t="shared" si="51"/>
        <v>5.1000000000000004E-2</v>
      </c>
      <c r="AO69" s="1">
        <f t="shared" si="51"/>
        <v>5.1000000000000004E-2</v>
      </c>
      <c r="AP69" s="1">
        <f t="shared" si="51"/>
        <v>5.1000000000000004E-2</v>
      </c>
      <c r="AQ69" s="1">
        <f t="shared" si="51"/>
        <v>5.1000000000000004E-2</v>
      </c>
      <c r="AR69" s="1">
        <f t="shared" si="51"/>
        <v>5.1000000000000004E-2</v>
      </c>
      <c r="AS69" s="1">
        <f t="shared" si="51"/>
        <v>5.1000000000000004E-2</v>
      </c>
      <c r="AT69" s="1">
        <f t="shared" si="51"/>
        <v>5.1000000000000004E-2</v>
      </c>
      <c r="AU69" s="1">
        <f t="shared" si="51"/>
        <v>5.1000000000000004E-2</v>
      </c>
      <c r="AV69" s="1">
        <f t="shared" si="51"/>
        <v>5.1000000000000004E-2</v>
      </c>
      <c r="AW69" s="1">
        <f t="shared" si="51"/>
        <v>5.1000000000000004E-2</v>
      </c>
      <c r="AX69" s="1">
        <f t="shared" si="51"/>
        <v>5.1000000000000004E-2</v>
      </c>
      <c r="AY69" s="1">
        <f t="shared" si="51"/>
        <v>5.1000000000000004E-2</v>
      </c>
      <c r="AZ69" s="1">
        <f t="shared" si="51"/>
        <v>5.1000000000000004E-2</v>
      </c>
      <c r="BA69" s="1">
        <f t="shared" si="51"/>
        <v>5.1000000000000004E-2</v>
      </c>
      <c r="BB69" s="1">
        <f t="shared" si="51"/>
        <v>5.1000000000000004E-2</v>
      </c>
      <c r="BC69" s="1">
        <f t="shared" si="51"/>
        <v>5.1000000000000004E-2</v>
      </c>
      <c r="BD69" s="1">
        <f t="shared" si="51"/>
        <v>5.1000000000000004E-2</v>
      </c>
      <c r="BE69" s="1">
        <f t="shared" si="51"/>
        <v>5.1000000000000004E-2</v>
      </c>
      <c r="BF69" s="1">
        <f t="shared" si="51"/>
        <v>5.1000000000000004E-2</v>
      </c>
      <c r="BG69" s="1">
        <f t="shared" si="51"/>
        <v>5.1000000000000004E-2</v>
      </c>
      <c r="BH69" s="1">
        <f t="shared" si="51"/>
        <v>5.1000000000000004E-2</v>
      </c>
      <c r="BI69" s="1">
        <f t="shared" si="51"/>
        <v>5.1000000000000004E-2</v>
      </c>
      <c r="BJ69" s="1">
        <f t="shared" si="51"/>
        <v>5.1000000000000004E-2</v>
      </c>
      <c r="BK69" s="1">
        <f t="shared" si="51"/>
        <v>5.1000000000000004E-2</v>
      </c>
      <c r="BL69" s="1">
        <f t="shared" si="51"/>
        <v>5.1000000000000004E-2</v>
      </c>
      <c r="BM69" s="1">
        <f t="shared" si="51"/>
        <v>5.1000000000000004E-2</v>
      </c>
      <c r="BN69" s="1">
        <f t="shared" si="51"/>
        <v>5.1000000000000004E-2</v>
      </c>
      <c r="BO69" s="1">
        <f t="shared" si="51"/>
        <v>5.1000000000000004E-2</v>
      </c>
      <c r="BP69" s="1">
        <f t="shared" si="51"/>
        <v>5.1000000000000004E-2</v>
      </c>
      <c r="BQ69" s="1">
        <f t="shared" si="51"/>
        <v>5.1000000000000004E-2</v>
      </c>
      <c r="BR69" s="1">
        <f t="shared" si="51"/>
        <v>5.1000000000000004E-2</v>
      </c>
      <c r="BS69" s="1">
        <f t="shared" si="51"/>
        <v>5.1000000000000004E-2</v>
      </c>
      <c r="BT69" s="1">
        <f t="shared" si="51"/>
        <v>5.1000000000000004E-2</v>
      </c>
      <c r="BU69" s="1">
        <f t="shared" si="51"/>
        <v>5.1000000000000004E-2</v>
      </c>
      <c r="BV69" s="1">
        <f t="shared" si="51"/>
        <v>5.1000000000000004E-2</v>
      </c>
      <c r="BW69" s="1">
        <f t="shared" ref="BW69:DE69" si="52">AVERAGE(BW38:BW42)</f>
        <v>5.1000000000000004E-2</v>
      </c>
      <c r="BX69" s="1">
        <f t="shared" si="52"/>
        <v>5.1000000000000004E-2</v>
      </c>
      <c r="BY69" s="1">
        <f t="shared" si="52"/>
        <v>5.1000000000000004E-2</v>
      </c>
      <c r="BZ69" s="1">
        <f t="shared" si="52"/>
        <v>5.1000000000000004E-2</v>
      </c>
      <c r="CA69" s="1">
        <f t="shared" si="52"/>
        <v>5.1000000000000004E-2</v>
      </c>
      <c r="CB69" s="1">
        <f t="shared" si="52"/>
        <v>5.1000000000000004E-2</v>
      </c>
      <c r="CC69" s="1">
        <f t="shared" si="52"/>
        <v>5.1000000000000004E-2</v>
      </c>
      <c r="CD69" s="1">
        <f t="shared" si="52"/>
        <v>5.1000000000000004E-2</v>
      </c>
      <c r="CE69" s="1">
        <f t="shared" si="52"/>
        <v>5.1000000000000004E-2</v>
      </c>
      <c r="CF69" s="1">
        <f t="shared" si="52"/>
        <v>5.1000000000000004E-2</v>
      </c>
      <c r="CG69" s="1">
        <f t="shared" si="52"/>
        <v>5.1000000000000004E-2</v>
      </c>
      <c r="CH69" s="1">
        <f t="shared" si="52"/>
        <v>5.1000000000000004E-2</v>
      </c>
      <c r="CI69" s="1">
        <f t="shared" si="52"/>
        <v>5.1000000000000004E-2</v>
      </c>
      <c r="CJ69" s="1">
        <f t="shared" si="52"/>
        <v>5.1000000000000004E-2</v>
      </c>
      <c r="CK69" s="1">
        <f t="shared" si="52"/>
        <v>5.1000000000000004E-2</v>
      </c>
      <c r="CL69" s="1">
        <f t="shared" si="52"/>
        <v>5.1000000000000004E-2</v>
      </c>
      <c r="CM69" s="1">
        <f t="shared" si="52"/>
        <v>5.1000000000000004E-2</v>
      </c>
      <c r="CN69" s="1">
        <f t="shared" si="52"/>
        <v>5.1000000000000004E-2</v>
      </c>
      <c r="CO69" s="1">
        <f t="shared" si="52"/>
        <v>5.1000000000000004E-2</v>
      </c>
      <c r="CP69" s="1">
        <f t="shared" si="52"/>
        <v>5.1000000000000004E-2</v>
      </c>
      <c r="CQ69" s="1">
        <f t="shared" si="52"/>
        <v>5.1000000000000004E-2</v>
      </c>
      <c r="CR69" s="1">
        <f t="shared" si="52"/>
        <v>5.1000000000000004E-2</v>
      </c>
      <c r="CS69" s="1">
        <f t="shared" si="52"/>
        <v>5.1000000000000004E-2</v>
      </c>
      <c r="CT69" s="1">
        <f t="shared" si="52"/>
        <v>5.1000000000000004E-2</v>
      </c>
      <c r="CU69" s="1">
        <f t="shared" si="52"/>
        <v>5.1000000000000004E-2</v>
      </c>
      <c r="CV69" s="1">
        <f t="shared" si="52"/>
        <v>5.1000000000000004E-2</v>
      </c>
      <c r="CW69" s="1">
        <f t="shared" si="52"/>
        <v>5.1000000000000004E-2</v>
      </c>
      <c r="CX69" s="1">
        <f t="shared" si="52"/>
        <v>5.1000000000000004E-2</v>
      </c>
      <c r="CY69" s="1">
        <f t="shared" si="52"/>
        <v>5.1000000000000004E-2</v>
      </c>
      <c r="CZ69" s="1">
        <f t="shared" si="52"/>
        <v>5.1000000000000004E-2</v>
      </c>
      <c r="DA69" s="1">
        <f t="shared" si="52"/>
        <v>5.1000000000000004E-2</v>
      </c>
      <c r="DB69" s="1">
        <f t="shared" si="52"/>
        <v>5.1000000000000004E-2</v>
      </c>
      <c r="DC69" s="1">
        <f t="shared" si="52"/>
        <v>5.1000000000000004E-2</v>
      </c>
      <c r="DD69" s="1">
        <f t="shared" si="52"/>
        <v>5.1000000000000004E-2</v>
      </c>
      <c r="DE69" s="1">
        <f t="shared" si="52"/>
        <v>5.1000000000000004E-2</v>
      </c>
    </row>
    <row r="70" spans="1:109">
      <c r="E70" s="4">
        <f t="shared" ca="1" si="44"/>
        <v>6.1000000000000013E-2</v>
      </c>
      <c r="F70" s="6">
        <f ca="1">IF($H$70=0,0,SUMIF($V$81:$X$120,"Purple Splash",$X$81:$X$120)/$H$70)</f>
        <v>0.75</v>
      </c>
      <c r="G70" s="6">
        <f ca="1">IF($H$70=0,0,SUMIF($V$81:$W$120,"Purple Splash",$W$81:$W$120)/$H$70)</f>
        <v>14.5</v>
      </c>
      <c r="H70">
        <f>COUNTIF($V$81:$V$120,"Purple Splash")</f>
        <v>4</v>
      </c>
      <c r="I70" s="2" t="s">
        <v>181</v>
      </c>
      <c r="J70" s="1">
        <f>AVERAGE(J43:J47)</f>
        <v>0.6100000000000001</v>
      </c>
      <c r="K70" s="1">
        <f t="shared" ref="K70:BV70" si="53">AVERAGE(K43:K47)</f>
        <v>0.6100000000000001</v>
      </c>
      <c r="L70" s="1">
        <f t="shared" si="53"/>
        <v>0.6100000000000001</v>
      </c>
      <c r="M70" s="1">
        <f t="shared" si="53"/>
        <v>0.503</v>
      </c>
      <c r="N70" s="1">
        <f t="shared" si="53"/>
        <v>0.37600000000000006</v>
      </c>
      <c r="O70" s="1">
        <f t="shared" si="53"/>
        <v>0.30500000000000005</v>
      </c>
      <c r="P70" s="1">
        <f t="shared" si="53"/>
        <v>0.26419999999999999</v>
      </c>
      <c r="Q70" s="1">
        <f t="shared" si="53"/>
        <v>0.21939999999999998</v>
      </c>
      <c r="R70" s="1">
        <f t="shared" si="53"/>
        <v>0.1706</v>
      </c>
      <c r="S70" s="1">
        <f t="shared" si="53"/>
        <v>0.11780000000000002</v>
      </c>
      <c r="T70" s="1">
        <f t="shared" si="53"/>
        <v>6.1000000000000013E-2</v>
      </c>
      <c r="U70" s="1">
        <f t="shared" si="53"/>
        <v>6.1000000000000013E-2</v>
      </c>
      <c r="V70" s="1">
        <f t="shared" si="53"/>
        <v>6.1000000000000013E-2</v>
      </c>
      <c r="W70" s="1">
        <f t="shared" si="53"/>
        <v>6.1000000000000013E-2</v>
      </c>
      <c r="X70" s="1">
        <f t="shared" si="53"/>
        <v>6.1000000000000013E-2</v>
      </c>
      <c r="Y70" s="1">
        <f t="shared" si="53"/>
        <v>6.1000000000000013E-2</v>
      </c>
      <c r="Z70" s="1">
        <f t="shared" si="53"/>
        <v>6.1000000000000013E-2</v>
      </c>
      <c r="AA70" s="1">
        <f t="shared" si="53"/>
        <v>6.1000000000000013E-2</v>
      </c>
      <c r="AB70" s="1">
        <f t="shared" si="53"/>
        <v>6.1000000000000013E-2</v>
      </c>
      <c r="AC70" s="1">
        <f t="shared" si="53"/>
        <v>6.1000000000000013E-2</v>
      </c>
      <c r="AD70" s="1">
        <f t="shared" si="53"/>
        <v>6.1000000000000013E-2</v>
      </c>
      <c r="AE70" s="1">
        <f t="shared" si="53"/>
        <v>6.1000000000000013E-2</v>
      </c>
      <c r="AF70" s="1">
        <f t="shared" si="53"/>
        <v>6.1000000000000013E-2</v>
      </c>
      <c r="AG70" s="1">
        <f t="shared" si="53"/>
        <v>6.1000000000000013E-2</v>
      </c>
      <c r="AH70" s="1">
        <f t="shared" si="53"/>
        <v>6.1000000000000013E-2</v>
      </c>
      <c r="AI70" s="1">
        <f t="shared" si="53"/>
        <v>6.1000000000000013E-2</v>
      </c>
      <c r="AJ70" s="1">
        <f t="shared" si="53"/>
        <v>6.1000000000000013E-2</v>
      </c>
      <c r="AK70" s="1">
        <f t="shared" si="53"/>
        <v>6.1000000000000013E-2</v>
      </c>
      <c r="AL70" s="1">
        <f t="shared" si="53"/>
        <v>6.1000000000000013E-2</v>
      </c>
      <c r="AM70" s="1">
        <f t="shared" si="53"/>
        <v>6.1000000000000013E-2</v>
      </c>
      <c r="AN70" s="1">
        <f t="shared" si="53"/>
        <v>6.1000000000000013E-2</v>
      </c>
      <c r="AO70" s="1">
        <f t="shared" si="53"/>
        <v>6.1000000000000013E-2</v>
      </c>
      <c r="AP70" s="1">
        <f t="shared" si="53"/>
        <v>6.1000000000000013E-2</v>
      </c>
      <c r="AQ70" s="1">
        <f t="shared" si="53"/>
        <v>6.1000000000000013E-2</v>
      </c>
      <c r="AR70" s="1">
        <f t="shared" si="53"/>
        <v>6.1000000000000013E-2</v>
      </c>
      <c r="AS70" s="1">
        <f t="shared" si="53"/>
        <v>6.1000000000000013E-2</v>
      </c>
      <c r="AT70" s="1">
        <f t="shared" si="53"/>
        <v>6.1000000000000013E-2</v>
      </c>
      <c r="AU70" s="1">
        <f t="shared" si="53"/>
        <v>6.1000000000000013E-2</v>
      </c>
      <c r="AV70" s="1">
        <f t="shared" si="53"/>
        <v>6.1000000000000013E-2</v>
      </c>
      <c r="AW70" s="1">
        <f t="shared" si="53"/>
        <v>6.1000000000000013E-2</v>
      </c>
      <c r="AX70" s="1">
        <f t="shared" si="53"/>
        <v>6.1000000000000013E-2</v>
      </c>
      <c r="AY70" s="1">
        <f t="shared" si="53"/>
        <v>6.1000000000000013E-2</v>
      </c>
      <c r="AZ70" s="1">
        <f t="shared" si="53"/>
        <v>6.1000000000000013E-2</v>
      </c>
      <c r="BA70" s="1">
        <f t="shared" si="53"/>
        <v>6.1000000000000013E-2</v>
      </c>
      <c r="BB70" s="1">
        <f t="shared" si="53"/>
        <v>6.1000000000000013E-2</v>
      </c>
      <c r="BC70" s="1">
        <f t="shared" si="53"/>
        <v>6.1000000000000013E-2</v>
      </c>
      <c r="BD70" s="1">
        <f t="shared" si="53"/>
        <v>6.1000000000000013E-2</v>
      </c>
      <c r="BE70" s="1">
        <f t="shared" si="53"/>
        <v>6.1000000000000013E-2</v>
      </c>
      <c r="BF70" s="1">
        <f t="shared" si="53"/>
        <v>6.1000000000000013E-2</v>
      </c>
      <c r="BG70" s="1">
        <f t="shared" si="53"/>
        <v>6.1000000000000013E-2</v>
      </c>
      <c r="BH70" s="1">
        <f t="shared" si="53"/>
        <v>6.1000000000000013E-2</v>
      </c>
      <c r="BI70" s="1">
        <f t="shared" si="53"/>
        <v>6.1000000000000013E-2</v>
      </c>
      <c r="BJ70" s="1">
        <f t="shared" si="53"/>
        <v>6.1000000000000013E-2</v>
      </c>
      <c r="BK70" s="1">
        <f t="shared" si="53"/>
        <v>6.1000000000000013E-2</v>
      </c>
      <c r="BL70" s="1">
        <f t="shared" si="53"/>
        <v>6.1000000000000013E-2</v>
      </c>
      <c r="BM70" s="1">
        <f t="shared" si="53"/>
        <v>6.1000000000000013E-2</v>
      </c>
      <c r="BN70" s="1">
        <f t="shared" si="53"/>
        <v>6.1000000000000013E-2</v>
      </c>
      <c r="BO70" s="1">
        <f t="shared" si="53"/>
        <v>6.1000000000000013E-2</v>
      </c>
      <c r="BP70" s="1">
        <f t="shared" si="53"/>
        <v>6.1000000000000013E-2</v>
      </c>
      <c r="BQ70" s="1">
        <f t="shared" si="53"/>
        <v>6.1000000000000013E-2</v>
      </c>
      <c r="BR70" s="1">
        <f t="shared" si="53"/>
        <v>6.1000000000000013E-2</v>
      </c>
      <c r="BS70" s="1">
        <f t="shared" si="53"/>
        <v>6.1000000000000013E-2</v>
      </c>
      <c r="BT70" s="1">
        <f t="shared" si="53"/>
        <v>6.1000000000000013E-2</v>
      </c>
      <c r="BU70" s="1">
        <f t="shared" si="53"/>
        <v>6.1000000000000013E-2</v>
      </c>
      <c r="BV70" s="1">
        <f t="shared" si="53"/>
        <v>6.1000000000000013E-2</v>
      </c>
      <c r="BW70" s="1">
        <f t="shared" ref="BW70:DE70" si="54">AVERAGE(BW43:BW47)</f>
        <v>6.1000000000000013E-2</v>
      </c>
      <c r="BX70" s="1">
        <f t="shared" si="54"/>
        <v>6.1000000000000013E-2</v>
      </c>
      <c r="BY70" s="1">
        <f t="shared" si="54"/>
        <v>6.1000000000000013E-2</v>
      </c>
      <c r="BZ70" s="1">
        <f t="shared" si="54"/>
        <v>6.1000000000000013E-2</v>
      </c>
      <c r="CA70" s="1">
        <f t="shared" si="54"/>
        <v>6.1000000000000013E-2</v>
      </c>
      <c r="CB70" s="1">
        <f t="shared" si="54"/>
        <v>6.1000000000000013E-2</v>
      </c>
      <c r="CC70" s="1">
        <f t="shared" si="54"/>
        <v>6.1000000000000013E-2</v>
      </c>
      <c r="CD70" s="1">
        <f t="shared" si="54"/>
        <v>6.1000000000000013E-2</v>
      </c>
      <c r="CE70" s="1">
        <f t="shared" si="54"/>
        <v>6.1000000000000013E-2</v>
      </c>
      <c r="CF70" s="1">
        <f t="shared" si="54"/>
        <v>6.1000000000000013E-2</v>
      </c>
      <c r="CG70" s="1">
        <f t="shared" si="54"/>
        <v>6.1000000000000013E-2</v>
      </c>
      <c r="CH70" s="1">
        <f t="shared" si="54"/>
        <v>6.1000000000000013E-2</v>
      </c>
      <c r="CI70" s="1">
        <f t="shared" si="54"/>
        <v>6.1000000000000013E-2</v>
      </c>
      <c r="CJ70" s="1">
        <f t="shared" si="54"/>
        <v>6.1000000000000013E-2</v>
      </c>
      <c r="CK70" s="1">
        <f t="shared" si="54"/>
        <v>6.1000000000000013E-2</v>
      </c>
      <c r="CL70" s="1">
        <f t="shared" si="54"/>
        <v>6.1000000000000013E-2</v>
      </c>
      <c r="CM70" s="1">
        <f t="shared" si="54"/>
        <v>6.1000000000000013E-2</v>
      </c>
      <c r="CN70" s="1">
        <f t="shared" si="54"/>
        <v>6.1000000000000013E-2</v>
      </c>
      <c r="CO70" s="1">
        <f t="shared" si="54"/>
        <v>6.1000000000000013E-2</v>
      </c>
      <c r="CP70" s="1">
        <f t="shared" si="54"/>
        <v>6.1000000000000013E-2</v>
      </c>
      <c r="CQ70" s="1">
        <f t="shared" si="54"/>
        <v>6.1000000000000013E-2</v>
      </c>
      <c r="CR70" s="1">
        <f t="shared" si="54"/>
        <v>6.1000000000000013E-2</v>
      </c>
      <c r="CS70" s="1">
        <f t="shared" si="54"/>
        <v>6.1000000000000013E-2</v>
      </c>
      <c r="CT70" s="1">
        <f t="shared" si="54"/>
        <v>6.1000000000000013E-2</v>
      </c>
      <c r="CU70" s="1">
        <f t="shared" si="54"/>
        <v>6.1000000000000013E-2</v>
      </c>
      <c r="CV70" s="1">
        <f t="shared" si="54"/>
        <v>6.1000000000000013E-2</v>
      </c>
      <c r="CW70" s="1">
        <f t="shared" si="54"/>
        <v>6.1000000000000013E-2</v>
      </c>
      <c r="CX70" s="1">
        <f t="shared" si="54"/>
        <v>6.1000000000000013E-2</v>
      </c>
      <c r="CY70" s="1">
        <f t="shared" si="54"/>
        <v>6.1000000000000013E-2</v>
      </c>
      <c r="CZ70" s="1">
        <f t="shared" si="54"/>
        <v>6.1000000000000013E-2</v>
      </c>
      <c r="DA70" s="1">
        <f t="shared" si="54"/>
        <v>6.1000000000000013E-2</v>
      </c>
      <c r="DB70" s="1">
        <f t="shared" si="54"/>
        <v>6.1000000000000013E-2</v>
      </c>
      <c r="DC70" s="1">
        <f t="shared" si="54"/>
        <v>6.1000000000000013E-2</v>
      </c>
      <c r="DD70" s="1">
        <f t="shared" si="54"/>
        <v>6.1000000000000013E-2</v>
      </c>
      <c r="DE70" s="1">
        <f t="shared" si="54"/>
        <v>6.1000000000000013E-2</v>
      </c>
    </row>
    <row r="71" spans="1:109">
      <c r="E71" s="4">
        <f t="shared" ca="1" si="44"/>
        <v>0.1268</v>
      </c>
      <c r="F71" s="6">
        <f ca="1">IF($H$71=0,0,SUMIF($V$81:$X$120,"White Shadow",$X$81:$X$120)/$H$71)</f>
        <v>1</v>
      </c>
      <c r="G71" s="6">
        <f ca="1">IF($H$71=0,0,SUMIF($V$81:$W$120,"White Shadow",$W$81:$W$120)/$H$71)</f>
        <v>13</v>
      </c>
      <c r="H71">
        <f>COUNTIF($V$81:$V$120,"White Shadow")</f>
        <v>1</v>
      </c>
      <c r="I71" s="2" t="s">
        <v>38</v>
      </c>
      <c r="J71" s="1">
        <f>AVERAGE(J48:J52)</f>
        <v>0.65999999999999992</v>
      </c>
      <c r="K71" s="1">
        <f t="shared" ref="K71:BV71" si="55">AVERAGE(K48:K52)</f>
        <v>0.65999999999999992</v>
      </c>
      <c r="L71" s="1">
        <f t="shared" si="55"/>
        <v>0.65999999999999992</v>
      </c>
      <c r="M71" s="1">
        <f t="shared" si="55"/>
        <v>0.60400000000000009</v>
      </c>
      <c r="N71" s="1">
        <f t="shared" si="55"/>
        <v>0.54299999999999993</v>
      </c>
      <c r="O71" s="1">
        <f t="shared" si="55"/>
        <v>0.47699999999999998</v>
      </c>
      <c r="P71" s="1">
        <f t="shared" si="55"/>
        <v>0.40600000000000003</v>
      </c>
      <c r="Q71" s="1">
        <f t="shared" si="55"/>
        <v>0.28520000000000001</v>
      </c>
      <c r="R71" s="1">
        <f t="shared" si="55"/>
        <v>0.2364</v>
      </c>
      <c r="S71" s="1">
        <f t="shared" si="55"/>
        <v>0.2364</v>
      </c>
      <c r="T71" s="1">
        <f t="shared" si="55"/>
        <v>0.18360000000000001</v>
      </c>
      <c r="U71" s="1">
        <f t="shared" si="55"/>
        <v>0.18360000000000001</v>
      </c>
      <c r="V71" s="1">
        <f t="shared" si="55"/>
        <v>0.1268</v>
      </c>
      <c r="W71" s="1">
        <f t="shared" si="55"/>
        <v>0.1268</v>
      </c>
      <c r="X71" s="1">
        <f t="shared" si="55"/>
        <v>0.1268</v>
      </c>
      <c r="Y71" s="1">
        <f t="shared" si="55"/>
        <v>6.6000000000000003E-2</v>
      </c>
      <c r="Z71" s="1">
        <f t="shared" si="55"/>
        <v>6.6000000000000003E-2</v>
      </c>
      <c r="AA71" s="1">
        <f t="shared" si="55"/>
        <v>6.6000000000000003E-2</v>
      </c>
      <c r="AB71" s="1">
        <f t="shared" si="55"/>
        <v>6.6000000000000003E-2</v>
      </c>
      <c r="AC71" s="1">
        <f t="shared" si="55"/>
        <v>6.6000000000000003E-2</v>
      </c>
      <c r="AD71" s="1">
        <f t="shared" si="55"/>
        <v>6.6000000000000003E-2</v>
      </c>
      <c r="AE71" s="1">
        <f t="shared" si="55"/>
        <v>6.6000000000000003E-2</v>
      </c>
      <c r="AF71" s="1">
        <f t="shared" si="55"/>
        <v>6.6000000000000003E-2</v>
      </c>
      <c r="AG71" s="1">
        <f t="shared" si="55"/>
        <v>6.6000000000000003E-2</v>
      </c>
      <c r="AH71" s="1">
        <f t="shared" si="55"/>
        <v>6.6000000000000003E-2</v>
      </c>
      <c r="AI71" s="1">
        <f t="shared" si="55"/>
        <v>6.6000000000000003E-2</v>
      </c>
      <c r="AJ71" s="1">
        <f t="shared" si="55"/>
        <v>6.6000000000000003E-2</v>
      </c>
      <c r="AK71" s="1">
        <f t="shared" si="55"/>
        <v>6.6000000000000003E-2</v>
      </c>
      <c r="AL71" s="1">
        <f t="shared" si="55"/>
        <v>6.6000000000000003E-2</v>
      </c>
      <c r="AM71" s="1">
        <f t="shared" si="55"/>
        <v>6.6000000000000003E-2</v>
      </c>
      <c r="AN71" s="1">
        <f t="shared" si="55"/>
        <v>6.6000000000000003E-2</v>
      </c>
      <c r="AO71" s="1">
        <f t="shared" si="55"/>
        <v>6.6000000000000003E-2</v>
      </c>
      <c r="AP71" s="1">
        <f t="shared" si="55"/>
        <v>6.6000000000000003E-2</v>
      </c>
      <c r="AQ71" s="1">
        <f t="shared" si="55"/>
        <v>6.6000000000000003E-2</v>
      </c>
      <c r="AR71" s="1">
        <f t="shared" si="55"/>
        <v>6.6000000000000003E-2</v>
      </c>
      <c r="AS71" s="1">
        <f t="shared" si="55"/>
        <v>6.6000000000000003E-2</v>
      </c>
      <c r="AT71" s="1">
        <f t="shared" si="55"/>
        <v>6.6000000000000003E-2</v>
      </c>
      <c r="AU71" s="1">
        <f t="shared" si="55"/>
        <v>6.6000000000000003E-2</v>
      </c>
      <c r="AV71" s="1">
        <f t="shared" si="55"/>
        <v>6.6000000000000003E-2</v>
      </c>
      <c r="AW71" s="1">
        <f t="shared" si="55"/>
        <v>6.6000000000000003E-2</v>
      </c>
      <c r="AX71" s="1">
        <f t="shared" si="55"/>
        <v>6.6000000000000003E-2</v>
      </c>
      <c r="AY71" s="1">
        <f t="shared" si="55"/>
        <v>6.6000000000000003E-2</v>
      </c>
      <c r="AZ71" s="1">
        <f t="shared" si="55"/>
        <v>6.6000000000000003E-2</v>
      </c>
      <c r="BA71" s="1">
        <f t="shared" si="55"/>
        <v>6.6000000000000003E-2</v>
      </c>
      <c r="BB71" s="1">
        <f t="shared" si="55"/>
        <v>6.6000000000000003E-2</v>
      </c>
      <c r="BC71" s="1">
        <f t="shared" si="55"/>
        <v>6.6000000000000003E-2</v>
      </c>
      <c r="BD71" s="1">
        <f t="shared" si="55"/>
        <v>6.6000000000000003E-2</v>
      </c>
      <c r="BE71" s="1">
        <f t="shared" si="55"/>
        <v>6.6000000000000003E-2</v>
      </c>
      <c r="BF71" s="1">
        <f t="shared" si="55"/>
        <v>6.6000000000000003E-2</v>
      </c>
      <c r="BG71" s="1">
        <f t="shared" si="55"/>
        <v>6.6000000000000003E-2</v>
      </c>
      <c r="BH71" s="1">
        <f t="shared" si="55"/>
        <v>6.6000000000000003E-2</v>
      </c>
      <c r="BI71" s="1">
        <f t="shared" si="55"/>
        <v>6.6000000000000003E-2</v>
      </c>
      <c r="BJ71" s="1">
        <f t="shared" si="55"/>
        <v>6.6000000000000003E-2</v>
      </c>
      <c r="BK71" s="1">
        <f t="shared" si="55"/>
        <v>6.6000000000000003E-2</v>
      </c>
      <c r="BL71" s="1">
        <f t="shared" si="55"/>
        <v>6.6000000000000003E-2</v>
      </c>
      <c r="BM71" s="1">
        <f t="shared" si="55"/>
        <v>6.6000000000000003E-2</v>
      </c>
      <c r="BN71" s="1">
        <f t="shared" si="55"/>
        <v>6.6000000000000003E-2</v>
      </c>
      <c r="BO71" s="1">
        <f t="shared" si="55"/>
        <v>6.6000000000000003E-2</v>
      </c>
      <c r="BP71" s="1">
        <f t="shared" si="55"/>
        <v>6.6000000000000003E-2</v>
      </c>
      <c r="BQ71" s="1">
        <f t="shared" si="55"/>
        <v>6.6000000000000003E-2</v>
      </c>
      <c r="BR71" s="1">
        <f t="shared" si="55"/>
        <v>6.6000000000000003E-2</v>
      </c>
      <c r="BS71" s="1">
        <f t="shared" si="55"/>
        <v>6.6000000000000003E-2</v>
      </c>
      <c r="BT71" s="1">
        <f t="shared" si="55"/>
        <v>6.6000000000000003E-2</v>
      </c>
      <c r="BU71" s="1">
        <f t="shared" si="55"/>
        <v>6.6000000000000003E-2</v>
      </c>
      <c r="BV71" s="1">
        <f t="shared" si="55"/>
        <v>6.6000000000000003E-2</v>
      </c>
      <c r="BW71" s="1">
        <f t="shared" ref="BW71:DE71" si="56">AVERAGE(BW48:BW52)</f>
        <v>6.6000000000000003E-2</v>
      </c>
      <c r="BX71" s="1">
        <f t="shared" si="56"/>
        <v>6.6000000000000003E-2</v>
      </c>
      <c r="BY71" s="1">
        <f t="shared" si="56"/>
        <v>6.6000000000000003E-2</v>
      </c>
      <c r="BZ71" s="1">
        <f t="shared" si="56"/>
        <v>6.6000000000000003E-2</v>
      </c>
      <c r="CA71" s="1">
        <f t="shared" si="56"/>
        <v>6.6000000000000003E-2</v>
      </c>
      <c r="CB71" s="1">
        <f t="shared" si="56"/>
        <v>6.6000000000000003E-2</v>
      </c>
      <c r="CC71" s="1">
        <f t="shared" si="56"/>
        <v>6.6000000000000003E-2</v>
      </c>
      <c r="CD71" s="1">
        <f t="shared" si="56"/>
        <v>6.6000000000000003E-2</v>
      </c>
      <c r="CE71" s="1">
        <f t="shared" si="56"/>
        <v>6.6000000000000003E-2</v>
      </c>
      <c r="CF71" s="1">
        <f t="shared" si="56"/>
        <v>6.6000000000000003E-2</v>
      </c>
      <c r="CG71" s="1">
        <f t="shared" si="56"/>
        <v>6.6000000000000003E-2</v>
      </c>
      <c r="CH71" s="1">
        <f t="shared" si="56"/>
        <v>6.6000000000000003E-2</v>
      </c>
      <c r="CI71" s="1">
        <f t="shared" si="56"/>
        <v>6.6000000000000003E-2</v>
      </c>
      <c r="CJ71" s="1">
        <f t="shared" si="56"/>
        <v>6.6000000000000003E-2</v>
      </c>
      <c r="CK71" s="1">
        <f t="shared" si="56"/>
        <v>6.6000000000000003E-2</v>
      </c>
      <c r="CL71" s="1">
        <f t="shared" si="56"/>
        <v>6.6000000000000003E-2</v>
      </c>
      <c r="CM71" s="1">
        <f t="shared" si="56"/>
        <v>6.6000000000000003E-2</v>
      </c>
      <c r="CN71" s="1">
        <f t="shared" si="56"/>
        <v>6.6000000000000003E-2</v>
      </c>
      <c r="CO71" s="1">
        <f t="shared" si="56"/>
        <v>6.6000000000000003E-2</v>
      </c>
      <c r="CP71" s="1">
        <f t="shared" si="56"/>
        <v>6.6000000000000003E-2</v>
      </c>
      <c r="CQ71" s="1">
        <f t="shared" si="56"/>
        <v>6.6000000000000003E-2</v>
      </c>
      <c r="CR71" s="1">
        <f t="shared" si="56"/>
        <v>6.6000000000000003E-2</v>
      </c>
      <c r="CS71" s="1">
        <f t="shared" si="56"/>
        <v>6.6000000000000003E-2</v>
      </c>
      <c r="CT71" s="1">
        <f t="shared" si="56"/>
        <v>6.6000000000000003E-2</v>
      </c>
      <c r="CU71" s="1">
        <f t="shared" si="56"/>
        <v>6.6000000000000003E-2</v>
      </c>
      <c r="CV71" s="1">
        <f t="shared" si="56"/>
        <v>6.6000000000000003E-2</v>
      </c>
      <c r="CW71" s="1">
        <f t="shared" si="56"/>
        <v>6.6000000000000003E-2</v>
      </c>
      <c r="CX71" s="1">
        <f t="shared" si="56"/>
        <v>6.6000000000000003E-2</v>
      </c>
      <c r="CY71" s="1">
        <f t="shared" si="56"/>
        <v>6.6000000000000003E-2</v>
      </c>
      <c r="CZ71" s="1">
        <f t="shared" si="56"/>
        <v>6.6000000000000003E-2</v>
      </c>
      <c r="DA71" s="1">
        <f t="shared" si="56"/>
        <v>6.6000000000000003E-2</v>
      </c>
      <c r="DB71" s="1">
        <f t="shared" si="56"/>
        <v>6.6000000000000003E-2</v>
      </c>
      <c r="DC71" s="1">
        <f t="shared" si="56"/>
        <v>6.6000000000000003E-2</v>
      </c>
      <c r="DD71" s="1">
        <f t="shared" si="56"/>
        <v>6.6000000000000003E-2</v>
      </c>
      <c r="DE71" s="1">
        <f t="shared" si="56"/>
        <v>6.6000000000000003E-2</v>
      </c>
    </row>
    <row r="72" spans="1:109">
      <c r="I72" t="s">
        <v>39</v>
      </c>
      <c r="J72" s="1">
        <f>AVERAGE(J22:J52)</f>
        <v>0.52290322580645177</v>
      </c>
      <c r="K72" s="1">
        <f t="shared" ref="K72:BV72" si="57">AVERAGE(K22:K52)</f>
        <v>0.51629032258064522</v>
      </c>
      <c r="L72" s="1">
        <f t="shared" si="57"/>
        <v>0.47712903225806458</v>
      </c>
      <c r="M72" s="1">
        <f t="shared" si="57"/>
        <v>0.36191935483870968</v>
      </c>
      <c r="N72" s="1">
        <f t="shared" si="57"/>
        <v>0.28016129032258064</v>
      </c>
      <c r="O72" s="1">
        <f t="shared" si="57"/>
        <v>0.23496774193548389</v>
      </c>
      <c r="P72" s="1">
        <f t="shared" si="57"/>
        <v>0.19287096774193552</v>
      </c>
      <c r="Q72" s="1">
        <f t="shared" si="57"/>
        <v>0.14112903225806456</v>
      </c>
      <c r="R72" s="1">
        <f t="shared" si="57"/>
        <v>0.10467741935483872</v>
      </c>
      <c r="S72" s="1">
        <f t="shared" si="57"/>
        <v>8.8935483870967752E-2</v>
      </c>
      <c r="T72" s="1">
        <f t="shared" si="57"/>
        <v>7.1258064516129052E-2</v>
      </c>
      <c r="U72" s="1">
        <f t="shared" si="57"/>
        <v>7.1258064516129052E-2</v>
      </c>
      <c r="V72" s="1">
        <f t="shared" si="57"/>
        <v>6.2096774193548393E-2</v>
      </c>
      <c r="W72" s="1">
        <f t="shared" si="57"/>
        <v>6.2096774193548393E-2</v>
      </c>
      <c r="X72" s="1">
        <f t="shared" si="57"/>
        <v>6.2096774193548393E-2</v>
      </c>
      <c r="Y72" s="1">
        <f t="shared" si="57"/>
        <v>5.2290322580645178E-2</v>
      </c>
      <c r="Z72" s="1">
        <f t="shared" si="57"/>
        <v>5.2290322580645178E-2</v>
      </c>
      <c r="AA72" s="1">
        <f t="shared" si="57"/>
        <v>5.2290322580645178E-2</v>
      </c>
      <c r="AB72" s="1">
        <f t="shared" si="57"/>
        <v>5.2290322580645178E-2</v>
      </c>
      <c r="AC72" s="1">
        <f t="shared" si="57"/>
        <v>5.2290322580645178E-2</v>
      </c>
      <c r="AD72" s="1">
        <f t="shared" si="57"/>
        <v>5.2290322580645178E-2</v>
      </c>
      <c r="AE72" s="1">
        <f t="shared" si="57"/>
        <v>5.2290322580645178E-2</v>
      </c>
      <c r="AF72" s="1">
        <f t="shared" si="57"/>
        <v>5.2290322580645178E-2</v>
      </c>
      <c r="AG72" s="1">
        <f t="shared" si="57"/>
        <v>5.2290322580645178E-2</v>
      </c>
      <c r="AH72" s="1">
        <f t="shared" si="57"/>
        <v>5.2290322580645178E-2</v>
      </c>
      <c r="AI72" s="1">
        <f t="shared" si="57"/>
        <v>5.2290322580645178E-2</v>
      </c>
      <c r="AJ72" s="1">
        <f t="shared" si="57"/>
        <v>5.2290322580645178E-2</v>
      </c>
      <c r="AK72" s="1">
        <f t="shared" si="57"/>
        <v>5.2290322580645178E-2</v>
      </c>
      <c r="AL72" s="1">
        <f t="shared" si="57"/>
        <v>5.2290322580645178E-2</v>
      </c>
      <c r="AM72" s="1">
        <f t="shared" si="57"/>
        <v>5.2290322580645178E-2</v>
      </c>
      <c r="AN72" s="1">
        <f t="shared" si="57"/>
        <v>5.2290322580645178E-2</v>
      </c>
      <c r="AO72" s="1">
        <f t="shared" si="57"/>
        <v>5.2290322580645178E-2</v>
      </c>
      <c r="AP72" s="1">
        <f t="shared" si="57"/>
        <v>5.2290322580645178E-2</v>
      </c>
      <c r="AQ72" s="1">
        <f t="shared" si="57"/>
        <v>5.2290322580645178E-2</v>
      </c>
      <c r="AR72" s="1">
        <f t="shared" si="57"/>
        <v>5.2290322580645178E-2</v>
      </c>
      <c r="AS72" s="1">
        <f t="shared" si="57"/>
        <v>5.2290322580645178E-2</v>
      </c>
      <c r="AT72" s="1">
        <f t="shared" si="57"/>
        <v>5.2290322580645178E-2</v>
      </c>
      <c r="AU72" s="1">
        <f t="shared" si="57"/>
        <v>5.2290322580645178E-2</v>
      </c>
      <c r="AV72" s="1">
        <f t="shared" si="57"/>
        <v>5.2290322580645178E-2</v>
      </c>
      <c r="AW72" s="1">
        <f t="shared" si="57"/>
        <v>5.2290322580645178E-2</v>
      </c>
      <c r="AX72" s="1">
        <f t="shared" si="57"/>
        <v>5.2290322580645178E-2</v>
      </c>
      <c r="AY72" s="1">
        <f t="shared" si="57"/>
        <v>5.2290322580645178E-2</v>
      </c>
      <c r="AZ72" s="1">
        <f t="shared" si="57"/>
        <v>5.2290322580645178E-2</v>
      </c>
      <c r="BA72" s="1">
        <f t="shared" si="57"/>
        <v>5.2290322580645178E-2</v>
      </c>
      <c r="BB72" s="1">
        <f t="shared" si="57"/>
        <v>5.2290322580645178E-2</v>
      </c>
      <c r="BC72" s="1">
        <f t="shared" si="57"/>
        <v>5.2290322580645178E-2</v>
      </c>
      <c r="BD72" s="1">
        <f t="shared" si="57"/>
        <v>5.2290322580645178E-2</v>
      </c>
      <c r="BE72" s="1">
        <f t="shared" si="57"/>
        <v>5.2290322580645178E-2</v>
      </c>
      <c r="BF72" s="1">
        <f t="shared" si="57"/>
        <v>5.2290322580645178E-2</v>
      </c>
      <c r="BG72" s="1">
        <f t="shared" si="57"/>
        <v>5.2290322580645178E-2</v>
      </c>
      <c r="BH72" s="1">
        <f t="shared" si="57"/>
        <v>5.2290322580645178E-2</v>
      </c>
      <c r="BI72" s="1">
        <f t="shared" si="57"/>
        <v>5.2290322580645178E-2</v>
      </c>
      <c r="BJ72" s="1">
        <f t="shared" si="57"/>
        <v>5.2290322580645178E-2</v>
      </c>
      <c r="BK72" s="1">
        <f t="shared" si="57"/>
        <v>5.2290322580645178E-2</v>
      </c>
      <c r="BL72" s="1">
        <f t="shared" si="57"/>
        <v>5.2290322580645178E-2</v>
      </c>
      <c r="BM72" s="1">
        <f t="shared" si="57"/>
        <v>5.2290322580645178E-2</v>
      </c>
      <c r="BN72" s="1">
        <f t="shared" si="57"/>
        <v>5.2290322580645178E-2</v>
      </c>
      <c r="BO72" s="1">
        <f t="shared" si="57"/>
        <v>5.2290322580645178E-2</v>
      </c>
      <c r="BP72" s="1">
        <f t="shared" si="57"/>
        <v>5.2290322580645178E-2</v>
      </c>
      <c r="BQ72" s="1">
        <f t="shared" si="57"/>
        <v>5.2290322580645178E-2</v>
      </c>
      <c r="BR72" s="1">
        <f t="shared" si="57"/>
        <v>5.2290322580645178E-2</v>
      </c>
      <c r="BS72" s="1">
        <f t="shared" si="57"/>
        <v>5.2290322580645178E-2</v>
      </c>
      <c r="BT72" s="1">
        <f t="shared" si="57"/>
        <v>5.2290322580645178E-2</v>
      </c>
      <c r="BU72" s="1">
        <f t="shared" si="57"/>
        <v>5.2290322580645178E-2</v>
      </c>
      <c r="BV72" s="1">
        <f t="shared" si="57"/>
        <v>5.2290322580645178E-2</v>
      </c>
      <c r="BW72" s="1">
        <f t="shared" ref="BW72:DE72" si="58">AVERAGE(BW22:BW52)</f>
        <v>5.2290322580645178E-2</v>
      </c>
      <c r="BX72" s="1">
        <f t="shared" si="58"/>
        <v>5.2290322580645178E-2</v>
      </c>
      <c r="BY72" s="1">
        <f t="shared" si="58"/>
        <v>5.2290322580645178E-2</v>
      </c>
      <c r="BZ72" s="1">
        <f t="shared" si="58"/>
        <v>5.2290322580645178E-2</v>
      </c>
      <c r="CA72" s="1">
        <f t="shared" si="58"/>
        <v>5.2290322580645178E-2</v>
      </c>
      <c r="CB72" s="1">
        <f t="shared" si="58"/>
        <v>5.2290322580645178E-2</v>
      </c>
      <c r="CC72" s="1">
        <f t="shared" si="58"/>
        <v>5.2290322580645178E-2</v>
      </c>
      <c r="CD72" s="1">
        <f t="shared" si="58"/>
        <v>5.2290322580645178E-2</v>
      </c>
      <c r="CE72" s="1">
        <f t="shared" si="58"/>
        <v>5.2290322580645178E-2</v>
      </c>
      <c r="CF72" s="1">
        <f t="shared" si="58"/>
        <v>5.2290322580645178E-2</v>
      </c>
      <c r="CG72" s="1">
        <f t="shared" si="58"/>
        <v>5.2290322580645178E-2</v>
      </c>
      <c r="CH72" s="1">
        <f t="shared" si="58"/>
        <v>5.2290322580645178E-2</v>
      </c>
      <c r="CI72" s="1">
        <f t="shared" si="58"/>
        <v>5.2290322580645178E-2</v>
      </c>
      <c r="CJ72" s="1">
        <f t="shared" si="58"/>
        <v>5.2290322580645178E-2</v>
      </c>
      <c r="CK72" s="1">
        <f t="shared" si="58"/>
        <v>5.2290322580645178E-2</v>
      </c>
      <c r="CL72" s="1">
        <f t="shared" si="58"/>
        <v>5.2290322580645178E-2</v>
      </c>
      <c r="CM72" s="1">
        <f t="shared" si="58"/>
        <v>5.2290322580645178E-2</v>
      </c>
      <c r="CN72" s="1">
        <f t="shared" si="58"/>
        <v>5.2290322580645178E-2</v>
      </c>
      <c r="CO72" s="1">
        <f t="shared" si="58"/>
        <v>5.2290322580645178E-2</v>
      </c>
      <c r="CP72" s="1">
        <f t="shared" si="58"/>
        <v>5.2290322580645178E-2</v>
      </c>
      <c r="CQ72" s="1">
        <f t="shared" si="58"/>
        <v>5.2290322580645178E-2</v>
      </c>
      <c r="CR72" s="1">
        <f t="shared" si="58"/>
        <v>5.2290322580645178E-2</v>
      </c>
      <c r="CS72" s="1">
        <f t="shared" si="58"/>
        <v>5.2290322580645178E-2</v>
      </c>
      <c r="CT72" s="1">
        <f t="shared" si="58"/>
        <v>5.2290322580645178E-2</v>
      </c>
      <c r="CU72" s="1">
        <f t="shared" si="58"/>
        <v>5.2290322580645178E-2</v>
      </c>
      <c r="CV72" s="1">
        <f t="shared" si="58"/>
        <v>5.2290322580645178E-2</v>
      </c>
      <c r="CW72" s="1">
        <f t="shared" si="58"/>
        <v>5.2290322580645178E-2</v>
      </c>
      <c r="CX72" s="1">
        <f t="shared" si="58"/>
        <v>5.2290322580645178E-2</v>
      </c>
      <c r="CY72" s="1">
        <f t="shared" si="58"/>
        <v>5.2290322580645178E-2</v>
      </c>
      <c r="CZ72" s="1">
        <f t="shared" si="58"/>
        <v>5.2290322580645178E-2</v>
      </c>
      <c r="DA72" s="1">
        <f t="shared" si="58"/>
        <v>5.2290322580645178E-2</v>
      </c>
      <c r="DB72" s="1">
        <f t="shared" si="58"/>
        <v>5.2290322580645178E-2</v>
      </c>
      <c r="DC72" s="1">
        <f t="shared" si="58"/>
        <v>5.2290322580645178E-2</v>
      </c>
      <c r="DD72" s="1">
        <f t="shared" si="58"/>
        <v>5.2290322580645178E-2</v>
      </c>
      <c r="DE72" s="1">
        <f t="shared" si="58"/>
        <v>5.2290322580645178E-2</v>
      </c>
    </row>
    <row r="73" spans="1:109">
      <c r="H73" s="2"/>
    </row>
    <row r="74" spans="1:109">
      <c r="I74" t="s">
        <v>29</v>
      </c>
      <c r="J74">
        <f t="shared" ref="J74:AO74" si="59">(J21-1)*$U$5</f>
        <v>0</v>
      </c>
      <c r="K74">
        <f t="shared" si="59"/>
        <v>240</v>
      </c>
      <c r="L74">
        <f t="shared" si="59"/>
        <v>480</v>
      </c>
      <c r="M74">
        <f t="shared" si="59"/>
        <v>720</v>
      </c>
      <c r="N74">
        <f t="shared" si="59"/>
        <v>960</v>
      </c>
      <c r="O74">
        <f t="shared" si="59"/>
        <v>1200</v>
      </c>
      <c r="P74">
        <f t="shared" si="59"/>
        <v>1440</v>
      </c>
      <c r="Q74">
        <f t="shared" si="59"/>
        <v>1680</v>
      </c>
      <c r="R74">
        <f t="shared" si="59"/>
        <v>1920</v>
      </c>
      <c r="S74">
        <f t="shared" si="59"/>
        <v>2160</v>
      </c>
      <c r="T74">
        <f t="shared" si="59"/>
        <v>2400</v>
      </c>
      <c r="U74">
        <f t="shared" si="59"/>
        <v>2640</v>
      </c>
      <c r="V74">
        <f t="shared" si="59"/>
        <v>2880</v>
      </c>
      <c r="W74">
        <f t="shared" si="59"/>
        <v>3120</v>
      </c>
      <c r="X74">
        <f t="shared" si="59"/>
        <v>3360</v>
      </c>
      <c r="Y74">
        <f t="shared" si="59"/>
        <v>3600</v>
      </c>
      <c r="Z74">
        <f t="shared" si="59"/>
        <v>3840</v>
      </c>
      <c r="AA74">
        <f t="shared" si="59"/>
        <v>4080</v>
      </c>
      <c r="AB74">
        <f t="shared" si="59"/>
        <v>4320</v>
      </c>
      <c r="AC74">
        <f t="shared" si="59"/>
        <v>4560</v>
      </c>
      <c r="AD74">
        <f t="shared" si="59"/>
        <v>4800</v>
      </c>
      <c r="AE74">
        <f t="shared" si="59"/>
        <v>5040</v>
      </c>
      <c r="AF74">
        <f t="shared" si="59"/>
        <v>5280</v>
      </c>
      <c r="AG74">
        <f t="shared" si="59"/>
        <v>5520</v>
      </c>
      <c r="AH74">
        <f t="shared" si="59"/>
        <v>5760</v>
      </c>
      <c r="AI74">
        <f t="shared" si="59"/>
        <v>6000</v>
      </c>
      <c r="AJ74">
        <f t="shared" si="59"/>
        <v>6240</v>
      </c>
      <c r="AK74">
        <f t="shared" si="59"/>
        <v>6480</v>
      </c>
      <c r="AL74">
        <f t="shared" si="59"/>
        <v>6720</v>
      </c>
      <c r="AM74">
        <f t="shared" si="59"/>
        <v>6960</v>
      </c>
      <c r="AN74">
        <f t="shared" si="59"/>
        <v>7200</v>
      </c>
      <c r="AO74">
        <f t="shared" si="59"/>
        <v>7440</v>
      </c>
      <c r="AP74">
        <f t="shared" ref="AP74:BU74" si="60">(AP21-1)*$U$5</f>
        <v>7680</v>
      </c>
      <c r="AQ74">
        <f t="shared" si="60"/>
        <v>7920</v>
      </c>
      <c r="AR74">
        <f t="shared" si="60"/>
        <v>8160</v>
      </c>
      <c r="AS74">
        <f t="shared" si="60"/>
        <v>8400</v>
      </c>
      <c r="AT74">
        <f t="shared" si="60"/>
        <v>8640</v>
      </c>
      <c r="AU74">
        <f t="shared" si="60"/>
        <v>8880</v>
      </c>
      <c r="AV74">
        <f t="shared" si="60"/>
        <v>9120</v>
      </c>
      <c r="AW74">
        <f t="shared" si="60"/>
        <v>9360</v>
      </c>
      <c r="AX74">
        <f t="shared" si="60"/>
        <v>9600</v>
      </c>
      <c r="AY74">
        <f t="shared" si="60"/>
        <v>9840</v>
      </c>
      <c r="AZ74">
        <f t="shared" si="60"/>
        <v>10080</v>
      </c>
      <c r="BA74">
        <f t="shared" si="60"/>
        <v>10320</v>
      </c>
      <c r="BB74">
        <f t="shared" si="60"/>
        <v>10560</v>
      </c>
      <c r="BC74">
        <f t="shared" si="60"/>
        <v>10800</v>
      </c>
      <c r="BD74">
        <f t="shared" si="60"/>
        <v>11040</v>
      </c>
      <c r="BE74">
        <f t="shared" si="60"/>
        <v>11280</v>
      </c>
      <c r="BF74">
        <f t="shared" si="60"/>
        <v>11520</v>
      </c>
      <c r="BG74">
        <f t="shared" si="60"/>
        <v>11760</v>
      </c>
      <c r="BH74">
        <f t="shared" si="60"/>
        <v>12000</v>
      </c>
      <c r="BI74">
        <f t="shared" si="60"/>
        <v>12240</v>
      </c>
      <c r="BJ74">
        <f t="shared" si="60"/>
        <v>12480</v>
      </c>
      <c r="BK74">
        <f t="shared" si="60"/>
        <v>12720</v>
      </c>
      <c r="BL74">
        <f t="shared" si="60"/>
        <v>12960</v>
      </c>
      <c r="BM74">
        <f t="shared" si="60"/>
        <v>13200</v>
      </c>
      <c r="BN74">
        <f t="shared" si="60"/>
        <v>13440</v>
      </c>
      <c r="BO74">
        <f t="shared" si="60"/>
        <v>13680</v>
      </c>
      <c r="BP74">
        <f t="shared" si="60"/>
        <v>13920</v>
      </c>
      <c r="BQ74">
        <f t="shared" si="60"/>
        <v>14160</v>
      </c>
      <c r="BR74">
        <f t="shared" si="60"/>
        <v>14400</v>
      </c>
      <c r="BS74">
        <f t="shared" si="60"/>
        <v>14640</v>
      </c>
      <c r="BT74">
        <f t="shared" si="60"/>
        <v>14880</v>
      </c>
      <c r="BU74">
        <f t="shared" si="60"/>
        <v>15120</v>
      </c>
      <c r="BV74">
        <f t="shared" ref="BV74:DE74" si="61">(BV21-1)*$U$5</f>
        <v>15360</v>
      </c>
      <c r="BW74">
        <f t="shared" si="61"/>
        <v>15600</v>
      </c>
      <c r="BX74">
        <f t="shared" si="61"/>
        <v>15840</v>
      </c>
      <c r="BY74">
        <f t="shared" si="61"/>
        <v>16080</v>
      </c>
      <c r="BZ74">
        <f t="shared" si="61"/>
        <v>16320</v>
      </c>
      <c r="CA74">
        <f t="shared" si="61"/>
        <v>16560</v>
      </c>
      <c r="CB74">
        <f t="shared" si="61"/>
        <v>16800</v>
      </c>
      <c r="CC74">
        <f t="shared" si="61"/>
        <v>17040</v>
      </c>
      <c r="CD74">
        <f t="shared" si="61"/>
        <v>17280</v>
      </c>
      <c r="CE74">
        <f t="shared" si="61"/>
        <v>17520</v>
      </c>
      <c r="CF74">
        <f t="shared" si="61"/>
        <v>17760</v>
      </c>
      <c r="CG74">
        <f t="shared" si="61"/>
        <v>18000</v>
      </c>
      <c r="CH74">
        <f t="shared" si="61"/>
        <v>18240</v>
      </c>
      <c r="CI74">
        <f t="shared" si="61"/>
        <v>18480</v>
      </c>
      <c r="CJ74">
        <f t="shared" si="61"/>
        <v>18720</v>
      </c>
      <c r="CK74">
        <f t="shared" si="61"/>
        <v>18960</v>
      </c>
      <c r="CL74">
        <f t="shared" si="61"/>
        <v>19200</v>
      </c>
      <c r="CM74">
        <f t="shared" si="61"/>
        <v>19440</v>
      </c>
      <c r="CN74">
        <f t="shared" si="61"/>
        <v>19680</v>
      </c>
      <c r="CO74">
        <f t="shared" si="61"/>
        <v>19920</v>
      </c>
      <c r="CP74">
        <f t="shared" si="61"/>
        <v>20160</v>
      </c>
      <c r="CQ74">
        <f t="shared" si="61"/>
        <v>20400</v>
      </c>
      <c r="CR74">
        <f t="shared" si="61"/>
        <v>20640</v>
      </c>
      <c r="CS74">
        <f t="shared" si="61"/>
        <v>20880</v>
      </c>
      <c r="CT74">
        <f t="shared" si="61"/>
        <v>21120</v>
      </c>
      <c r="CU74">
        <f t="shared" si="61"/>
        <v>21360</v>
      </c>
      <c r="CV74">
        <f t="shared" si="61"/>
        <v>21600</v>
      </c>
      <c r="CW74">
        <f t="shared" si="61"/>
        <v>21840</v>
      </c>
      <c r="CX74">
        <f t="shared" si="61"/>
        <v>22080</v>
      </c>
      <c r="CY74">
        <f t="shared" si="61"/>
        <v>22320</v>
      </c>
      <c r="CZ74">
        <f t="shared" si="61"/>
        <v>22560</v>
      </c>
      <c r="DA74">
        <f t="shared" si="61"/>
        <v>22800</v>
      </c>
      <c r="DB74">
        <f t="shared" si="61"/>
        <v>23040</v>
      </c>
      <c r="DC74">
        <f t="shared" si="61"/>
        <v>23280</v>
      </c>
      <c r="DD74">
        <f t="shared" si="61"/>
        <v>23520</v>
      </c>
      <c r="DE74">
        <f t="shared" si="61"/>
        <v>23760</v>
      </c>
    </row>
    <row r="79" spans="1:109">
      <c r="U79">
        <f>COUNTIF(V81:V120,"*")</f>
        <v>25</v>
      </c>
    </row>
    <row r="80" spans="1:109">
      <c r="A80" t="s">
        <v>21</v>
      </c>
      <c r="K80" t="s">
        <v>94</v>
      </c>
      <c r="L80" t="s">
        <v>93</v>
      </c>
      <c r="M80" t="s">
        <v>95</v>
      </c>
      <c r="N80" t="s">
        <v>96</v>
      </c>
      <c r="O80" t="s">
        <v>97</v>
      </c>
      <c r="U80" s="5" t="s">
        <v>41</v>
      </c>
      <c r="V80" s="5" t="s">
        <v>43</v>
      </c>
      <c r="W80" s="5" t="s">
        <v>44</v>
      </c>
      <c r="X80" s="7" t="s">
        <v>45</v>
      </c>
      <c r="Y80" s="24" t="s">
        <v>123</v>
      </c>
    </row>
    <row r="81" spans="2:25">
      <c r="B81" t="s">
        <v>18</v>
      </c>
      <c r="C81" t="s">
        <v>19</v>
      </c>
      <c r="D81" t="s">
        <v>20</v>
      </c>
      <c r="I81">
        <v>1</v>
      </c>
      <c r="J81">
        <v>4</v>
      </c>
      <c r="K81">
        <f>I81</f>
        <v>1</v>
      </c>
      <c r="L81">
        <f t="shared" ref="L81:L107" si="62">J81*I81</f>
        <v>4</v>
      </c>
      <c r="M81" s="6">
        <f t="shared" ref="M81:M107" si="63">$U$9/L81</f>
        <v>7</v>
      </c>
      <c r="N81" s="6">
        <f t="shared" ref="N81:N107" si="64">$U$9/K81</f>
        <v>28</v>
      </c>
      <c r="O81" s="6">
        <f>AVERAGE(M81:N81)</f>
        <v>17.5</v>
      </c>
      <c r="U81" t="s">
        <v>46</v>
      </c>
      <c r="V81" t="str">
        <f>Optimiser!Q5</f>
        <v>White Shadow</v>
      </c>
      <c r="W81">
        <f>Optimiser!R5</f>
        <v>13</v>
      </c>
      <c r="X81">
        <f>Optimiser!S5</f>
        <v>1</v>
      </c>
      <c r="Y81" s="46">
        <f>Optimiser!T5</f>
        <v>9.4444444444444442E-2</v>
      </c>
    </row>
    <row r="82" spans="2:25">
      <c r="B82">
        <v>1</v>
      </c>
      <c r="C82">
        <v>5</v>
      </c>
      <c r="I82">
        <v>1</v>
      </c>
      <c r="J82">
        <v>5</v>
      </c>
      <c r="K82">
        <f t="shared" ref="K82:K107" si="65">I82</f>
        <v>1</v>
      </c>
      <c r="L82">
        <f t="shared" si="62"/>
        <v>5</v>
      </c>
      <c r="M82" s="6">
        <f t="shared" si="63"/>
        <v>5.6</v>
      </c>
      <c r="N82" s="6">
        <f t="shared" si="64"/>
        <v>28</v>
      </c>
      <c r="O82" s="6">
        <f t="shared" ref="O82:O107" si="66">AVERAGE(M82:N82)</f>
        <v>16.8</v>
      </c>
      <c r="U82" t="s">
        <v>47</v>
      </c>
      <c r="V82" t="str">
        <f>Optimiser!Q6</f>
        <v>Golden Blaze</v>
      </c>
      <c r="W82">
        <f>Optimiser!R6</f>
        <v>7</v>
      </c>
      <c r="X82">
        <f>Optimiser!S6</f>
        <v>1</v>
      </c>
      <c r="Y82" s="46">
        <f>Optimiser!T6</f>
        <v>0</v>
      </c>
    </row>
    <row r="83" spans="2:25">
      <c r="B83">
        <v>2</v>
      </c>
      <c r="C83">
        <v>6</v>
      </c>
      <c r="D83">
        <v>3000</v>
      </c>
      <c r="I83">
        <v>1</v>
      </c>
      <c r="J83">
        <v>6</v>
      </c>
      <c r="K83">
        <f t="shared" si="65"/>
        <v>1</v>
      </c>
      <c r="L83">
        <f t="shared" si="62"/>
        <v>6</v>
      </c>
      <c r="M83" s="6">
        <f t="shared" si="63"/>
        <v>4.666666666666667</v>
      </c>
      <c r="N83" s="6">
        <f t="shared" si="64"/>
        <v>28</v>
      </c>
      <c r="O83" s="6">
        <f t="shared" si="66"/>
        <v>16.333333333333332</v>
      </c>
      <c r="U83" t="s">
        <v>48</v>
      </c>
      <c r="V83" t="str">
        <f>Optimiser!Q7</f>
        <v>Lucky face</v>
      </c>
      <c r="W83">
        <f>Optimiser!R7</f>
        <v>8</v>
      </c>
      <c r="X83">
        <f>Optimiser!S7</f>
        <v>1</v>
      </c>
      <c r="Y83" s="46">
        <f>Optimiser!T7</f>
        <v>0</v>
      </c>
    </row>
    <row r="84" spans="2:25">
      <c r="B84">
        <v>3</v>
      </c>
      <c r="C84">
        <v>7</v>
      </c>
      <c r="D84">
        <v>6000</v>
      </c>
      <c r="I84">
        <v>1</v>
      </c>
      <c r="J84">
        <v>7</v>
      </c>
      <c r="K84">
        <f t="shared" si="65"/>
        <v>1</v>
      </c>
      <c r="L84">
        <f t="shared" si="62"/>
        <v>7</v>
      </c>
      <c r="M84" s="6">
        <f t="shared" si="63"/>
        <v>4</v>
      </c>
      <c r="N84" s="6">
        <f t="shared" si="64"/>
        <v>28</v>
      </c>
      <c r="O84" s="6">
        <f t="shared" si="66"/>
        <v>16</v>
      </c>
      <c r="U84" t="s">
        <v>49</v>
      </c>
      <c r="V84" t="str">
        <f>Optimiser!Q8</f>
        <v>Lucky face</v>
      </c>
      <c r="W84">
        <f>Optimiser!R8</f>
        <v>31</v>
      </c>
      <c r="X84">
        <f>Optimiser!S8</f>
        <v>1</v>
      </c>
      <c r="Y84" s="46">
        <f>Optimiser!T8</f>
        <v>0</v>
      </c>
    </row>
    <row r="85" spans="2:25">
      <c r="B85">
        <v>4</v>
      </c>
      <c r="C85">
        <v>8</v>
      </c>
      <c r="D85">
        <v>9000</v>
      </c>
      <c r="I85">
        <v>1</v>
      </c>
      <c r="J85">
        <v>8</v>
      </c>
      <c r="K85">
        <f t="shared" si="65"/>
        <v>1</v>
      </c>
      <c r="L85">
        <f t="shared" si="62"/>
        <v>8</v>
      </c>
      <c r="M85" s="6">
        <f t="shared" si="63"/>
        <v>3.5</v>
      </c>
      <c r="N85" s="6">
        <f t="shared" si="64"/>
        <v>28</v>
      </c>
      <c r="O85" s="6">
        <f t="shared" si="66"/>
        <v>15.75</v>
      </c>
      <c r="U85" t="s">
        <v>50</v>
      </c>
      <c r="V85" t="str">
        <f>Optimiser!Q9</f>
        <v>Lucky face</v>
      </c>
      <c r="W85">
        <f>Optimiser!R9</f>
        <v>10</v>
      </c>
      <c r="X85">
        <f>Optimiser!S9</f>
        <v>1</v>
      </c>
      <c r="Y85" s="46">
        <f>Optimiser!T9</f>
        <v>0</v>
      </c>
    </row>
    <row r="86" spans="2:25">
      <c r="B86">
        <v>5</v>
      </c>
      <c r="C86">
        <v>9</v>
      </c>
      <c r="D86">
        <v>12000</v>
      </c>
      <c r="I86">
        <v>1</v>
      </c>
      <c r="J86">
        <v>9</v>
      </c>
      <c r="K86">
        <f t="shared" si="65"/>
        <v>1</v>
      </c>
      <c r="L86">
        <f t="shared" si="62"/>
        <v>9</v>
      </c>
      <c r="M86" s="6">
        <f t="shared" si="63"/>
        <v>3.1111111111111112</v>
      </c>
      <c r="N86" s="6">
        <f t="shared" si="64"/>
        <v>28</v>
      </c>
      <c r="O86" s="6">
        <f t="shared" si="66"/>
        <v>15.555555555555555</v>
      </c>
      <c r="U86" t="s">
        <v>51</v>
      </c>
      <c r="V86" t="str">
        <f>Optimiser!Q10</f>
        <v>Golden Blaze</v>
      </c>
      <c r="W86">
        <f>Optimiser!R10</f>
        <v>8</v>
      </c>
      <c r="X86">
        <f>Optimiser!S10</f>
        <v>1</v>
      </c>
      <c r="Y86" s="46">
        <f>Optimiser!T10</f>
        <v>0</v>
      </c>
    </row>
    <row r="87" spans="2:25">
      <c r="B87">
        <v>6</v>
      </c>
      <c r="C87">
        <v>10</v>
      </c>
      <c r="D87">
        <v>15000</v>
      </c>
      <c r="I87">
        <v>1</v>
      </c>
      <c r="J87">
        <v>10</v>
      </c>
      <c r="K87">
        <f t="shared" si="65"/>
        <v>1</v>
      </c>
      <c r="L87">
        <f t="shared" si="62"/>
        <v>10</v>
      </c>
      <c r="M87" s="6">
        <f t="shared" si="63"/>
        <v>2.8</v>
      </c>
      <c r="N87" s="6">
        <f t="shared" si="64"/>
        <v>28</v>
      </c>
      <c r="O87" s="6">
        <f t="shared" si="66"/>
        <v>15.4</v>
      </c>
      <c r="U87" t="s">
        <v>52</v>
      </c>
      <c r="V87" t="str">
        <f>Optimiser!Q11</f>
        <v>Golden Blaze</v>
      </c>
      <c r="W87">
        <f>Optimiser!R11</f>
        <v>9</v>
      </c>
      <c r="X87">
        <f>Optimiser!S11</f>
        <v>1</v>
      </c>
      <c r="Y87" s="46">
        <f>Optimiser!T11</f>
        <v>0</v>
      </c>
    </row>
    <row r="88" spans="2:25">
      <c r="B88">
        <v>7</v>
      </c>
      <c r="C88">
        <v>11</v>
      </c>
      <c r="D88">
        <v>20000</v>
      </c>
      <c r="I88">
        <v>1</v>
      </c>
      <c r="J88">
        <v>11</v>
      </c>
      <c r="K88">
        <f t="shared" si="65"/>
        <v>1</v>
      </c>
      <c r="L88">
        <f t="shared" si="62"/>
        <v>11</v>
      </c>
      <c r="M88" s="6">
        <f t="shared" si="63"/>
        <v>2.5454545454545454</v>
      </c>
      <c r="N88" s="6">
        <f t="shared" si="64"/>
        <v>28</v>
      </c>
      <c r="O88" s="6">
        <f t="shared" si="66"/>
        <v>15.272727272727273</v>
      </c>
      <c r="U88" t="s">
        <v>53</v>
      </c>
      <c r="V88" t="str">
        <f>Optimiser!Q12</f>
        <v>Lucky face</v>
      </c>
      <c r="W88">
        <f>Optimiser!R12</f>
        <v>9</v>
      </c>
      <c r="X88">
        <f>Optimiser!S12</f>
        <v>1</v>
      </c>
      <c r="Y88" s="46">
        <f>Optimiser!T12</f>
        <v>0</v>
      </c>
    </row>
    <row r="89" spans="2:25">
      <c r="B89">
        <v>8</v>
      </c>
      <c r="C89">
        <v>12</v>
      </c>
      <c r="D89">
        <v>30000</v>
      </c>
      <c r="I89">
        <v>1</v>
      </c>
      <c r="J89">
        <v>12</v>
      </c>
      <c r="K89">
        <f t="shared" si="65"/>
        <v>1</v>
      </c>
      <c r="L89">
        <f t="shared" si="62"/>
        <v>12</v>
      </c>
      <c r="M89" s="6">
        <f t="shared" si="63"/>
        <v>2.3333333333333335</v>
      </c>
      <c r="N89" s="6">
        <f t="shared" si="64"/>
        <v>28</v>
      </c>
      <c r="O89" s="6">
        <f t="shared" si="66"/>
        <v>15.166666666666666</v>
      </c>
      <c r="U89" t="s">
        <v>54</v>
      </c>
      <c r="V89" t="str">
        <f>Optimiser!Q13</f>
        <v>Lucky face</v>
      </c>
      <c r="W89">
        <f>Optimiser!R13</f>
        <v>14</v>
      </c>
      <c r="X89">
        <f>Optimiser!S13</f>
        <v>1</v>
      </c>
      <c r="Y89" s="46">
        <f>Optimiser!T13</f>
        <v>0</v>
      </c>
    </row>
    <row r="90" spans="2:25">
      <c r="B90">
        <v>9</v>
      </c>
      <c r="C90">
        <v>13</v>
      </c>
      <c r="D90">
        <v>40000</v>
      </c>
      <c r="I90">
        <v>3</v>
      </c>
      <c r="J90">
        <v>4</v>
      </c>
      <c r="K90">
        <f t="shared" si="65"/>
        <v>3</v>
      </c>
      <c r="L90">
        <f t="shared" si="62"/>
        <v>12</v>
      </c>
      <c r="M90" s="6">
        <f t="shared" si="63"/>
        <v>2.3333333333333335</v>
      </c>
      <c r="N90" s="6">
        <f t="shared" si="64"/>
        <v>9.3333333333333339</v>
      </c>
      <c r="O90" s="6">
        <f t="shared" si="66"/>
        <v>5.8333333333333339</v>
      </c>
      <c r="U90" t="s">
        <v>55</v>
      </c>
      <c r="V90" t="str">
        <f>Optimiser!Q14</f>
        <v>Lucky face</v>
      </c>
      <c r="W90">
        <f>Optimiser!R14</f>
        <v>21</v>
      </c>
      <c r="X90">
        <f>Optimiser!S14</f>
        <v>0</v>
      </c>
      <c r="Y90" s="46">
        <f>Optimiser!T14</f>
        <v>0</v>
      </c>
    </row>
    <row r="91" spans="2:25">
      <c r="B91">
        <v>10</v>
      </c>
      <c r="C91">
        <v>14</v>
      </c>
      <c r="D91">
        <v>50000</v>
      </c>
      <c r="I91">
        <v>3</v>
      </c>
      <c r="J91">
        <v>5</v>
      </c>
      <c r="K91">
        <f t="shared" si="65"/>
        <v>3</v>
      </c>
      <c r="L91">
        <f t="shared" si="62"/>
        <v>15</v>
      </c>
      <c r="M91" s="6">
        <f t="shared" si="63"/>
        <v>1.8666666666666667</v>
      </c>
      <c r="N91" s="6">
        <f t="shared" si="64"/>
        <v>9.3333333333333339</v>
      </c>
      <c r="O91" s="6">
        <f t="shared" si="66"/>
        <v>5.6000000000000005</v>
      </c>
      <c r="U91" t="s">
        <v>56</v>
      </c>
      <c r="V91" t="str">
        <f>Optimiser!Q15</f>
        <v>Purple Splash</v>
      </c>
      <c r="W91">
        <f>Optimiser!R15</f>
        <v>19</v>
      </c>
      <c r="X91">
        <f>Optimiser!S15</f>
        <v>0</v>
      </c>
      <c r="Y91" s="46">
        <f>Optimiser!T15</f>
        <v>0</v>
      </c>
    </row>
    <row r="92" spans="2:25">
      <c r="B92">
        <v>11</v>
      </c>
      <c r="C92">
        <v>15</v>
      </c>
      <c r="D92">
        <v>60000</v>
      </c>
      <c r="I92">
        <v>3</v>
      </c>
      <c r="J92">
        <v>6</v>
      </c>
      <c r="K92">
        <f t="shared" si="65"/>
        <v>3</v>
      </c>
      <c r="L92">
        <f t="shared" si="62"/>
        <v>18</v>
      </c>
      <c r="M92" s="6">
        <f t="shared" si="63"/>
        <v>1.5555555555555556</v>
      </c>
      <c r="N92" s="6">
        <f t="shared" si="64"/>
        <v>9.3333333333333339</v>
      </c>
      <c r="O92" s="6">
        <f t="shared" si="66"/>
        <v>5.4444444444444446</v>
      </c>
      <c r="U92" t="s">
        <v>57</v>
      </c>
      <c r="V92" t="str">
        <f>Optimiser!Q16</f>
        <v>Lucky face</v>
      </c>
      <c r="W92">
        <f>Optimiser!R16</f>
        <v>11</v>
      </c>
      <c r="X92">
        <f>Optimiser!S16</f>
        <v>1</v>
      </c>
      <c r="Y92" s="46">
        <f>Optimiser!T16</f>
        <v>0</v>
      </c>
    </row>
    <row r="93" spans="2:25">
      <c r="B93">
        <v>12</v>
      </c>
      <c r="C93">
        <v>16</v>
      </c>
      <c r="D93">
        <v>70000</v>
      </c>
      <c r="I93">
        <v>3</v>
      </c>
      <c r="J93">
        <v>7</v>
      </c>
      <c r="K93">
        <f t="shared" si="65"/>
        <v>3</v>
      </c>
      <c r="L93">
        <f t="shared" si="62"/>
        <v>21</v>
      </c>
      <c r="M93" s="6">
        <f t="shared" si="63"/>
        <v>1.3333333333333333</v>
      </c>
      <c r="N93" s="6">
        <f t="shared" si="64"/>
        <v>9.3333333333333339</v>
      </c>
      <c r="O93" s="6">
        <f t="shared" si="66"/>
        <v>5.3333333333333339</v>
      </c>
      <c r="U93" t="s">
        <v>58</v>
      </c>
      <c r="V93" t="str">
        <f>Optimiser!Q17</f>
        <v>Lucky face</v>
      </c>
      <c r="W93">
        <f>Optimiser!R17</f>
        <v>21</v>
      </c>
      <c r="X93">
        <f>Optimiser!S17</f>
        <v>1</v>
      </c>
      <c r="Y93" s="46">
        <f>Optimiser!T17</f>
        <v>0</v>
      </c>
    </row>
    <row r="94" spans="2:25">
      <c r="B94">
        <v>13</v>
      </c>
      <c r="C94">
        <v>17</v>
      </c>
      <c r="D94">
        <v>80000</v>
      </c>
      <c r="I94">
        <v>3</v>
      </c>
      <c r="J94">
        <v>8</v>
      </c>
      <c r="K94">
        <f t="shared" si="65"/>
        <v>3</v>
      </c>
      <c r="L94">
        <f t="shared" si="62"/>
        <v>24</v>
      </c>
      <c r="M94" s="6">
        <f t="shared" si="63"/>
        <v>1.1666666666666667</v>
      </c>
      <c r="N94" s="6">
        <f t="shared" si="64"/>
        <v>9.3333333333333339</v>
      </c>
      <c r="O94" s="6">
        <f t="shared" si="66"/>
        <v>5.25</v>
      </c>
      <c r="U94" t="s">
        <v>59</v>
      </c>
      <c r="V94" t="str">
        <f>Optimiser!Q18</f>
        <v>Golden Blaze</v>
      </c>
      <c r="W94">
        <f>Optimiser!R18</f>
        <v>24</v>
      </c>
      <c r="X94">
        <f>Optimiser!S18</f>
        <v>1</v>
      </c>
      <c r="Y94" s="46">
        <f>Optimiser!T18</f>
        <v>0</v>
      </c>
    </row>
    <row r="95" spans="2:25">
      <c r="B95">
        <v>14</v>
      </c>
      <c r="C95">
        <v>18</v>
      </c>
      <c r="D95">
        <v>90000</v>
      </c>
      <c r="I95">
        <v>3</v>
      </c>
      <c r="J95">
        <v>9</v>
      </c>
      <c r="K95">
        <f t="shared" si="65"/>
        <v>3</v>
      </c>
      <c r="L95">
        <f t="shared" si="62"/>
        <v>27</v>
      </c>
      <c r="M95" s="6">
        <f t="shared" si="63"/>
        <v>1.037037037037037</v>
      </c>
      <c r="N95" s="6">
        <f t="shared" si="64"/>
        <v>9.3333333333333339</v>
      </c>
      <c r="O95" s="6">
        <f t="shared" si="66"/>
        <v>5.1851851851851851</v>
      </c>
      <c r="U95" t="s">
        <v>69</v>
      </c>
      <c r="V95" t="str">
        <f>Optimiser!Q19</f>
        <v>Purple Splash</v>
      </c>
      <c r="W95">
        <f>Optimiser!R19</f>
        <v>18</v>
      </c>
      <c r="X95">
        <f>Optimiser!S19</f>
        <v>1</v>
      </c>
      <c r="Y95" s="46">
        <f>Optimiser!T19</f>
        <v>0</v>
      </c>
    </row>
    <row r="96" spans="2:25">
      <c r="B96">
        <v>15</v>
      </c>
      <c r="C96">
        <v>19</v>
      </c>
      <c r="D96">
        <v>100000</v>
      </c>
      <c r="I96">
        <v>3</v>
      </c>
      <c r="J96">
        <v>10</v>
      </c>
      <c r="K96">
        <f t="shared" si="65"/>
        <v>3</v>
      </c>
      <c r="L96">
        <f t="shared" si="62"/>
        <v>30</v>
      </c>
      <c r="M96" s="6">
        <f t="shared" si="63"/>
        <v>0.93333333333333335</v>
      </c>
      <c r="N96" s="6">
        <f t="shared" si="64"/>
        <v>9.3333333333333339</v>
      </c>
      <c r="O96" s="6">
        <f t="shared" si="66"/>
        <v>5.1333333333333337</v>
      </c>
      <c r="U96" t="s">
        <v>70</v>
      </c>
      <c r="V96" t="str">
        <f>Optimiser!Q20</f>
        <v>Golden Blaze</v>
      </c>
      <c r="W96">
        <f>Optimiser!R20</f>
        <v>29</v>
      </c>
      <c r="X96">
        <f>Optimiser!S20</f>
        <v>1</v>
      </c>
      <c r="Y96" s="46">
        <f>Optimiser!T20</f>
        <v>0</v>
      </c>
    </row>
    <row r="97" spans="2:25">
      <c r="B97">
        <v>16</v>
      </c>
      <c r="C97">
        <v>20</v>
      </c>
      <c r="D97">
        <v>110000</v>
      </c>
      <c r="I97">
        <v>3</v>
      </c>
      <c r="J97">
        <v>11</v>
      </c>
      <c r="K97">
        <f t="shared" si="65"/>
        <v>3</v>
      </c>
      <c r="L97">
        <f t="shared" si="62"/>
        <v>33</v>
      </c>
      <c r="M97" s="6">
        <f t="shared" si="63"/>
        <v>0.84848484848484851</v>
      </c>
      <c r="N97" s="6">
        <f t="shared" si="64"/>
        <v>9.3333333333333339</v>
      </c>
      <c r="O97" s="6">
        <f t="shared" si="66"/>
        <v>5.0909090909090908</v>
      </c>
      <c r="U97" t="s">
        <v>71</v>
      </c>
      <c r="V97" t="str">
        <f>Optimiser!Q21</f>
        <v>Golden Blaze</v>
      </c>
      <c r="W97">
        <f>Optimiser!R21</f>
        <v>22</v>
      </c>
      <c r="X97">
        <f>Optimiser!S21</f>
        <v>1</v>
      </c>
      <c r="Y97" s="46">
        <f>Optimiser!T21</f>
        <v>0</v>
      </c>
    </row>
    <row r="98" spans="2:25">
      <c r="B98">
        <v>17</v>
      </c>
      <c r="C98">
        <v>21</v>
      </c>
      <c r="D98">
        <v>120000</v>
      </c>
      <c r="I98">
        <v>3</v>
      </c>
      <c r="J98">
        <v>12</v>
      </c>
      <c r="K98">
        <f t="shared" si="65"/>
        <v>3</v>
      </c>
      <c r="L98">
        <f t="shared" si="62"/>
        <v>36</v>
      </c>
      <c r="M98" s="6">
        <f t="shared" si="63"/>
        <v>0.77777777777777779</v>
      </c>
      <c r="N98" s="6">
        <f t="shared" si="64"/>
        <v>9.3333333333333339</v>
      </c>
      <c r="O98" s="6">
        <f t="shared" si="66"/>
        <v>5.0555555555555562</v>
      </c>
      <c r="U98" t="s">
        <v>72</v>
      </c>
      <c r="V98" t="str">
        <f>Optimiser!Q22</f>
        <v>Purple Splash</v>
      </c>
      <c r="W98">
        <f>Optimiser!R22</f>
        <v>9</v>
      </c>
      <c r="X98">
        <f>Optimiser!S22</f>
        <v>1</v>
      </c>
      <c r="Y98" s="46">
        <f>Optimiser!T22</f>
        <v>0</v>
      </c>
    </row>
    <row r="99" spans="2:25">
      <c r="B99">
        <v>18</v>
      </c>
      <c r="C99">
        <v>22</v>
      </c>
      <c r="D99">
        <v>130000</v>
      </c>
      <c r="I99">
        <v>6</v>
      </c>
      <c r="J99">
        <v>4</v>
      </c>
      <c r="K99">
        <f t="shared" si="65"/>
        <v>6</v>
      </c>
      <c r="L99">
        <f t="shared" si="62"/>
        <v>24</v>
      </c>
      <c r="M99" s="6">
        <f t="shared" si="63"/>
        <v>1.1666666666666667</v>
      </c>
      <c r="N99" s="6">
        <f t="shared" si="64"/>
        <v>4.666666666666667</v>
      </c>
      <c r="O99" s="6">
        <f t="shared" si="66"/>
        <v>2.916666666666667</v>
      </c>
      <c r="U99" t="s">
        <v>73</v>
      </c>
      <c r="V99" t="str">
        <f>Optimiser!Q23</f>
        <v>Lucky face</v>
      </c>
      <c r="W99">
        <f>Optimiser!R23</f>
        <v>14</v>
      </c>
      <c r="X99">
        <f>Optimiser!S23</f>
        <v>1</v>
      </c>
      <c r="Y99" s="46">
        <f>Optimiser!T23</f>
        <v>0</v>
      </c>
    </row>
    <row r="100" spans="2:25">
      <c r="B100">
        <v>19</v>
      </c>
      <c r="C100">
        <v>23</v>
      </c>
      <c r="D100">
        <v>140000</v>
      </c>
      <c r="I100">
        <v>6</v>
      </c>
      <c r="J100">
        <v>5</v>
      </c>
      <c r="K100">
        <f t="shared" si="65"/>
        <v>6</v>
      </c>
      <c r="L100">
        <f t="shared" si="62"/>
        <v>30</v>
      </c>
      <c r="M100" s="6">
        <f t="shared" si="63"/>
        <v>0.93333333333333335</v>
      </c>
      <c r="N100" s="6">
        <f t="shared" si="64"/>
        <v>4.666666666666667</v>
      </c>
      <c r="O100" s="6">
        <f t="shared" si="66"/>
        <v>2.8000000000000003</v>
      </c>
      <c r="U100" t="s">
        <v>74</v>
      </c>
      <c r="V100" t="str">
        <f>Optimiser!Q24</f>
        <v>Golden Blaze</v>
      </c>
      <c r="W100">
        <f>Optimiser!R24</f>
        <v>21</v>
      </c>
      <c r="X100">
        <f>Optimiser!S24</f>
        <v>1</v>
      </c>
      <c r="Y100" s="46">
        <f>Optimiser!T24</f>
        <v>0</v>
      </c>
    </row>
    <row r="101" spans="2:25">
      <c r="B101">
        <v>20</v>
      </c>
      <c r="C101">
        <v>24</v>
      </c>
      <c r="D101">
        <v>160000</v>
      </c>
      <c r="I101">
        <v>6</v>
      </c>
      <c r="J101">
        <v>6</v>
      </c>
      <c r="K101">
        <f t="shared" si="65"/>
        <v>6</v>
      </c>
      <c r="L101">
        <f t="shared" si="62"/>
        <v>36</v>
      </c>
      <c r="M101" s="6">
        <f t="shared" si="63"/>
        <v>0.77777777777777779</v>
      </c>
      <c r="N101" s="6">
        <f t="shared" si="64"/>
        <v>4.666666666666667</v>
      </c>
      <c r="O101" s="6">
        <f t="shared" si="66"/>
        <v>2.7222222222222223</v>
      </c>
      <c r="U101" t="s">
        <v>75</v>
      </c>
      <c r="V101" t="str">
        <f>Optimiser!Q25</f>
        <v>Lucky face</v>
      </c>
      <c r="W101">
        <f>Optimiser!R25</f>
        <v>13</v>
      </c>
      <c r="X101">
        <f>Optimiser!S25</f>
        <v>0</v>
      </c>
      <c r="Y101" s="46">
        <f>Optimiser!T25</f>
        <v>0</v>
      </c>
    </row>
    <row r="102" spans="2:25">
      <c r="B102">
        <v>21</v>
      </c>
      <c r="C102">
        <v>25</v>
      </c>
      <c r="D102">
        <v>180000</v>
      </c>
      <c r="I102">
        <v>6</v>
      </c>
      <c r="J102">
        <v>7</v>
      </c>
      <c r="K102">
        <f t="shared" si="65"/>
        <v>6</v>
      </c>
      <c r="L102">
        <f t="shared" si="62"/>
        <v>42</v>
      </c>
      <c r="M102" s="6">
        <f t="shared" si="63"/>
        <v>0.66666666666666663</v>
      </c>
      <c r="N102" s="6">
        <f t="shared" si="64"/>
        <v>4.666666666666667</v>
      </c>
      <c r="O102" s="6">
        <f t="shared" si="66"/>
        <v>2.666666666666667</v>
      </c>
      <c r="U102" t="s">
        <v>76</v>
      </c>
      <c r="V102" t="str">
        <f>Optimiser!Q26</f>
        <v>Lucky face</v>
      </c>
      <c r="W102">
        <f>Optimiser!R26</f>
        <v>9</v>
      </c>
      <c r="X102">
        <f>Optimiser!S26</f>
        <v>1</v>
      </c>
      <c r="Y102" s="46">
        <f>Optimiser!T26</f>
        <v>0</v>
      </c>
    </row>
    <row r="103" spans="2:25">
      <c r="B103">
        <v>22</v>
      </c>
      <c r="C103">
        <v>26</v>
      </c>
      <c r="D103">
        <v>200000</v>
      </c>
      <c r="I103">
        <v>6</v>
      </c>
      <c r="J103">
        <v>8</v>
      </c>
      <c r="K103">
        <f t="shared" si="65"/>
        <v>6</v>
      </c>
      <c r="L103">
        <f t="shared" si="62"/>
        <v>48</v>
      </c>
      <c r="M103" s="6">
        <f t="shared" si="63"/>
        <v>0.58333333333333337</v>
      </c>
      <c r="N103" s="6">
        <f t="shared" si="64"/>
        <v>4.666666666666667</v>
      </c>
      <c r="O103" s="6">
        <f t="shared" si="66"/>
        <v>2.625</v>
      </c>
      <c r="U103" t="s">
        <v>77</v>
      </c>
      <c r="V103" t="str">
        <f>Optimiser!Q27</f>
        <v>Purple Splash</v>
      </c>
      <c r="W103">
        <f>Optimiser!R27</f>
        <v>12</v>
      </c>
      <c r="X103">
        <f>Optimiser!S27</f>
        <v>1</v>
      </c>
      <c r="Y103" s="46">
        <f>Optimiser!T27</f>
        <v>0</v>
      </c>
    </row>
    <row r="104" spans="2:25">
      <c r="B104">
        <v>23</v>
      </c>
      <c r="C104">
        <v>27</v>
      </c>
      <c r="D104">
        <v>220000</v>
      </c>
      <c r="I104">
        <v>6</v>
      </c>
      <c r="J104">
        <v>9</v>
      </c>
      <c r="K104">
        <f t="shared" si="65"/>
        <v>6</v>
      </c>
      <c r="L104">
        <f t="shared" si="62"/>
        <v>54</v>
      </c>
      <c r="M104" s="6">
        <f t="shared" si="63"/>
        <v>0.51851851851851849</v>
      </c>
      <c r="N104" s="6">
        <f t="shared" si="64"/>
        <v>4.666666666666667</v>
      </c>
      <c r="O104" s="6">
        <f t="shared" si="66"/>
        <v>2.5925925925925926</v>
      </c>
      <c r="U104" t="s">
        <v>78</v>
      </c>
      <c r="V104" t="str">
        <f>Optimiser!Q28</f>
        <v>Lucky face</v>
      </c>
      <c r="W104">
        <f>Optimiser!R28</f>
        <v>7</v>
      </c>
      <c r="X104">
        <f>Optimiser!S28</f>
        <v>1</v>
      </c>
      <c r="Y104" s="46">
        <f>Optimiser!T28</f>
        <v>0</v>
      </c>
    </row>
    <row r="105" spans="2:25">
      <c r="B105">
        <v>24</v>
      </c>
      <c r="C105">
        <v>28</v>
      </c>
      <c r="D105">
        <v>240000</v>
      </c>
      <c r="I105">
        <v>6</v>
      </c>
      <c r="J105">
        <v>10</v>
      </c>
      <c r="K105">
        <f t="shared" si="65"/>
        <v>6</v>
      </c>
      <c r="L105">
        <f t="shared" si="62"/>
        <v>60</v>
      </c>
      <c r="M105" s="6">
        <f t="shared" si="63"/>
        <v>0.46666666666666667</v>
      </c>
      <c r="N105" s="6">
        <f t="shared" si="64"/>
        <v>4.666666666666667</v>
      </c>
      <c r="O105" s="6">
        <f t="shared" si="66"/>
        <v>2.5666666666666669</v>
      </c>
      <c r="U105" t="s">
        <v>79</v>
      </c>
      <c r="V105" t="str">
        <f>Optimiser!Q29</f>
        <v>Lucky face</v>
      </c>
      <c r="W105">
        <f>Optimiser!R29</f>
        <v>7</v>
      </c>
      <c r="X105">
        <f>Optimiser!S29</f>
        <v>1</v>
      </c>
      <c r="Y105" s="46">
        <f>Optimiser!T29</f>
        <v>5.4729166666666664</v>
      </c>
    </row>
    <row r="106" spans="2:25">
      <c r="B106">
        <v>25</v>
      </c>
      <c r="C106">
        <v>29</v>
      </c>
      <c r="D106">
        <v>260000</v>
      </c>
      <c r="I106">
        <v>6</v>
      </c>
      <c r="J106">
        <v>11</v>
      </c>
      <c r="K106">
        <f t="shared" si="65"/>
        <v>6</v>
      </c>
      <c r="L106">
        <f t="shared" si="62"/>
        <v>66</v>
      </c>
      <c r="M106" s="6">
        <f t="shared" si="63"/>
        <v>0.42424242424242425</v>
      </c>
      <c r="N106" s="6">
        <f t="shared" si="64"/>
        <v>4.666666666666667</v>
      </c>
      <c r="O106" s="6">
        <f t="shared" si="66"/>
        <v>2.5454545454545454</v>
      </c>
      <c r="U106" t="s">
        <v>80</v>
      </c>
      <c r="V106">
        <f>Optimiser!Q30</f>
        <v>0</v>
      </c>
      <c r="W106">
        <f>Optimiser!R30</f>
        <v>0</v>
      </c>
      <c r="X106">
        <f>Optimiser!S30</f>
        <v>0</v>
      </c>
      <c r="Y106" s="46">
        <f>Optimiser!T30</f>
        <v>0</v>
      </c>
    </row>
    <row r="107" spans="2:25">
      <c r="B107">
        <v>26</v>
      </c>
      <c r="C107">
        <v>30</v>
      </c>
      <c r="D107">
        <v>280000</v>
      </c>
      <c r="I107">
        <v>6</v>
      </c>
      <c r="J107">
        <v>12</v>
      </c>
      <c r="K107">
        <f t="shared" si="65"/>
        <v>6</v>
      </c>
      <c r="L107">
        <f t="shared" si="62"/>
        <v>72</v>
      </c>
      <c r="M107" s="6">
        <f t="shared" si="63"/>
        <v>0.3888888888888889</v>
      </c>
      <c r="N107" s="6">
        <f t="shared" si="64"/>
        <v>4.666666666666667</v>
      </c>
      <c r="O107" s="6">
        <f t="shared" si="66"/>
        <v>2.5277777777777781</v>
      </c>
      <c r="U107" t="s">
        <v>81</v>
      </c>
      <c r="V107">
        <f>Optimiser!Q31</f>
        <v>0</v>
      </c>
      <c r="W107">
        <f>Optimiser!R31</f>
        <v>0</v>
      </c>
      <c r="X107">
        <f>Optimiser!S31</f>
        <v>0</v>
      </c>
      <c r="Y107" s="46">
        <f>Optimiser!T31</f>
        <v>0</v>
      </c>
    </row>
    <row r="108" spans="2:25">
      <c r="B108">
        <v>27</v>
      </c>
      <c r="C108">
        <v>31</v>
      </c>
      <c r="D108">
        <v>300000</v>
      </c>
      <c r="U108" t="s">
        <v>82</v>
      </c>
      <c r="V108">
        <f>Optimiser!Q32</f>
        <v>0</v>
      </c>
      <c r="W108">
        <f>Optimiser!R32</f>
        <v>0</v>
      </c>
      <c r="X108">
        <f>Optimiser!S32</f>
        <v>0</v>
      </c>
      <c r="Y108" s="46">
        <f>Optimiser!T32</f>
        <v>0</v>
      </c>
    </row>
    <row r="109" spans="2:25">
      <c r="B109">
        <v>28</v>
      </c>
      <c r="C109">
        <v>32</v>
      </c>
      <c r="D109">
        <v>320000</v>
      </c>
      <c r="N109" t="s">
        <v>98</v>
      </c>
      <c r="O109" s="6">
        <f>AVERAGE(O81:O107)</f>
        <v>7.987682379349045</v>
      </c>
      <c r="U109" t="s">
        <v>83</v>
      </c>
      <c r="V109">
        <f>Optimiser!Q33</f>
        <v>0</v>
      </c>
      <c r="W109">
        <f>Optimiser!R33</f>
        <v>0</v>
      </c>
      <c r="X109">
        <f>Optimiser!S33</f>
        <v>0</v>
      </c>
      <c r="Y109" s="46">
        <f>Optimiser!T33</f>
        <v>0</v>
      </c>
    </row>
    <row r="110" spans="2:25">
      <c r="B110">
        <v>29</v>
      </c>
      <c r="C110">
        <v>33</v>
      </c>
      <c r="D110">
        <v>340000</v>
      </c>
      <c r="U110" t="s">
        <v>84</v>
      </c>
      <c r="V110">
        <f>Optimiser!Q34</f>
        <v>0</v>
      </c>
      <c r="W110">
        <f>Optimiser!R34</f>
        <v>0</v>
      </c>
      <c r="X110">
        <f>Optimiser!S34</f>
        <v>0</v>
      </c>
      <c r="Y110" s="46">
        <f>Optimiser!T34</f>
        <v>0</v>
      </c>
    </row>
    <row r="111" spans="2:25">
      <c r="B111">
        <v>30</v>
      </c>
      <c r="C111">
        <v>34</v>
      </c>
      <c r="D111">
        <v>360000</v>
      </c>
      <c r="U111" t="s">
        <v>85</v>
      </c>
      <c r="V111">
        <f>Optimiser!Q35</f>
        <v>0</v>
      </c>
      <c r="W111">
        <f>Optimiser!R35</f>
        <v>0</v>
      </c>
      <c r="X111">
        <f>Optimiser!S35</f>
        <v>0</v>
      </c>
      <c r="Y111" s="46">
        <f>Optimiser!T35</f>
        <v>0</v>
      </c>
    </row>
    <row r="112" spans="2:25">
      <c r="U112" t="s">
        <v>152</v>
      </c>
      <c r="V112">
        <f>Optimiser!Q36</f>
        <v>0</v>
      </c>
      <c r="W112">
        <f>Optimiser!R36</f>
        <v>0</v>
      </c>
      <c r="X112">
        <f>Optimiser!S36</f>
        <v>0</v>
      </c>
      <c r="Y112" s="46">
        <f>Optimiser!T36</f>
        <v>0</v>
      </c>
    </row>
    <row r="113" spans="21:25">
      <c r="U113" t="s">
        <v>153</v>
      </c>
      <c r="V113">
        <f>Optimiser!Q37</f>
        <v>0</v>
      </c>
      <c r="W113">
        <f>Optimiser!R37</f>
        <v>0</v>
      </c>
      <c r="X113">
        <f>Optimiser!S37</f>
        <v>0</v>
      </c>
      <c r="Y113" s="46">
        <f>Optimiser!T37</f>
        <v>0</v>
      </c>
    </row>
    <row r="114" spans="21:25">
      <c r="U114" t="s">
        <v>154</v>
      </c>
      <c r="V114">
        <f>Optimiser!Q38</f>
        <v>0</v>
      </c>
      <c r="W114">
        <f>Optimiser!R38</f>
        <v>0</v>
      </c>
      <c r="X114">
        <f>Optimiser!S38</f>
        <v>0</v>
      </c>
      <c r="Y114" s="46">
        <f>Optimiser!T38</f>
        <v>0</v>
      </c>
    </row>
    <row r="115" spans="21:25">
      <c r="U115" t="s">
        <v>155</v>
      </c>
      <c r="V115">
        <f>Optimiser!Q39</f>
        <v>0</v>
      </c>
      <c r="W115">
        <f>Optimiser!R39</f>
        <v>0</v>
      </c>
      <c r="X115">
        <f>Optimiser!S39</f>
        <v>0</v>
      </c>
      <c r="Y115" s="46">
        <f>Optimiser!T39</f>
        <v>0</v>
      </c>
    </row>
    <row r="116" spans="21:25">
      <c r="U116" t="s">
        <v>156</v>
      </c>
      <c r="V116">
        <f>Optimiser!Q40</f>
        <v>0</v>
      </c>
      <c r="W116">
        <f>Optimiser!R40</f>
        <v>0</v>
      </c>
      <c r="X116">
        <f>Optimiser!S40</f>
        <v>0</v>
      </c>
      <c r="Y116" s="46">
        <f>Optimiser!T40</f>
        <v>0</v>
      </c>
    </row>
    <row r="117" spans="21:25">
      <c r="U117" t="s">
        <v>157</v>
      </c>
      <c r="V117">
        <f>Optimiser!Q41</f>
        <v>0</v>
      </c>
      <c r="W117">
        <f>Optimiser!R41</f>
        <v>0</v>
      </c>
      <c r="X117">
        <f>Optimiser!S41</f>
        <v>0</v>
      </c>
      <c r="Y117" s="46">
        <f>Optimiser!T41</f>
        <v>0</v>
      </c>
    </row>
    <row r="118" spans="21:25">
      <c r="U118" t="s">
        <v>158</v>
      </c>
      <c r="V118">
        <f>Optimiser!Q42</f>
        <v>0</v>
      </c>
      <c r="W118">
        <f>Optimiser!R42</f>
        <v>0</v>
      </c>
      <c r="X118">
        <f>Optimiser!S42</f>
        <v>0</v>
      </c>
      <c r="Y118" s="46">
        <f>Optimiser!T42</f>
        <v>0</v>
      </c>
    </row>
    <row r="119" spans="21:25">
      <c r="U119" t="s">
        <v>159</v>
      </c>
      <c r="V119">
        <f>Optimiser!Q43</f>
        <v>0</v>
      </c>
      <c r="W119">
        <f>Optimiser!R43</f>
        <v>0</v>
      </c>
      <c r="X119">
        <f>Optimiser!S43</f>
        <v>0</v>
      </c>
      <c r="Y119" s="46">
        <f>Optimiser!T43</f>
        <v>0</v>
      </c>
    </row>
    <row r="120" spans="21:25">
      <c r="U120" t="s">
        <v>160</v>
      </c>
      <c r="V120">
        <f>Optimiser!Q44</f>
        <v>0</v>
      </c>
      <c r="W120">
        <f>Optimiser!R44</f>
        <v>0</v>
      </c>
      <c r="X120">
        <f>Optimiser!S44</f>
        <v>0</v>
      </c>
      <c r="Y120" s="46">
        <f>Optimiser!T44</f>
        <v>0</v>
      </c>
    </row>
    <row r="122" spans="21:25">
      <c r="V122" t="s">
        <v>33</v>
      </c>
      <c r="W122" s="6">
        <f>AVERAGE(W81:INDEX(W81:W120,U79,1))</f>
        <v>14.64</v>
      </c>
      <c r="X122" s="6">
        <f>AVERAGE(X81:INDEX(X81:X120,U79,1))</f>
        <v>0.88</v>
      </c>
      <c r="Y122" s="8">
        <f>(INDEX(Y81:Y120,U79,1)-Y81)/9*24</f>
        <v>14.342592592592592</v>
      </c>
    </row>
  </sheetData>
  <conditionalFormatting sqref="J22:DE54">
    <cfRule type="colorScale" priority="2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3:L14">
    <cfRule type="colorScale" priority="28">
      <colorScale>
        <cfvo type="min" val="0"/>
        <cfvo type="max" val="0"/>
        <color theme="0"/>
        <color rgb="FFFFEF9C"/>
      </colorScale>
    </cfRule>
  </conditionalFormatting>
  <conditionalFormatting sqref="L3:L14">
    <cfRule type="colorScale" priority="21">
      <colorScale>
        <cfvo type="min" val="0"/>
        <cfvo type="max" val="0"/>
        <color theme="0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DE122"/>
  <sheetViews>
    <sheetView topLeftCell="B1" zoomScale="85" zoomScaleNormal="85" workbookViewId="0">
      <selection activeCell="J8" sqref="J8"/>
    </sheetView>
  </sheetViews>
  <sheetFormatPr defaultRowHeight="14.25"/>
  <cols>
    <col min="2" max="2" width="15.75" bestFit="1" customWidth="1"/>
    <col min="5" max="5" width="9" customWidth="1"/>
    <col min="7" max="7" width="10" bestFit="1" customWidth="1"/>
    <col min="9" max="9" width="10" bestFit="1" customWidth="1"/>
    <col min="10" max="19" width="8.875" customWidth="1"/>
    <col min="22" max="22" width="10.375" bestFit="1" customWidth="1"/>
    <col min="24" max="24" width="10.625" bestFit="1" customWidth="1"/>
    <col min="28" max="28" width="9.625" bestFit="1" customWidth="1"/>
  </cols>
  <sheetData>
    <row r="1" spans="2:30">
      <c r="F1" t="s">
        <v>100</v>
      </c>
      <c r="G1" t="s">
        <v>65</v>
      </c>
      <c r="H1" s="6">
        <f>U7/U6</f>
        <v>4.25</v>
      </c>
      <c r="I1" t="s">
        <v>64</v>
      </c>
    </row>
    <row r="2" spans="2:30" ht="15">
      <c r="B2" t="s">
        <v>86</v>
      </c>
      <c r="C2" s="9">
        <f>Optimiser!D6</f>
        <v>13</v>
      </c>
      <c r="G2" t="s">
        <v>99</v>
      </c>
      <c r="H2" t="s">
        <v>25</v>
      </c>
      <c r="I2" t="s">
        <v>26</v>
      </c>
      <c r="J2" t="s">
        <v>27</v>
      </c>
      <c r="K2" t="s">
        <v>62</v>
      </c>
      <c r="L2" t="s">
        <v>63</v>
      </c>
    </row>
    <row r="3" spans="2:30">
      <c r="B3" t="s">
        <v>7</v>
      </c>
      <c r="C3">
        <f>INDEX($D$22:$D$52,$C$2,0)</f>
        <v>100</v>
      </c>
      <c r="G3">
        <v>1</v>
      </c>
      <c r="H3" s="6">
        <f t="shared" ref="H3:H14" ca="1" si="0">$G3*($U$10/$U$9*$C$10*($C$9*(1+$C$4)+($C$8/6+$C$8/3*$C$6)*0.5*(1+$C$5)))+$K3</f>
        <v>19483.415658808888</v>
      </c>
      <c r="I3" s="6">
        <f t="shared" ref="I3:I14" ca="1" si="1">$G3*(0.5*$U$10/$U$9*$C$10*($C$9*(1+$C$4)+($C$8/6+$C$8/3*$C$6)*0.25*(1+$C$5)))+$K3</f>
        <v>11069.954120347349</v>
      </c>
      <c r="J3" s="6">
        <f t="shared" ref="J3:J14" ca="1" si="2">$G3*(0.1*$U$10/$U$9*$C$10*($C$9*(1+$C$4)+($C$8/6+$C$8/3*$C$6)*0.05*(1+$C$5)))+$K3</f>
        <v>4685.3387357319643</v>
      </c>
      <c r="K3" s="6">
        <f ca="1">$U$6*G3+$AC$3*G3/$AA$13+(G3/$C$14*$D$14+G3/$C$15*$D$15+G3/$C$16*$D$16+G3/$C$17*$D$17+G3/$C$18*$D$18+G3/$C$13*$D$13)*2-$P$12*$G3</f>
        <v>3137.2618126550419</v>
      </c>
      <c r="L3" s="6">
        <f t="shared" ref="L3:L14" si="3">IF($U$6*G3&gt;$U$7,$U$7,$U$6*G3)+$AC$3*G3/$AA$13</f>
        <v>2653.2710135571338</v>
      </c>
      <c r="U3" t="s">
        <v>24</v>
      </c>
      <c r="AB3" t="s">
        <v>29</v>
      </c>
      <c r="AC3">
        <f>Y13*U5</f>
        <v>3513.6000000000004</v>
      </c>
      <c r="AD3" t="s">
        <v>60</v>
      </c>
    </row>
    <row r="4" spans="2:30" ht="15">
      <c r="B4" t="s">
        <v>8</v>
      </c>
      <c r="C4" s="4">
        <f>INDEX($E$22:$E$52,$C$2,0)</f>
        <v>0</v>
      </c>
      <c r="G4">
        <v>2</v>
      </c>
      <c r="H4" s="6">
        <f t="shared" si="0"/>
        <v>39111.119131691368</v>
      </c>
      <c r="I4" s="6">
        <f t="shared" si="1"/>
        <v>22284.196054768294</v>
      </c>
      <c r="J4" s="6">
        <f t="shared" si="2"/>
        <v>9514.9652855375243</v>
      </c>
      <c r="K4" s="6">
        <f t="shared" ref="K4:K14" si="4">$U$6*G4+$AC$3*G4/$AA$13+(G4/$C$14*$D$14+G4/$C$15*$D$15+G4/$C$16*$D$16+G4/$C$17*$D$17+G4/$C$18*$D$18+G4/$C$13*$D$13)*2</f>
        <v>6418.8114393836795</v>
      </c>
      <c r="L4" s="6">
        <f t="shared" si="3"/>
        <v>5306.5420271142675</v>
      </c>
      <c r="T4" t="s">
        <v>23</v>
      </c>
      <c r="U4" s="10">
        <f>Optimiser!E7</f>
        <v>0.18</v>
      </c>
      <c r="AB4" t="s">
        <v>23</v>
      </c>
      <c r="AC4" s="1">
        <f ca="1">(E66*H66+E67*H67+E68*H68+E69*H69+E71*H71+E70*H70+E65*H65)/Core!U79</f>
        <v>5.5432000000000009E-2</v>
      </c>
    </row>
    <row r="5" spans="2:30" ht="15">
      <c r="B5" t="s">
        <v>9</v>
      </c>
      <c r="C5" s="4">
        <f>INDEX($F$22:$F$52,$C$2,0)</f>
        <v>0.2</v>
      </c>
      <c r="G5">
        <v>3</v>
      </c>
      <c r="H5" s="6">
        <f t="shared" si="0"/>
        <v>58666.678697537056</v>
      </c>
      <c r="I5" s="6">
        <f t="shared" si="1"/>
        <v>33426.294082152439</v>
      </c>
      <c r="J5" s="6">
        <f t="shared" si="2"/>
        <v>14272.447928306286</v>
      </c>
      <c r="K5" s="6">
        <f t="shared" si="4"/>
        <v>9628.2171590755188</v>
      </c>
      <c r="L5" s="6">
        <f t="shared" si="3"/>
        <v>7959.8130406714008</v>
      </c>
      <c r="P5" t="s">
        <v>18</v>
      </c>
      <c r="Q5" t="s">
        <v>19</v>
      </c>
      <c r="R5" t="s">
        <v>191</v>
      </c>
      <c r="T5" t="s">
        <v>29</v>
      </c>
      <c r="U5" s="11">
        <f>Optimiser!E8</f>
        <v>240</v>
      </c>
      <c r="AB5" t="s">
        <v>61</v>
      </c>
      <c r="AC5" s="4">
        <f ca="1">(E57*H66+E58*H67+E59*H68+E60*H69+E62*H71+E56*H65+E61*H70)/Core!U79</f>
        <v>8.8000000000000009E-2</v>
      </c>
    </row>
    <row r="6" spans="2:30" ht="15">
      <c r="B6" t="s">
        <v>68</v>
      </c>
      <c r="C6" s="4">
        <f>INDEX($G$22:$G$52,$C$2,0)</f>
        <v>0</v>
      </c>
      <c r="F6" s="1"/>
      <c r="G6">
        <v>4</v>
      </c>
      <c r="H6" s="6">
        <f t="shared" si="0"/>
        <v>78222.238263382736</v>
      </c>
      <c r="I6" s="6">
        <f t="shared" si="1"/>
        <v>44568.392109536588</v>
      </c>
      <c r="J6" s="6">
        <f t="shared" si="2"/>
        <v>19029.930571075049</v>
      </c>
      <c r="K6" s="6">
        <f t="shared" si="4"/>
        <v>12837.622878767359</v>
      </c>
      <c r="L6" s="6">
        <f t="shared" si="3"/>
        <v>10613.084054228535</v>
      </c>
      <c r="O6" t="s">
        <v>15</v>
      </c>
      <c r="P6" s="11">
        <f>Optimiser!D15+1</f>
        <v>14</v>
      </c>
      <c r="Q6">
        <f>P6+4</f>
        <v>18</v>
      </c>
      <c r="R6">
        <f>IF(Optimiser!C15="none skulls",0,IF(Optimiser!C15="slightly lethal",1,IF(Optimiser!C15="on average lethal",2,IF(Optimiser!C15="enormously lethal",3,4))))</f>
        <v>2</v>
      </c>
      <c r="T6" t="s">
        <v>30</v>
      </c>
      <c r="U6" s="11">
        <f>Optimiser!E9</f>
        <v>2000</v>
      </c>
    </row>
    <row r="7" spans="2:30" ht="15">
      <c r="C7" s="4"/>
      <c r="F7" s="1"/>
      <c r="G7">
        <v>5</v>
      </c>
      <c r="H7" s="6">
        <f t="shared" si="0"/>
        <v>97777.797829228439</v>
      </c>
      <c r="I7" s="6">
        <f t="shared" si="1"/>
        <v>55710.490136920736</v>
      </c>
      <c r="J7" s="6">
        <f t="shared" si="2"/>
        <v>23787.413213843814</v>
      </c>
      <c r="K7" s="6">
        <f t="shared" si="4"/>
        <v>16047.028598459199</v>
      </c>
      <c r="L7" s="6">
        <f t="shared" si="3"/>
        <v>11766.355067785669</v>
      </c>
      <c r="O7" t="s">
        <v>16</v>
      </c>
      <c r="P7" s="11">
        <f>Optimiser!D16</f>
        <v>10</v>
      </c>
      <c r="Q7">
        <f t="shared" ref="Q7:Q8" si="5">P7+4</f>
        <v>14</v>
      </c>
      <c r="R7">
        <f>IF(Optimiser!C16="none skulls",0,IF(Optimiser!C16="slightly lethal",1,IF(Optimiser!C16="on average lethal",2,IF(Optimiser!C16="enormously lethal",3,4))))</f>
        <v>2</v>
      </c>
      <c r="T7" t="s">
        <v>31</v>
      </c>
      <c r="U7" s="11">
        <f>Optimiser!E10</f>
        <v>8500</v>
      </c>
      <c r="AC7" s="6"/>
    </row>
    <row r="8" spans="2:30" ht="15">
      <c r="B8" t="s">
        <v>87</v>
      </c>
      <c r="C8" s="9">
        <f>Optimiser!C18</f>
        <v>5000</v>
      </c>
      <c r="F8" s="1"/>
      <c r="G8">
        <v>6</v>
      </c>
      <c r="H8" s="6">
        <f t="shared" si="0"/>
        <v>117333.35739507411</v>
      </c>
      <c r="I8" s="6">
        <f t="shared" si="1"/>
        <v>66852.588164304878</v>
      </c>
      <c r="J8" s="6">
        <f t="shared" si="2"/>
        <v>28544.895856612573</v>
      </c>
      <c r="K8" s="6">
        <f t="shared" si="4"/>
        <v>19256.434318151038</v>
      </c>
      <c r="L8" s="6">
        <f t="shared" si="3"/>
        <v>12419.626081342802</v>
      </c>
      <c r="O8" t="s">
        <v>17</v>
      </c>
      <c r="P8" s="11">
        <f>Optimiser!D17</f>
        <v>7</v>
      </c>
      <c r="Q8">
        <f t="shared" si="5"/>
        <v>11</v>
      </c>
      <c r="R8">
        <f>IF(Optimiser!C17="none skulls",0,IF(Optimiser!C17="slightly lethal",1,IF(Optimiser!C17="on average lethal",2,IF(Optimiser!C17="enormously lethal",3,4))))</f>
        <v>2</v>
      </c>
      <c r="T8" t="s">
        <v>32</v>
      </c>
      <c r="U8" s="11">
        <f>Optimiser!E11</f>
        <v>21</v>
      </c>
    </row>
    <row r="9" spans="2:30" ht="15">
      <c r="B9" t="s">
        <v>88</v>
      </c>
      <c r="C9" s="9">
        <f>Optimiser!C19</f>
        <v>8000</v>
      </c>
      <c r="G9">
        <v>7</v>
      </c>
      <c r="H9" s="6">
        <f t="shared" si="0"/>
        <v>136888.9169609198</v>
      </c>
      <c r="I9" s="6">
        <f t="shared" si="1"/>
        <v>77994.686191689034</v>
      </c>
      <c r="J9" s="6">
        <f t="shared" si="2"/>
        <v>33302.378499381339</v>
      </c>
      <c r="K9" s="6">
        <f t="shared" si="4"/>
        <v>22465.840037842878</v>
      </c>
      <c r="L9" s="6">
        <f t="shared" si="3"/>
        <v>13072.897094899936</v>
      </c>
      <c r="O9" t="s">
        <v>22</v>
      </c>
      <c r="Q9" s="25">
        <f>(Q6*R6+Q7*R7+Q8*R8)/R9</f>
        <v>14.333333333333334</v>
      </c>
      <c r="R9">
        <f>SUM(R6:R8)</f>
        <v>6</v>
      </c>
      <c r="T9" t="s">
        <v>66</v>
      </c>
      <c r="U9" s="11">
        <f>Optimiser!E12</f>
        <v>28</v>
      </c>
    </row>
    <row r="10" spans="2:30" ht="15">
      <c r="B10" t="s">
        <v>89</v>
      </c>
      <c r="C10" s="6">
        <f>U9/(Optimiser!D5+4)*2</f>
        <v>2.1538461538461537</v>
      </c>
      <c r="G10">
        <v>8</v>
      </c>
      <c r="H10" s="6">
        <f t="shared" si="0"/>
        <v>156444.47652676547</v>
      </c>
      <c r="I10" s="6">
        <f t="shared" si="1"/>
        <v>89136.784219073175</v>
      </c>
      <c r="J10" s="6">
        <f t="shared" si="2"/>
        <v>38059.861142150097</v>
      </c>
      <c r="K10" s="6">
        <f t="shared" si="4"/>
        <v>25675.245757534718</v>
      </c>
      <c r="L10" s="6">
        <f t="shared" si="3"/>
        <v>13726.16810845707</v>
      </c>
      <c r="P10" s="3"/>
      <c r="T10" t="s">
        <v>67</v>
      </c>
      <c r="U10" s="11">
        <f>Optimiser!E13</f>
        <v>25</v>
      </c>
    </row>
    <row r="11" spans="2:30" ht="15">
      <c r="G11">
        <v>9</v>
      </c>
      <c r="H11" s="6">
        <f t="shared" si="0"/>
        <v>176000.03609261118</v>
      </c>
      <c r="I11" s="6">
        <f t="shared" si="1"/>
        <v>100278.88224645733</v>
      </c>
      <c r="J11" s="6">
        <f t="shared" si="2"/>
        <v>42817.343784918863</v>
      </c>
      <c r="K11" s="6">
        <f t="shared" si="4"/>
        <v>28884.651477226558</v>
      </c>
      <c r="L11" s="6">
        <f t="shared" si="3"/>
        <v>14379.439122014202</v>
      </c>
      <c r="P11" s="3"/>
    </row>
    <row r="12" spans="2:30" ht="15">
      <c r="B12" t="s">
        <v>90</v>
      </c>
      <c r="C12" t="s">
        <v>91</v>
      </c>
      <c r="D12" t="s">
        <v>92</v>
      </c>
      <c r="G12">
        <v>10</v>
      </c>
      <c r="H12" s="6">
        <f t="shared" si="0"/>
        <v>195555.59565845688</v>
      </c>
      <c r="I12" s="6">
        <f t="shared" si="1"/>
        <v>111420.98027384147</v>
      </c>
      <c r="J12" s="6">
        <f t="shared" si="2"/>
        <v>47574.826427687629</v>
      </c>
      <c r="K12" s="6">
        <f t="shared" si="4"/>
        <v>32094.057196918398</v>
      </c>
      <c r="L12" s="6">
        <f t="shared" si="3"/>
        <v>15032.710135571337</v>
      </c>
      <c r="O12" t="s">
        <v>124</v>
      </c>
      <c r="P12" s="18">
        <f ca="1">Optimiser!C20/(Optimiser!C21+3)*500/Core!Y122*AC4</f>
        <v>72.143907036797941</v>
      </c>
    </row>
    <row r="13" spans="2:30" ht="15">
      <c r="B13" t="s">
        <v>101</v>
      </c>
      <c r="C13">
        <f>Core!C13</f>
        <v>1.5</v>
      </c>
      <c r="D13">
        <f>Core!D13</f>
        <v>125</v>
      </c>
      <c r="G13">
        <v>11</v>
      </c>
      <c r="H13" s="6">
        <f t="shared" si="0"/>
        <v>215111.15522430255</v>
      </c>
      <c r="I13" s="6">
        <f t="shared" si="1"/>
        <v>122563.07830122563</v>
      </c>
      <c r="J13" s="6">
        <f t="shared" si="2"/>
        <v>52332.309070456395</v>
      </c>
      <c r="K13" s="6">
        <f t="shared" si="4"/>
        <v>35303.462916610239</v>
      </c>
      <c r="L13" s="6">
        <f t="shared" si="3"/>
        <v>15685.981149128471</v>
      </c>
      <c r="P13" s="3"/>
      <c r="X13" t="s">
        <v>33</v>
      </c>
      <c r="Y13" s="8">
        <f>Core!W122</f>
        <v>14.64</v>
      </c>
      <c r="Z13" s="8">
        <f>Core!X122</f>
        <v>0.88</v>
      </c>
      <c r="AA13" s="8">
        <f>Core!Y122</f>
        <v>5.3784722222222223</v>
      </c>
    </row>
    <row r="14" spans="2:30">
      <c r="B14" t="s">
        <v>102</v>
      </c>
      <c r="C14">
        <f>Core!C14</f>
        <v>3.5</v>
      </c>
      <c r="D14">
        <f>Core!D14</f>
        <v>350</v>
      </c>
      <c r="G14">
        <v>12</v>
      </c>
      <c r="H14" s="6">
        <f t="shared" si="0"/>
        <v>234666.71479014822</v>
      </c>
      <c r="I14" s="6">
        <f t="shared" si="1"/>
        <v>133705.17632860976</v>
      </c>
      <c r="J14" s="6">
        <f t="shared" si="2"/>
        <v>57089.791713225146</v>
      </c>
      <c r="K14" s="6">
        <f t="shared" si="4"/>
        <v>38512.868636302075</v>
      </c>
      <c r="L14" s="6">
        <f t="shared" si="3"/>
        <v>16339.252162685603</v>
      </c>
    </row>
    <row r="15" spans="2:30">
      <c r="B15" t="s">
        <v>103</v>
      </c>
      <c r="C15">
        <f>Core!C15</f>
        <v>7</v>
      </c>
      <c r="D15">
        <f>Core!D15</f>
        <v>650</v>
      </c>
    </row>
    <row r="16" spans="2:30">
      <c r="B16" t="s">
        <v>104</v>
      </c>
      <c r="C16">
        <f>Core!C16</f>
        <v>666</v>
      </c>
      <c r="D16">
        <f>Core!D16</f>
        <v>1250</v>
      </c>
    </row>
    <row r="17" spans="1:109">
      <c r="B17" t="s">
        <v>105</v>
      </c>
      <c r="C17">
        <f>Core!C17</f>
        <v>666</v>
      </c>
      <c r="D17">
        <f>Core!D17</f>
        <v>0</v>
      </c>
    </row>
    <row r="18" spans="1:109">
      <c r="B18" t="s">
        <v>106</v>
      </c>
      <c r="C18">
        <f>Core!C18</f>
        <v>666</v>
      </c>
      <c r="D18">
        <f>Core!D18</f>
        <v>0</v>
      </c>
    </row>
    <row r="20" spans="1:109">
      <c r="J20" t="s">
        <v>28</v>
      </c>
    </row>
    <row r="21" spans="1:109">
      <c r="B21" t="s">
        <v>13</v>
      </c>
      <c r="C21" t="s">
        <v>12</v>
      </c>
      <c r="D21" t="s">
        <v>7</v>
      </c>
      <c r="E21" t="s">
        <v>8</v>
      </c>
      <c r="F21" t="s">
        <v>9</v>
      </c>
      <c r="G21" t="s">
        <v>10</v>
      </c>
      <c r="H21" t="s">
        <v>11</v>
      </c>
      <c r="I21" t="s">
        <v>14</v>
      </c>
      <c r="J21">
        <v>1</v>
      </c>
      <c r="K21">
        <v>2</v>
      </c>
      <c r="L21">
        <v>3</v>
      </c>
      <c r="M21">
        <v>4</v>
      </c>
      <c r="N21">
        <v>5</v>
      </c>
      <c r="O21">
        <v>6</v>
      </c>
      <c r="P21">
        <v>7</v>
      </c>
      <c r="Q21">
        <v>8</v>
      </c>
      <c r="R21">
        <v>9</v>
      </c>
      <c r="S21">
        <v>10</v>
      </c>
      <c r="T21">
        <v>11</v>
      </c>
      <c r="U21">
        <v>12</v>
      </c>
      <c r="V21">
        <v>13</v>
      </c>
      <c r="W21">
        <v>14</v>
      </c>
      <c r="X21">
        <v>15</v>
      </c>
      <c r="Y21">
        <v>16</v>
      </c>
      <c r="Z21">
        <v>17</v>
      </c>
      <c r="AA21">
        <v>18</v>
      </c>
      <c r="AB21">
        <v>19</v>
      </c>
      <c r="AC21">
        <v>20</v>
      </c>
      <c r="AD21">
        <v>21</v>
      </c>
      <c r="AE21">
        <v>22</v>
      </c>
      <c r="AF21">
        <v>23</v>
      </c>
      <c r="AG21">
        <v>24</v>
      </c>
      <c r="AH21">
        <v>25</v>
      </c>
      <c r="AI21">
        <v>26</v>
      </c>
      <c r="AJ21">
        <v>27</v>
      </c>
      <c r="AK21">
        <v>28</v>
      </c>
      <c r="AL21">
        <v>29</v>
      </c>
      <c r="AM21">
        <v>30</v>
      </c>
      <c r="AN21">
        <v>31</v>
      </c>
      <c r="AO21">
        <v>32</v>
      </c>
      <c r="AP21">
        <v>33</v>
      </c>
      <c r="AQ21">
        <v>34</v>
      </c>
      <c r="AR21">
        <v>35</v>
      </c>
      <c r="AS21">
        <v>36</v>
      </c>
      <c r="AT21">
        <v>37</v>
      </c>
      <c r="AU21">
        <v>38</v>
      </c>
      <c r="AV21">
        <v>39</v>
      </c>
      <c r="AW21">
        <v>40</v>
      </c>
      <c r="AX21">
        <v>41</v>
      </c>
      <c r="AY21">
        <v>42</v>
      </c>
      <c r="AZ21">
        <v>43</v>
      </c>
      <c r="BA21">
        <v>44</v>
      </c>
      <c r="BB21">
        <v>45</v>
      </c>
      <c r="BC21">
        <v>46</v>
      </c>
      <c r="BD21">
        <v>47</v>
      </c>
      <c r="BE21">
        <v>48</v>
      </c>
      <c r="BF21">
        <v>49</v>
      </c>
      <c r="BG21">
        <v>50</v>
      </c>
      <c r="BH21">
        <v>51</v>
      </c>
      <c r="BI21">
        <v>52</v>
      </c>
      <c r="BJ21">
        <v>53</v>
      </c>
      <c r="BK21">
        <v>54</v>
      </c>
      <c r="BL21">
        <v>55</v>
      </c>
      <c r="BM21">
        <v>56</v>
      </c>
      <c r="BN21">
        <v>57</v>
      </c>
      <c r="BO21">
        <v>58</v>
      </c>
      <c r="BP21">
        <v>59</v>
      </c>
      <c r="BQ21">
        <v>60</v>
      </c>
      <c r="BR21">
        <v>61</v>
      </c>
      <c r="BS21">
        <v>62</v>
      </c>
      <c r="BT21">
        <v>63</v>
      </c>
      <c r="BU21">
        <v>64</v>
      </c>
      <c r="BV21">
        <v>65</v>
      </c>
      <c r="BW21">
        <v>66</v>
      </c>
      <c r="BX21">
        <v>67</v>
      </c>
      <c r="BY21">
        <v>68</v>
      </c>
      <c r="BZ21">
        <v>69</v>
      </c>
      <c r="CA21">
        <v>70</v>
      </c>
      <c r="CB21">
        <v>71</v>
      </c>
      <c r="CC21">
        <v>72</v>
      </c>
      <c r="CD21">
        <v>73</v>
      </c>
      <c r="CE21">
        <v>74</v>
      </c>
      <c r="CF21">
        <v>75</v>
      </c>
      <c r="CG21">
        <v>76</v>
      </c>
      <c r="CH21">
        <v>77</v>
      </c>
      <c r="CI21">
        <v>78</v>
      </c>
      <c r="CJ21">
        <v>79</v>
      </c>
      <c r="CK21">
        <v>80</v>
      </c>
      <c r="CL21">
        <v>81</v>
      </c>
      <c r="CM21">
        <v>82</v>
      </c>
      <c r="CN21">
        <v>83</v>
      </c>
      <c r="CO21">
        <v>84</v>
      </c>
      <c r="CP21">
        <v>85</v>
      </c>
      <c r="CQ21">
        <v>86</v>
      </c>
      <c r="CR21">
        <v>87</v>
      </c>
      <c r="CS21">
        <v>88</v>
      </c>
      <c r="CT21">
        <v>89</v>
      </c>
      <c r="CU21">
        <v>90</v>
      </c>
      <c r="CV21">
        <v>91</v>
      </c>
      <c r="CW21">
        <v>92</v>
      </c>
      <c r="CX21">
        <v>93</v>
      </c>
      <c r="CY21">
        <v>94</v>
      </c>
      <c r="CZ21">
        <v>95</v>
      </c>
      <c r="DA21">
        <v>96</v>
      </c>
      <c r="DB21">
        <v>97</v>
      </c>
      <c r="DC21">
        <v>98</v>
      </c>
      <c r="DD21">
        <v>99</v>
      </c>
      <c r="DE21">
        <v>100</v>
      </c>
    </row>
    <row r="22" spans="1:109">
      <c r="A22" t="s">
        <v>46</v>
      </c>
      <c r="B22" t="s">
        <v>0</v>
      </c>
      <c r="C22">
        <v>1</v>
      </c>
      <c r="D22">
        <v>40</v>
      </c>
      <c r="J22" s="4">
        <f t="shared" ref="J22:S31" si="6">IF($D22-$Q$9*(J$21-1)&gt;$D22*0.7,0.5*(1+$F22-$U$4),IF($D22-$Q$9*(J$21-1)&gt;$D22*0.3,0.25*(1+$F22-$U$4),0.05*(1+$F22-$U$4)))</f>
        <v>0.41000000000000003</v>
      </c>
      <c r="K22" s="4">
        <f t="shared" si="6"/>
        <v>0.20500000000000002</v>
      </c>
      <c r="L22" s="4">
        <f t="shared" si="6"/>
        <v>4.1000000000000009E-2</v>
      </c>
      <c r="M22" s="4">
        <f t="shared" si="6"/>
        <v>4.1000000000000009E-2</v>
      </c>
      <c r="N22" s="4">
        <f t="shared" si="6"/>
        <v>4.1000000000000009E-2</v>
      </c>
      <c r="O22" s="4">
        <f t="shared" si="6"/>
        <v>4.1000000000000009E-2</v>
      </c>
      <c r="P22" s="4">
        <f t="shared" si="6"/>
        <v>4.1000000000000009E-2</v>
      </c>
      <c r="Q22" s="4">
        <f t="shared" si="6"/>
        <v>4.1000000000000009E-2</v>
      </c>
      <c r="R22" s="4">
        <f t="shared" si="6"/>
        <v>4.1000000000000009E-2</v>
      </c>
      <c r="S22" s="4">
        <f t="shared" si="6"/>
        <v>4.1000000000000009E-2</v>
      </c>
      <c r="T22" s="4">
        <f t="shared" ref="T22:AC31" si="7">IF($D22-$Q$9*(T$21-1)&gt;$D22*0.7,0.5*(1+$F22-$U$4),IF($D22-$Q$9*(T$21-1)&gt;$D22*0.3,0.25*(1+$F22-$U$4),0.05*(1+$F22-$U$4)))</f>
        <v>4.1000000000000009E-2</v>
      </c>
      <c r="U22" s="4">
        <f t="shared" si="7"/>
        <v>4.1000000000000009E-2</v>
      </c>
      <c r="V22" s="4">
        <f t="shared" si="7"/>
        <v>4.1000000000000009E-2</v>
      </c>
      <c r="W22" s="4">
        <f t="shared" si="7"/>
        <v>4.1000000000000009E-2</v>
      </c>
      <c r="X22" s="4">
        <f t="shared" si="7"/>
        <v>4.1000000000000009E-2</v>
      </c>
      <c r="Y22" s="4">
        <f t="shared" si="7"/>
        <v>4.1000000000000009E-2</v>
      </c>
      <c r="Z22" s="4">
        <f t="shared" si="7"/>
        <v>4.1000000000000009E-2</v>
      </c>
      <c r="AA22" s="4">
        <f t="shared" si="7"/>
        <v>4.1000000000000009E-2</v>
      </c>
      <c r="AB22" s="4">
        <f t="shared" si="7"/>
        <v>4.1000000000000009E-2</v>
      </c>
      <c r="AC22" s="4">
        <f t="shared" si="7"/>
        <v>4.1000000000000009E-2</v>
      </c>
      <c r="AD22" s="4">
        <f t="shared" ref="AD22:AM31" si="8">IF($D22-$Q$9*(AD$21-1)&gt;$D22*0.7,0.5*(1+$F22-$U$4),IF($D22-$Q$9*(AD$21-1)&gt;$D22*0.3,0.25*(1+$F22-$U$4),0.05*(1+$F22-$U$4)))</f>
        <v>4.1000000000000009E-2</v>
      </c>
      <c r="AE22" s="4">
        <f t="shared" si="8"/>
        <v>4.1000000000000009E-2</v>
      </c>
      <c r="AF22" s="4">
        <f t="shared" si="8"/>
        <v>4.1000000000000009E-2</v>
      </c>
      <c r="AG22" s="4">
        <f t="shared" si="8"/>
        <v>4.1000000000000009E-2</v>
      </c>
      <c r="AH22" s="4">
        <f t="shared" si="8"/>
        <v>4.1000000000000009E-2</v>
      </c>
      <c r="AI22" s="4">
        <f t="shared" si="8"/>
        <v>4.1000000000000009E-2</v>
      </c>
      <c r="AJ22" s="4">
        <f t="shared" si="8"/>
        <v>4.1000000000000009E-2</v>
      </c>
      <c r="AK22" s="4">
        <f t="shared" si="8"/>
        <v>4.1000000000000009E-2</v>
      </c>
      <c r="AL22" s="4">
        <f t="shared" si="8"/>
        <v>4.1000000000000009E-2</v>
      </c>
      <c r="AM22" s="4">
        <f t="shared" si="8"/>
        <v>4.1000000000000009E-2</v>
      </c>
      <c r="AN22" s="4">
        <f t="shared" ref="AN22:AW31" si="9">IF($D22-$Q$9*(AN$21-1)&gt;$D22*0.7,0.5*(1+$F22-$U$4),IF($D22-$Q$9*(AN$21-1)&gt;$D22*0.3,0.25*(1+$F22-$U$4),0.05*(1+$F22-$U$4)))</f>
        <v>4.1000000000000009E-2</v>
      </c>
      <c r="AO22" s="4">
        <f t="shared" si="9"/>
        <v>4.1000000000000009E-2</v>
      </c>
      <c r="AP22" s="4">
        <f t="shared" si="9"/>
        <v>4.1000000000000009E-2</v>
      </c>
      <c r="AQ22" s="4">
        <f t="shared" si="9"/>
        <v>4.1000000000000009E-2</v>
      </c>
      <c r="AR22" s="4">
        <f t="shared" si="9"/>
        <v>4.1000000000000009E-2</v>
      </c>
      <c r="AS22" s="4">
        <f t="shared" si="9"/>
        <v>4.1000000000000009E-2</v>
      </c>
      <c r="AT22" s="4">
        <f t="shared" si="9"/>
        <v>4.1000000000000009E-2</v>
      </c>
      <c r="AU22" s="4">
        <f t="shared" si="9"/>
        <v>4.1000000000000009E-2</v>
      </c>
      <c r="AV22" s="4">
        <f t="shared" si="9"/>
        <v>4.1000000000000009E-2</v>
      </c>
      <c r="AW22" s="4">
        <f t="shared" si="9"/>
        <v>4.1000000000000009E-2</v>
      </c>
      <c r="AX22" s="4">
        <f t="shared" ref="AX22:BG31" si="10">IF($D22-$Q$9*(AX$21-1)&gt;$D22*0.7,0.5*(1+$F22-$U$4),IF($D22-$Q$9*(AX$21-1)&gt;$D22*0.3,0.25*(1+$F22-$U$4),0.05*(1+$F22-$U$4)))</f>
        <v>4.1000000000000009E-2</v>
      </c>
      <c r="AY22" s="4">
        <f t="shared" si="10"/>
        <v>4.1000000000000009E-2</v>
      </c>
      <c r="AZ22" s="4">
        <f t="shared" si="10"/>
        <v>4.1000000000000009E-2</v>
      </c>
      <c r="BA22" s="4">
        <f t="shared" si="10"/>
        <v>4.1000000000000009E-2</v>
      </c>
      <c r="BB22" s="4">
        <f t="shared" si="10"/>
        <v>4.1000000000000009E-2</v>
      </c>
      <c r="BC22" s="4">
        <f t="shared" si="10"/>
        <v>4.1000000000000009E-2</v>
      </c>
      <c r="BD22" s="4">
        <f t="shared" si="10"/>
        <v>4.1000000000000009E-2</v>
      </c>
      <c r="BE22" s="4">
        <f t="shared" si="10"/>
        <v>4.1000000000000009E-2</v>
      </c>
      <c r="BF22" s="4">
        <f t="shared" si="10"/>
        <v>4.1000000000000009E-2</v>
      </c>
      <c r="BG22" s="4">
        <f t="shared" si="10"/>
        <v>4.1000000000000009E-2</v>
      </c>
      <c r="BH22" s="4">
        <f t="shared" ref="BH22:BQ31" si="11">IF($D22-$Q$9*(BH$21-1)&gt;$D22*0.7,0.5*(1+$F22-$U$4),IF($D22-$Q$9*(BH$21-1)&gt;$D22*0.3,0.25*(1+$F22-$U$4),0.05*(1+$F22-$U$4)))</f>
        <v>4.1000000000000009E-2</v>
      </c>
      <c r="BI22" s="4">
        <f t="shared" si="11"/>
        <v>4.1000000000000009E-2</v>
      </c>
      <c r="BJ22" s="4">
        <f t="shared" si="11"/>
        <v>4.1000000000000009E-2</v>
      </c>
      <c r="BK22" s="4">
        <f t="shared" si="11"/>
        <v>4.1000000000000009E-2</v>
      </c>
      <c r="BL22" s="4">
        <f t="shared" si="11"/>
        <v>4.1000000000000009E-2</v>
      </c>
      <c r="BM22" s="4">
        <f t="shared" si="11"/>
        <v>4.1000000000000009E-2</v>
      </c>
      <c r="BN22" s="4">
        <f t="shared" si="11"/>
        <v>4.1000000000000009E-2</v>
      </c>
      <c r="BO22" s="4">
        <f t="shared" si="11"/>
        <v>4.1000000000000009E-2</v>
      </c>
      <c r="BP22" s="4">
        <f t="shared" si="11"/>
        <v>4.1000000000000009E-2</v>
      </c>
      <c r="BQ22" s="4">
        <f t="shared" si="11"/>
        <v>4.1000000000000009E-2</v>
      </c>
      <c r="BR22" s="4">
        <f t="shared" ref="BR22:CA31" si="12">IF($D22-$Q$9*(BR$21-1)&gt;$D22*0.7,0.5*(1+$F22-$U$4),IF($D22-$Q$9*(BR$21-1)&gt;$D22*0.3,0.25*(1+$F22-$U$4),0.05*(1+$F22-$U$4)))</f>
        <v>4.1000000000000009E-2</v>
      </c>
      <c r="BS22" s="4">
        <f t="shared" si="12"/>
        <v>4.1000000000000009E-2</v>
      </c>
      <c r="BT22" s="4">
        <f t="shared" si="12"/>
        <v>4.1000000000000009E-2</v>
      </c>
      <c r="BU22" s="4">
        <f t="shared" si="12"/>
        <v>4.1000000000000009E-2</v>
      </c>
      <c r="BV22" s="4">
        <f t="shared" si="12"/>
        <v>4.1000000000000009E-2</v>
      </c>
      <c r="BW22" s="4">
        <f t="shared" si="12"/>
        <v>4.1000000000000009E-2</v>
      </c>
      <c r="BX22" s="4">
        <f t="shared" si="12"/>
        <v>4.1000000000000009E-2</v>
      </c>
      <c r="BY22" s="4">
        <f t="shared" si="12"/>
        <v>4.1000000000000009E-2</v>
      </c>
      <c r="BZ22" s="4">
        <f t="shared" si="12"/>
        <v>4.1000000000000009E-2</v>
      </c>
      <c r="CA22" s="4">
        <f t="shared" si="12"/>
        <v>4.1000000000000009E-2</v>
      </c>
      <c r="CB22" s="4">
        <f t="shared" ref="CB22:CK31" si="13">IF($D22-$Q$9*(CB$21-1)&gt;$D22*0.7,0.5*(1+$F22-$U$4),IF($D22-$Q$9*(CB$21-1)&gt;$D22*0.3,0.25*(1+$F22-$U$4),0.05*(1+$F22-$U$4)))</f>
        <v>4.1000000000000009E-2</v>
      </c>
      <c r="CC22" s="4">
        <f t="shared" si="13"/>
        <v>4.1000000000000009E-2</v>
      </c>
      <c r="CD22" s="4">
        <f t="shared" si="13"/>
        <v>4.1000000000000009E-2</v>
      </c>
      <c r="CE22" s="4">
        <f t="shared" si="13"/>
        <v>4.1000000000000009E-2</v>
      </c>
      <c r="CF22" s="4">
        <f t="shared" si="13"/>
        <v>4.1000000000000009E-2</v>
      </c>
      <c r="CG22" s="4">
        <f t="shared" si="13"/>
        <v>4.1000000000000009E-2</v>
      </c>
      <c r="CH22" s="4">
        <f t="shared" si="13"/>
        <v>4.1000000000000009E-2</v>
      </c>
      <c r="CI22" s="4">
        <f t="shared" si="13"/>
        <v>4.1000000000000009E-2</v>
      </c>
      <c r="CJ22" s="4">
        <f t="shared" si="13"/>
        <v>4.1000000000000009E-2</v>
      </c>
      <c r="CK22" s="4">
        <f t="shared" si="13"/>
        <v>4.1000000000000009E-2</v>
      </c>
      <c r="CL22" s="4">
        <f t="shared" ref="CL22:CU31" si="14">IF($D22-$Q$9*(CL$21-1)&gt;$D22*0.7,0.5*(1+$F22-$U$4),IF($D22-$Q$9*(CL$21-1)&gt;$D22*0.3,0.25*(1+$F22-$U$4),0.05*(1+$F22-$U$4)))</f>
        <v>4.1000000000000009E-2</v>
      </c>
      <c r="CM22" s="4">
        <f t="shared" si="14"/>
        <v>4.1000000000000009E-2</v>
      </c>
      <c r="CN22" s="4">
        <f t="shared" si="14"/>
        <v>4.1000000000000009E-2</v>
      </c>
      <c r="CO22" s="4">
        <f t="shared" si="14"/>
        <v>4.1000000000000009E-2</v>
      </c>
      <c r="CP22" s="4">
        <f t="shared" si="14"/>
        <v>4.1000000000000009E-2</v>
      </c>
      <c r="CQ22" s="4">
        <f t="shared" si="14"/>
        <v>4.1000000000000009E-2</v>
      </c>
      <c r="CR22" s="4">
        <f t="shared" si="14"/>
        <v>4.1000000000000009E-2</v>
      </c>
      <c r="CS22" s="4">
        <f t="shared" si="14"/>
        <v>4.1000000000000009E-2</v>
      </c>
      <c r="CT22" s="4">
        <f t="shared" si="14"/>
        <v>4.1000000000000009E-2</v>
      </c>
      <c r="CU22" s="4">
        <f t="shared" si="14"/>
        <v>4.1000000000000009E-2</v>
      </c>
      <c r="CV22" s="4">
        <f t="shared" ref="CV22:DE31" si="15">IF($D22-$Q$9*(CV$21-1)&gt;$D22*0.7,0.5*(1+$F22-$U$4),IF($D22-$Q$9*(CV$21-1)&gt;$D22*0.3,0.25*(1+$F22-$U$4),0.05*(1+$F22-$U$4)))</f>
        <v>4.1000000000000009E-2</v>
      </c>
      <c r="CW22" s="4">
        <f t="shared" si="15"/>
        <v>4.1000000000000009E-2</v>
      </c>
      <c r="CX22" s="4">
        <f t="shared" si="15"/>
        <v>4.1000000000000009E-2</v>
      </c>
      <c r="CY22" s="4">
        <f t="shared" si="15"/>
        <v>4.1000000000000009E-2</v>
      </c>
      <c r="CZ22" s="4">
        <f t="shared" si="15"/>
        <v>4.1000000000000009E-2</v>
      </c>
      <c r="DA22" s="4">
        <f t="shared" si="15"/>
        <v>4.1000000000000009E-2</v>
      </c>
      <c r="DB22" s="4">
        <f t="shared" si="15"/>
        <v>4.1000000000000009E-2</v>
      </c>
      <c r="DC22" s="4">
        <f t="shared" si="15"/>
        <v>4.1000000000000009E-2</v>
      </c>
      <c r="DD22" s="4">
        <f t="shared" si="15"/>
        <v>4.1000000000000009E-2</v>
      </c>
      <c r="DE22" s="4">
        <f t="shared" si="15"/>
        <v>4.1000000000000009E-2</v>
      </c>
    </row>
    <row r="23" spans="1:109">
      <c r="A23" t="s">
        <v>47</v>
      </c>
      <c r="B23" t="s">
        <v>1</v>
      </c>
      <c r="C23">
        <v>1</v>
      </c>
      <c r="D23">
        <v>50</v>
      </c>
      <c r="H23">
        <v>5</v>
      </c>
      <c r="I23">
        <f>H23</f>
        <v>5</v>
      </c>
      <c r="J23" s="4">
        <f t="shared" si="6"/>
        <v>0.41000000000000003</v>
      </c>
      <c r="K23" s="4">
        <f t="shared" si="6"/>
        <v>0.41000000000000003</v>
      </c>
      <c r="L23" s="4">
        <f t="shared" si="6"/>
        <v>0.20500000000000002</v>
      </c>
      <c r="M23" s="4">
        <f t="shared" si="6"/>
        <v>4.1000000000000009E-2</v>
      </c>
      <c r="N23" s="4">
        <f t="shared" si="6"/>
        <v>4.1000000000000009E-2</v>
      </c>
      <c r="O23" s="4">
        <f t="shared" si="6"/>
        <v>4.1000000000000009E-2</v>
      </c>
      <c r="P23" s="4">
        <f t="shared" si="6"/>
        <v>4.1000000000000009E-2</v>
      </c>
      <c r="Q23" s="4">
        <f t="shared" si="6"/>
        <v>4.1000000000000009E-2</v>
      </c>
      <c r="R23" s="4">
        <f t="shared" si="6"/>
        <v>4.1000000000000009E-2</v>
      </c>
      <c r="S23" s="4">
        <f t="shared" si="6"/>
        <v>4.1000000000000009E-2</v>
      </c>
      <c r="T23" s="4">
        <f t="shared" si="7"/>
        <v>4.1000000000000009E-2</v>
      </c>
      <c r="U23" s="4">
        <f t="shared" si="7"/>
        <v>4.1000000000000009E-2</v>
      </c>
      <c r="V23" s="4">
        <f t="shared" si="7"/>
        <v>4.1000000000000009E-2</v>
      </c>
      <c r="W23" s="4">
        <f t="shared" si="7"/>
        <v>4.1000000000000009E-2</v>
      </c>
      <c r="X23" s="4">
        <f t="shared" si="7"/>
        <v>4.1000000000000009E-2</v>
      </c>
      <c r="Y23" s="4">
        <f t="shared" si="7"/>
        <v>4.1000000000000009E-2</v>
      </c>
      <c r="Z23" s="4">
        <f t="shared" si="7"/>
        <v>4.1000000000000009E-2</v>
      </c>
      <c r="AA23" s="4">
        <f t="shared" si="7"/>
        <v>4.1000000000000009E-2</v>
      </c>
      <c r="AB23" s="4">
        <f t="shared" si="7"/>
        <v>4.1000000000000009E-2</v>
      </c>
      <c r="AC23" s="4">
        <f t="shared" si="7"/>
        <v>4.1000000000000009E-2</v>
      </c>
      <c r="AD23" s="4">
        <f t="shared" si="8"/>
        <v>4.1000000000000009E-2</v>
      </c>
      <c r="AE23" s="4">
        <f t="shared" si="8"/>
        <v>4.1000000000000009E-2</v>
      </c>
      <c r="AF23" s="4">
        <f t="shared" si="8"/>
        <v>4.1000000000000009E-2</v>
      </c>
      <c r="AG23" s="4">
        <f t="shared" si="8"/>
        <v>4.1000000000000009E-2</v>
      </c>
      <c r="AH23" s="4">
        <f t="shared" si="8"/>
        <v>4.1000000000000009E-2</v>
      </c>
      <c r="AI23" s="4">
        <f t="shared" si="8"/>
        <v>4.1000000000000009E-2</v>
      </c>
      <c r="AJ23" s="4">
        <f t="shared" si="8"/>
        <v>4.1000000000000009E-2</v>
      </c>
      <c r="AK23" s="4">
        <f t="shared" si="8"/>
        <v>4.1000000000000009E-2</v>
      </c>
      <c r="AL23" s="4">
        <f t="shared" si="8"/>
        <v>4.1000000000000009E-2</v>
      </c>
      <c r="AM23" s="4">
        <f t="shared" si="8"/>
        <v>4.1000000000000009E-2</v>
      </c>
      <c r="AN23" s="4">
        <f t="shared" si="9"/>
        <v>4.1000000000000009E-2</v>
      </c>
      <c r="AO23" s="4">
        <f t="shared" si="9"/>
        <v>4.1000000000000009E-2</v>
      </c>
      <c r="AP23" s="4">
        <f t="shared" si="9"/>
        <v>4.1000000000000009E-2</v>
      </c>
      <c r="AQ23" s="4">
        <f t="shared" si="9"/>
        <v>4.1000000000000009E-2</v>
      </c>
      <c r="AR23" s="4">
        <f t="shared" si="9"/>
        <v>4.1000000000000009E-2</v>
      </c>
      <c r="AS23" s="4">
        <f t="shared" si="9"/>
        <v>4.1000000000000009E-2</v>
      </c>
      <c r="AT23" s="4">
        <f t="shared" si="9"/>
        <v>4.1000000000000009E-2</v>
      </c>
      <c r="AU23" s="4">
        <f t="shared" si="9"/>
        <v>4.1000000000000009E-2</v>
      </c>
      <c r="AV23" s="4">
        <f t="shared" si="9"/>
        <v>4.1000000000000009E-2</v>
      </c>
      <c r="AW23" s="4">
        <f t="shared" si="9"/>
        <v>4.1000000000000009E-2</v>
      </c>
      <c r="AX23" s="4">
        <f t="shared" si="10"/>
        <v>4.1000000000000009E-2</v>
      </c>
      <c r="AY23" s="4">
        <f t="shared" si="10"/>
        <v>4.1000000000000009E-2</v>
      </c>
      <c r="AZ23" s="4">
        <f t="shared" si="10"/>
        <v>4.1000000000000009E-2</v>
      </c>
      <c r="BA23" s="4">
        <f t="shared" si="10"/>
        <v>4.1000000000000009E-2</v>
      </c>
      <c r="BB23" s="4">
        <f t="shared" si="10"/>
        <v>4.1000000000000009E-2</v>
      </c>
      <c r="BC23" s="4">
        <f t="shared" si="10"/>
        <v>4.1000000000000009E-2</v>
      </c>
      <c r="BD23" s="4">
        <f t="shared" si="10"/>
        <v>4.1000000000000009E-2</v>
      </c>
      <c r="BE23" s="4">
        <f t="shared" si="10"/>
        <v>4.1000000000000009E-2</v>
      </c>
      <c r="BF23" s="4">
        <f t="shared" si="10"/>
        <v>4.1000000000000009E-2</v>
      </c>
      <c r="BG23" s="4">
        <f t="shared" si="10"/>
        <v>4.1000000000000009E-2</v>
      </c>
      <c r="BH23" s="4">
        <f t="shared" si="11"/>
        <v>4.1000000000000009E-2</v>
      </c>
      <c r="BI23" s="4">
        <f t="shared" si="11"/>
        <v>4.1000000000000009E-2</v>
      </c>
      <c r="BJ23" s="4">
        <f t="shared" si="11"/>
        <v>4.1000000000000009E-2</v>
      </c>
      <c r="BK23" s="4">
        <f t="shared" si="11"/>
        <v>4.1000000000000009E-2</v>
      </c>
      <c r="BL23" s="4">
        <f t="shared" si="11"/>
        <v>4.1000000000000009E-2</v>
      </c>
      <c r="BM23" s="4">
        <f t="shared" si="11"/>
        <v>4.1000000000000009E-2</v>
      </c>
      <c r="BN23" s="4">
        <f t="shared" si="11"/>
        <v>4.1000000000000009E-2</v>
      </c>
      <c r="BO23" s="4">
        <f t="shared" si="11"/>
        <v>4.1000000000000009E-2</v>
      </c>
      <c r="BP23" s="4">
        <f t="shared" si="11"/>
        <v>4.1000000000000009E-2</v>
      </c>
      <c r="BQ23" s="4">
        <f t="shared" si="11"/>
        <v>4.1000000000000009E-2</v>
      </c>
      <c r="BR23" s="4">
        <f t="shared" si="12"/>
        <v>4.1000000000000009E-2</v>
      </c>
      <c r="BS23" s="4">
        <f t="shared" si="12"/>
        <v>4.1000000000000009E-2</v>
      </c>
      <c r="BT23" s="4">
        <f t="shared" si="12"/>
        <v>4.1000000000000009E-2</v>
      </c>
      <c r="BU23" s="4">
        <f t="shared" si="12"/>
        <v>4.1000000000000009E-2</v>
      </c>
      <c r="BV23" s="4">
        <f t="shared" si="12"/>
        <v>4.1000000000000009E-2</v>
      </c>
      <c r="BW23" s="4">
        <f t="shared" si="12"/>
        <v>4.1000000000000009E-2</v>
      </c>
      <c r="BX23" s="4">
        <f t="shared" si="12"/>
        <v>4.1000000000000009E-2</v>
      </c>
      <c r="BY23" s="4">
        <f t="shared" si="12"/>
        <v>4.1000000000000009E-2</v>
      </c>
      <c r="BZ23" s="4">
        <f t="shared" si="12"/>
        <v>4.1000000000000009E-2</v>
      </c>
      <c r="CA23" s="4">
        <f t="shared" si="12"/>
        <v>4.1000000000000009E-2</v>
      </c>
      <c r="CB23" s="4">
        <f t="shared" si="13"/>
        <v>4.1000000000000009E-2</v>
      </c>
      <c r="CC23" s="4">
        <f t="shared" si="13"/>
        <v>4.1000000000000009E-2</v>
      </c>
      <c r="CD23" s="4">
        <f t="shared" si="13"/>
        <v>4.1000000000000009E-2</v>
      </c>
      <c r="CE23" s="4">
        <f t="shared" si="13"/>
        <v>4.1000000000000009E-2</v>
      </c>
      <c r="CF23" s="4">
        <f t="shared" si="13"/>
        <v>4.1000000000000009E-2</v>
      </c>
      <c r="CG23" s="4">
        <f t="shared" si="13"/>
        <v>4.1000000000000009E-2</v>
      </c>
      <c r="CH23" s="4">
        <f t="shared" si="13"/>
        <v>4.1000000000000009E-2</v>
      </c>
      <c r="CI23" s="4">
        <f t="shared" si="13"/>
        <v>4.1000000000000009E-2</v>
      </c>
      <c r="CJ23" s="4">
        <f t="shared" si="13"/>
        <v>4.1000000000000009E-2</v>
      </c>
      <c r="CK23" s="4">
        <f t="shared" si="13"/>
        <v>4.1000000000000009E-2</v>
      </c>
      <c r="CL23" s="4">
        <f t="shared" si="14"/>
        <v>4.1000000000000009E-2</v>
      </c>
      <c r="CM23" s="4">
        <f t="shared" si="14"/>
        <v>4.1000000000000009E-2</v>
      </c>
      <c r="CN23" s="4">
        <f t="shared" si="14"/>
        <v>4.1000000000000009E-2</v>
      </c>
      <c r="CO23" s="4">
        <f t="shared" si="14"/>
        <v>4.1000000000000009E-2</v>
      </c>
      <c r="CP23" s="4">
        <f t="shared" si="14"/>
        <v>4.1000000000000009E-2</v>
      </c>
      <c r="CQ23" s="4">
        <f t="shared" si="14"/>
        <v>4.1000000000000009E-2</v>
      </c>
      <c r="CR23" s="4">
        <f t="shared" si="14"/>
        <v>4.1000000000000009E-2</v>
      </c>
      <c r="CS23" s="4">
        <f t="shared" si="14"/>
        <v>4.1000000000000009E-2</v>
      </c>
      <c r="CT23" s="4">
        <f t="shared" si="14"/>
        <v>4.1000000000000009E-2</v>
      </c>
      <c r="CU23" s="4">
        <f t="shared" si="14"/>
        <v>4.1000000000000009E-2</v>
      </c>
      <c r="CV23" s="4">
        <f t="shared" si="15"/>
        <v>4.1000000000000009E-2</v>
      </c>
      <c r="CW23" s="4">
        <f t="shared" si="15"/>
        <v>4.1000000000000009E-2</v>
      </c>
      <c r="CX23" s="4">
        <f t="shared" si="15"/>
        <v>4.1000000000000009E-2</v>
      </c>
      <c r="CY23" s="4">
        <f t="shared" si="15"/>
        <v>4.1000000000000009E-2</v>
      </c>
      <c r="CZ23" s="4">
        <f t="shared" si="15"/>
        <v>4.1000000000000009E-2</v>
      </c>
      <c r="DA23" s="4">
        <f t="shared" si="15"/>
        <v>4.1000000000000009E-2</v>
      </c>
      <c r="DB23" s="4">
        <f t="shared" si="15"/>
        <v>4.1000000000000009E-2</v>
      </c>
      <c r="DC23" s="4">
        <f t="shared" si="15"/>
        <v>4.1000000000000009E-2</v>
      </c>
      <c r="DD23" s="4">
        <f t="shared" si="15"/>
        <v>4.1000000000000009E-2</v>
      </c>
      <c r="DE23" s="4">
        <f t="shared" si="15"/>
        <v>4.1000000000000009E-2</v>
      </c>
    </row>
    <row r="24" spans="1:109">
      <c r="A24" t="s">
        <v>48</v>
      </c>
      <c r="B24" t="s">
        <v>1</v>
      </c>
      <c r="C24">
        <v>2</v>
      </c>
      <c r="D24">
        <v>70</v>
      </c>
      <c r="H24">
        <v>7.5</v>
      </c>
      <c r="I24">
        <f>H24+H23</f>
        <v>12.5</v>
      </c>
      <c r="J24" s="4">
        <f t="shared" si="6"/>
        <v>0.41000000000000003</v>
      </c>
      <c r="K24" s="4">
        <f t="shared" si="6"/>
        <v>0.41000000000000003</v>
      </c>
      <c r="L24" s="4">
        <f t="shared" si="6"/>
        <v>0.20500000000000002</v>
      </c>
      <c r="M24" s="4">
        <f t="shared" si="6"/>
        <v>0.20500000000000002</v>
      </c>
      <c r="N24" s="4">
        <f t="shared" si="6"/>
        <v>4.1000000000000009E-2</v>
      </c>
      <c r="O24" s="4">
        <f t="shared" si="6"/>
        <v>4.1000000000000009E-2</v>
      </c>
      <c r="P24" s="4">
        <f t="shared" si="6"/>
        <v>4.1000000000000009E-2</v>
      </c>
      <c r="Q24" s="4">
        <f t="shared" si="6"/>
        <v>4.1000000000000009E-2</v>
      </c>
      <c r="R24" s="4">
        <f t="shared" si="6"/>
        <v>4.1000000000000009E-2</v>
      </c>
      <c r="S24" s="4">
        <f t="shared" si="6"/>
        <v>4.1000000000000009E-2</v>
      </c>
      <c r="T24" s="4">
        <f t="shared" si="7"/>
        <v>4.1000000000000009E-2</v>
      </c>
      <c r="U24" s="4">
        <f t="shared" si="7"/>
        <v>4.1000000000000009E-2</v>
      </c>
      <c r="V24" s="4">
        <f t="shared" si="7"/>
        <v>4.1000000000000009E-2</v>
      </c>
      <c r="W24" s="4">
        <f t="shared" si="7"/>
        <v>4.1000000000000009E-2</v>
      </c>
      <c r="X24" s="4">
        <f t="shared" si="7"/>
        <v>4.1000000000000009E-2</v>
      </c>
      <c r="Y24" s="4">
        <f t="shared" si="7"/>
        <v>4.1000000000000009E-2</v>
      </c>
      <c r="Z24" s="4">
        <f t="shared" si="7"/>
        <v>4.1000000000000009E-2</v>
      </c>
      <c r="AA24" s="4">
        <f t="shared" si="7"/>
        <v>4.1000000000000009E-2</v>
      </c>
      <c r="AB24" s="4">
        <f t="shared" si="7"/>
        <v>4.1000000000000009E-2</v>
      </c>
      <c r="AC24" s="4">
        <f t="shared" si="7"/>
        <v>4.1000000000000009E-2</v>
      </c>
      <c r="AD24" s="4">
        <f t="shared" si="8"/>
        <v>4.1000000000000009E-2</v>
      </c>
      <c r="AE24" s="4">
        <f t="shared" si="8"/>
        <v>4.1000000000000009E-2</v>
      </c>
      <c r="AF24" s="4">
        <f t="shared" si="8"/>
        <v>4.1000000000000009E-2</v>
      </c>
      <c r="AG24" s="4">
        <f t="shared" si="8"/>
        <v>4.1000000000000009E-2</v>
      </c>
      <c r="AH24" s="4">
        <f t="shared" si="8"/>
        <v>4.1000000000000009E-2</v>
      </c>
      <c r="AI24" s="4">
        <f t="shared" si="8"/>
        <v>4.1000000000000009E-2</v>
      </c>
      <c r="AJ24" s="4">
        <f t="shared" si="8"/>
        <v>4.1000000000000009E-2</v>
      </c>
      <c r="AK24" s="4">
        <f t="shared" si="8"/>
        <v>4.1000000000000009E-2</v>
      </c>
      <c r="AL24" s="4">
        <f t="shared" si="8"/>
        <v>4.1000000000000009E-2</v>
      </c>
      <c r="AM24" s="4">
        <f t="shared" si="8"/>
        <v>4.1000000000000009E-2</v>
      </c>
      <c r="AN24" s="4">
        <f t="shared" si="9"/>
        <v>4.1000000000000009E-2</v>
      </c>
      <c r="AO24" s="4">
        <f t="shared" si="9"/>
        <v>4.1000000000000009E-2</v>
      </c>
      <c r="AP24" s="4">
        <f t="shared" si="9"/>
        <v>4.1000000000000009E-2</v>
      </c>
      <c r="AQ24" s="4">
        <f t="shared" si="9"/>
        <v>4.1000000000000009E-2</v>
      </c>
      <c r="AR24" s="4">
        <f t="shared" si="9"/>
        <v>4.1000000000000009E-2</v>
      </c>
      <c r="AS24" s="4">
        <f t="shared" si="9"/>
        <v>4.1000000000000009E-2</v>
      </c>
      <c r="AT24" s="4">
        <f t="shared" si="9"/>
        <v>4.1000000000000009E-2</v>
      </c>
      <c r="AU24" s="4">
        <f t="shared" si="9"/>
        <v>4.1000000000000009E-2</v>
      </c>
      <c r="AV24" s="4">
        <f t="shared" si="9"/>
        <v>4.1000000000000009E-2</v>
      </c>
      <c r="AW24" s="4">
        <f t="shared" si="9"/>
        <v>4.1000000000000009E-2</v>
      </c>
      <c r="AX24" s="4">
        <f t="shared" si="10"/>
        <v>4.1000000000000009E-2</v>
      </c>
      <c r="AY24" s="4">
        <f t="shared" si="10"/>
        <v>4.1000000000000009E-2</v>
      </c>
      <c r="AZ24" s="4">
        <f t="shared" si="10"/>
        <v>4.1000000000000009E-2</v>
      </c>
      <c r="BA24" s="4">
        <f t="shared" si="10"/>
        <v>4.1000000000000009E-2</v>
      </c>
      <c r="BB24" s="4">
        <f t="shared" si="10"/>
        <v>4.1000000000000009E-2</v>
      </c>
      <c r="BC24" s="4">
        <f t="shared" si="10"/>
        <v>4.1000000000000009E-2</v>
      </c>
      <c r="BD24" s="4">
        <f t="shared" si="10"/>
        <v>4.1000000000000009E-2</v>
      </c>
      <c r="BE24" s="4">
        <f t="shared" si="10"/>
        <v>4.1000000000000009E-2</v>
      </c>
      <c r="BF24" s="4">
        <f t="shared" si="10"/>
        <v>4.1000000000000009E-2</v>
      </c>
      <c r="BG24" s="4">
        <f t="shared" si="10"/>
        <v>4.1000000000000009E-2</v>
      </c>
      <c r="BH24" s="4">
        <f t="shared" si="11"/>
        <v>4.1000000000000009E-2</v>
      </c>
      <c r="BI24" s="4">
        <f t="shared" si="11"/>
        <v>4.1000000000000009E-2</v>
      </c>
      <c r="BJ24" s="4">
        <f t="shared" si="11"/>
        <v>4.1000000000000009E-2</v>
      </c>
      <c r="BK24" s="4">
        <f t="shared" si="11"/>
        <v>4.1000000000000009E-2</v>
      </c>
      <c r="BL24" s="4">
        <f t="shared" si="11"/>
        <v>4.1000000000000009E-2</v>
      </c>
      <c r="BM24" s="4">
        <f t="shared" si="11"/>
        <v>4.1000000000000009E-2</v>
      </c>
      <c r="BN24" s="4">
        <f t="shared" si="11"/>
        <v>4.1000000000000009E-2</v>
      </c>
      <c r="BO24" s="4">
        <f t="shared" si="11"/>
        <v>4.1000000000000009E-2</v>
      </c>
      <c r="BP24" s="4">
        <f t="shared" si="11"/>
        <v>4.1000000000000009E-2</v>
      </c>
      <c r="BQ24" s="4">
        <f t="shared" si="11"/>
        <v>4.1000000000000009E-2</v>
      </c>
      <c r="BR24" s="4">
        <f t="shared" si="12"/>
        <v>4.1000000000000009E-2</v>
      </c>
      <c r="BS24" s="4">
        <f t="shared" si="12"/>
        <v>4.1000000000000009E-2</v>
      </c>
      <c r="BT24" s="4">
        <f t="shared" si="12"/>
        <v>4.1000000000000009E-2</v>
      </c>
      <c r="BU24" s="4">
        <f t="shared" si="12"/>
        <v>4.1000000000000009E-2</v>
      </c>
      <c r="BV24" s="4">
        <f t="shared" si="12"/>
        <v>4.1000000000000009E-2</v>
      </c>
      <c r="BW24" s="4">
        <f t="shared" si="12"/>
        <v>4.1000000000000009E-2</v>
      </c>
      <c r="BX24" s="4">
        <f t="shared" si="12"/>
        <v>4.1000000000000009E-2</v>
      </c>
      <c r="BY24" s="4">
        <f t="shared" si="12"/>
        <v>4.1000000000000009E-2</v>
      </c>
      <c r="BZ24" s="4">
        <f t="shared" si="12"/>
        <v>4.1000000000000009E-2</v>
      </c>
      <c r="CA24" s="4">
        <f t="shared" si="12"/>
        <v>4.1000000000000009E-2</v>
      </c>
      <c r="CB24" s="4">
        <f t="shared" si="13"/>
        <v>4.1000000000000009E-2</v>
      </c>
      <c r="CC24" s="4">
        <f t="shared" si="13"/>
        <v>4.1000000000000009E-2</v>
      </c>
      <c r="CD24" s="4">
        <f t="shared" si="13"/>
        <v>4.1000000000000009E-2</v>
      </c>
      <c r="CE24" s="4">
        <f t="shared" si="13"/>
        <v>4.1000000000000009E-2</v>
      </c>
      <c r="CF24" s="4">
        <f t="shared" si="13"/>
        <v>4.1000000000000009E-2</v>
      </c>
      <c r="CG24" s="4">
        <f t="shared" si="13"/>
        <v>4.1000000000000009E-2</v>
      </c>
      <c r="CH24" s="4">
        <f t="shared" si="13"/>
        <v>4.1000000000000009E-2</v>
      </c>
      <c r="CI24" s="4">
        <f t="shared" si="13"/>
        <v>4.1000000000000009E-2</v>
      </c>
      <c r="CJ24" s="4">
        <f t="shared" si="13"/>
        <v>4.1000000000000009E-2</v>
      </c>
      <c r="CK24" s="4">
        <f t="shared" si="13"/>
        <v>4.1000000000000009E-2</v>
      </c>
      <c r="CL24" s="4">
        <f t="shared" si="14"/>
        <v>4.1000000000000009E-2</v>
      </c>
      <c r="CM24" s="4">
        <f t="shared" si="14"/>
        <v>4.1000000000000009E-2</v>
      </c>
      <c r="CN24" s="4">
        <f t="shared" si="14"/>
        <v>4.1000000000000009E-2</v>
      </c>
      <c r="CO24" s="4">
        <f t="shared" si="14"/>
        <v>4.1000000000000009E-2</v>
      </c>
      <c r="CP24" s="4">
        <f t="shared" si="14"/>
        <v>4.1000000000000009E-2</v>
      </c>
      <c r="CQ24" s="4">
        <f t="shared" si="14"/>
        <v>4.1000000000000009E-2</v>
      </c>
      <c r="CR24" s="4">
        <f t="shared" si="14"/>
        <v>4.1000000000000009E-2</v>
      </c>
      <c r="CS24" s="4">
        <f t="shared" si="14"/>
        <v>4.1000000000000009E-2</v>
      </c>
      <c r="CT24" s="4">
        <f t="shared" si="14"/>
        <v>4.1000000000000009E-2</v>
      </c>
      <c r="CU24" s="4">
        <f t="shared" si="14"/>
        <v>4.1000000000000009E-2</v>
      </c>
      <c r="CV24" s="4">
        <f t="shared" si="15"/>
        <v>4.1000000000000009E-2</v>
      </c>
      <c r="CW24" s="4">
        <f t="shared" si="15"/>
        <v>4.1000000000000009E-2</v>
      </c>
      <c r="CX24" s="4">
        <f t="shared" si="15"/>
        <v>4.1000000000000009E-2</v>
      </c>
      <c r="CY24" s="4">
        <f t="shared" si="15"/>
        <v>4.1000000000000009E-2</v>
      </c>
      <c r="CZ24" s="4">
        <f t="shared" si="15"/>
        <v>4.1000000000000009E-2</v>
      </c>
      <c r="DA24" s="4">
        <f t="shared" si="15"/>
        <v>4.1000000000000009E-2</v>
      </c>
      <c r="DB24" s="4">
        <f t="shared" si="15"/>
        <v>4.1000000000000009E-2</v>
      </c>
      <c r="DC24" s="4">
        <f t="shared" si="15"/>
        <v>4.1000000000000009E-2</v>
      </c>
      <c r="DD24" s="4">
        <f t="shared" si="15"/>
        <v>4.1000000000000009E-2</v>
      </c>
      <c r="DE24" s="4">
        <f t="shared" si="15"/>
        <v>4.1000000000000009E-2</v>
      </c>
    </row>
    <row r="25" spans="1:109">
      <c r="A25" t="s">
        <v>49</v>
      </c>
      <c r="B25" t="s">
        <v>1</v>
      </c>
      <c r="C25">
        <v>3</v>
      </c>
      <c r="D25">
        <v>90</v>
      </c>
      <c r="H25">
        <v>12.5</v>
      </c>
      <c r="I25">
        <f>H25+H24+H23</f>
        <v>25</v>
      </c>
      <c r="J25" s="4">
        <f t="shared" si="6"/>
        <v>0.41000000000000003</v>
      </c>
      <c r="K25" s="4">
        <f t="shared" si="6"/>
        <v>0.41000000000000003</v>
      </c>
      <c r="L25" s="4">
        <f t="shared" si="6"/>
        <v>0.20500000000000002</v>
      </c>
      <c r="M25" s="4">
        <f t="shared" si="6"/>
        <v>0.20500000000000002</v>
      </c>
      <c r="N25" s="4">
        <f t="shared" si="6"/>
        <v>0.20500000000000002</v>
      </c>
      <c r="O25" s="4">
        <f t="shared" si="6"/>
        <v>4.1000000000000009E-2</v>
      </c>
      <c r="P25" s="4">
        <f t="shared" si="6"/>
        <v>4.1000000000000009E-2</v>
      </c>
      <c r="Q25" s="4">
        <f t="shared" si="6"/>
        <v>4.1000000000000009E-2</v>
      </c>
      <c r="R25" s="4">
        <f t="shared" si="6"/>
        <v>4.1000000000000009E-2</v>
      </c>
      <c r="S25" s="4">
        <f t="shared" si="6"/>
        <v>4.1000000000000009E-2</v>
      </c>
      <c r="T25" s="4">
        <f t="shared" si="7"/>
        <v>4.1000000000000009E-2</v>
      </c>
      <c r="U25" s="4">
        <f t="shared" si="7"/>
        <v>4.1000000000000009E-2</v>
      </c>
      <c r="V25" s="4">
        <f t="shared" si="7"/>
        <v>4.1000000000000009E-2</v>
      </c>
      <c r="W25" s="4">
        <f t="shared" si="7"/>
        <v>4.1000000000000009E-2</v>
      </c>
      <c r="X25" s="4">
        <f t="shared" si="7"/>
        <v>4.1000000000000009E-2</v>
      </c>
      <c r="Y25" s="4">
        <f t="shared" si="7"/>
        <v>4.1000000000000009E-2</v>
      </c>
      <c r="Z25" s="4">
        <f t="shared" si="7"/>
        <v>4.1000000000000009E-2</v>
      </c>
      <c r="AA25" s="4">
        <f t="shared" si="7"/>
        <v>4.1000000000000009E-2</v>
      </c>
      <c r="AB25" s="4">
        <f t="shared" si="7"/>
        <v>4.1000000000000009E-2</v>
      </c>
      <c r="AC25" s="4">
        <f t="shared" si="7"/>
        <v>4.1000000000000009E-2</v>
      </c>
      <c r="AD25" s="4">
        <f t="shared" si="8"/>
        <v>4.1000000000000009E-2</v>
      </c>
      <c r="AE25" s="4">
        <f t="shared" si="8"/>
        <v>4.1000000000000009E-2</v>
      </c>
      <c r="AF25" s="4">
        <f t="shared" si="8"/>
        <v>4.1000000000000009E-2</v>
      </c>
      <c r="AG25" s="4">
        <f t="shared" si="8"/>
        <v>4.1000000000000009E-2</v>
      </c>
      <c r="AH25" s="4">
        <f t="shared" si="8"/>
        <v>4.1000000000000009E-2</v>
      </c>
      <c r="AI25" s="4">
        <f t="shared" si="8"/>
        <v>4.1000000000000009E-2</v>
      </c>
      <c r="AJ25" s="4">
        <f t="shared" si="8"/>
        <v>4.1000000000000009E-2</v>
      </c>
      <c r="AK25" s="4">
        <f t="shared" si="8"/>
        <v>4.1000000000000009E-2</v>
      </c>
      <c r="AL25" s="4">
        <f t="shared" si="8"/>
        <v>4.1000000000000009E-2</v>
      </c>
      <c r="AM25" s="4">
        <f t="shared" si="8"/>
        <v>4.1000000000000009E-2</v>
      </c>
      <c r="AN25" s="4">
        <f t="shared" si="9"/>
        <v>4.1000000000000009E-2</v>
      </c>
      <c r="AO25" s="4">
        <f t="shared" si="9"/>
        <v>4.1000000000000009E-2</v>
      </c>
      <c r="AP25" s="4">
        <f t="shared" si="9"/>
        <v>4.1000000000000009E-2</v>
      </c>
      <c r="AQ25" s="4">
        <f t="shared" si="9"/>
        <v>4.1000000000000009E-2</v>
      </c>
      <c r="AR25" s="4">
        <f t="shared" si="9"/>
        <v>4.1000000000000009E-2</v>
      </c>
      <c r="AS25" s="4">
        <f t="shared" si="9"/>
        <v>4.1000000000000009E-2</v>
      </c>
      <c r="AT25" s="4">
        <f t="shared" si="9"/>
        <v>4.1000000000000009E-2</v>
      </c>
      <c r="AU25" s="4">
        <f t="shared" si="9"/>
        <v>4.1000000000000009E-2</v>
      </c>
      <c r="AV25" s="4">
        <f t="shared" si="9"/>
        <v>4.1000000000000009E-2</v>
      </c>
      <c r="AW25" s="4">
        <f t="shared" si="9"/>
        <v>4.1000000000000009E-2</v>
      </c>
      <c r="AX25" s="4">
        <f t="shared" si="10"/>
        <v>4.1000000000000009E-2</v>
      </c>
      <c r="AY25" s="4">
        <f t="shared" si="10"/>
        <v>4.1000000000000009E-2</v>
      </c>
      <c r="AZ25" s="4">
        <f t="shared" si="10"/>
        <v>4.1000000000000009E-2</v>
      </c>
      <c r="BA25" s="4">
        <f t="shared" si="10"/>
        <v>4.1000000000000009E-2</v>
      </c>
      <c r="BB25" s="4">
        <f t="shared" si="10"/>
        <v>4.1000000000000009E-2</v>
      </c>
      <c r="BC25" s="4">
        <f t="shared" si="10"/>
        <v>4.1000000000000009E-2</v>
      </c>
      <c r="BD25" s="4">
        <f t="shared" si="10"/>
        <v>4.1000000000000009E-2</v>
      </c>
      <c r="BE25" s="4">
        <f t="shared" si="10"/>
        <v>4.1000000000000009E-2</v>
      </c>
      <c r="BF25" s="4">
        <f t="shared" si="10"/>
        <v>4.1000000000000009E-2</v>
      </c>
      <c r="BG25" s="4">
        <f t="shared" si="10"/>
        <v>4.1000000000000009E-2</v>
      </c>
      <c r="BH25" s="4">
        <f t="shared" si="11"/>
        <v>4.1000000000000009E-2</v>
      </c>
      <c r="BI25" s="4">
        <f t="shared" si="11"/>
        <v>4.1000000000000009E-2</v>
      </c>
      <c r="BJ25" s="4">
        <f t="shared" si="11"/>
        <v>4.1000000000000009E-2</v>
      </c>
      <c r="BK25" s="4">
        <f t="shared" si="11"/>
        <v>4.1000000000000009E-2</v>
      </c>
      <c r="BL25" s="4">
        <f t="shared" si="11"/>
        <v>4.1000000000000009E-2</v>
      </c>
      <c r="BM25" s="4">
        <f t="shared" si="11"/>
        <v>4.1000000000000009E-2</v>
      </c>
      <c r="BN25" s="4">
        <f t="shared" si="11"/>
        <v>4.1000000000000009E-2</v>
      </c>
      <c r="BO25" s="4">
        <f t="shared" si="11"/>
        <v>4.1000000000000009E-2</v>
      </c>
      <c r="BP25" s="4">
        <f t="shared" si="11"/>
        <v>4.1000000000000009E-2</v>
      </c>
      <c r="BQ25" s="4">
        <f t="shared" si="11"/>
        <v>4.1000000000000009E-2</v>
      </c>
      <c r="BR25" s="4">
        <f t="shared" si="12"/>
        <v>4.1000000000000009E-2</v>
      </c>
      <c r="BS25" s="4">
        <f t="shared" si="12"/>
        <v>4.1000000000000009E-2</v>
      </c>
      <c r="BT25" s="4">
        <f t="shared" si="12"/>
        <v>4.1000000000000009E-2</v>
      </c>
      <c r="BU25" s="4">
        <f t="shared" si="12"/>
        <v>4.1000000000000009E-2</v>
      </c>
      <c r="BV25" s="4">
        <f t="shared" si="12"/>
        <v>4.1000000000000009E-2</v>
      </c>
      <c r="BW25" s="4">
        <f t="shared" si="12"/>
        <v>4.1000000000000009E-2</v>
      </c>
      <c r="BX25" s="4">
        <f t="shared" si="12"/>
        <v>4.1000000000000009E-2</v>
      </c>
      <c r="BY25" s="4">
        <f t="shared" si="12"/>
        <v>4.1000000000000009E-2</v>
      </c>
      <c r="BZ25" s="4">
        <f t="shared" si="12"/>
        <v>4.1000000000000009E-2</v>
      </c>
      <c r="CA25" s="4">
        <f t="shared" si="12"/>
        <v>4.1000000000000009E-2</v>
      </c>
      <c r="CB25" s="4">
        <f t="shared" si="13"/>
        <v>4.1000000000000009E-2</v>
      </c>
      <c r="CC25" s="4">
        <f t="shared" si="13"/>
        <v>4.1000000000000009E-2</v>
      </c>
      <c r="CD25" s="4">
        <f t="shared" si="13"/>
        <v>4.1000000000000009E-2</v>
      </c>
      <c r="CE25" s="4">
        <f t="shared" si="13"/>
        <v>4.1000000000000009E-2</v>
      </c>
      <c r="CF25" s="4">
        <f t="shared" si="13"/>
        <v>4.1000000000000009E-2</v>
      </c>
      <c r="CG25" s="4">
        <f t="shared" si="13"/>
        <v>4.1000000000000009E-2</v>
      </c>
      <c r="CH25" s="4">
        <f t="shared" si="13"/>
        <v>4.1000000000000009E-2</v>
      </c>
      <c r="CI25" s="4">
        <f t="shared" si="13"/>
        <v>4.1000000000000009E-2</v>
      </c>
      <c r="CJ25" s="4">
        <f t="shared" si="13"/>
        <v>4.1000000000000009E-2</v>
      </c>
      <c r="CK25" s="4">
        <f t="shared" si="13"/>
        <v>4.1000000000000009E-2</v>
      </c>
      <c r="CL25" s="4">
        <f t="shared" si="14"/>
        <v>4.1000000000000009E-2</v>
      </c>
      <c r="CM25" s="4">
        <f t="shared" si="14"/>
        <v>4.1000000000000009E-2</v>
      </c>
      <c r="CN25" s="4">
        <f t="shared" si="14"/>
        <v>4.1000000000000009E-2</v>
      </c>
      <c r="CO25" s="4">
        <f t="shared" si="14"/>
        <v>4.1000000000000009E-2</v>
      </c>
      <c r="CP25" s="4">
        <f t="shared" si="14"/>
        <v>4.1000000000000009E-2</v>
      </c>
      <c r="CQ25" s="4">
        <f t="shared" si="14"/>
        <v>4.1000000000000009E-2</v>
      </c>
      <c r="CR25" s="4">
        <f t="shared" si="14"/>
        <v>4.1000000000000009E-2</v>
      </c>
      <c r="CS25" s="4">
        <f t="shared" si="14"/>
        <v>4.1000000000000009E-2</v>
      </c>
      <c r="CT25" s="4">
        <f t="shared" si="14"/>
        <v>4.1000000000000009E-2</v>
      </c>
      <c r="CU25" s="4">
        <f t="shared" si="14"/>
        <v>4.1000000000000009E-2</v>
      </c>
      <c r="CV25" s="4">
        <f t="shared" si="15"/>
        <v>4.1000000000000009E-2</v>
      </c>
      <c r="CW25" s="4">
        <f t="shared" si="15"/>
        <v>4.1000000000000009E-2</v>
      </c>
      <c r="CX25" s="4">
        <f t="shared" si="15"/>
        <v>4.1000000000000009E-2</v>
      </c>
      <c r="CY25" s="4">
        <f t="shared" si="15"/>
        <v>4.1000000000000009E-2</v>
      </c>
      <c r="CZ25" s="4">
        <f t="shared" si="15"/>
        <v>4.1000000000000009E-2</v>
      </c>
      <c r="DA25" s="4">
        <f t="shared" si="15"/>
        <v>4.1000000000000009E-2</v>
      </c>
      <c r="DB25" s="4">
        <f t="shared" si="15"/>
        <v>4.1000000000000009E-2</v>
      </c>
      <c r="DC25" s="4">
        <f t="shared" si="15"/>
        <v>4.1000000000000009E-2</v>
      </c>
      <c r="DD25" s="4">
        <f t="shared" si="15"/>
        <v>4.1000000000000009E-2</v>
      </c>
      <c r="DE25" s="4">
        <f t="shared" si="15"/>
        <v>4.1000000000000009E-2</v>
      </c>
    </row>
    <row r="26" spans="1:109">
      <c r="A26" t="s">
        <v>50</v>
      </c>
      <c r="B26" t="s">
        <v>1</v>
      </c>
      <c r="C26">
        <v>4</v>
      </c>
      <c r="D26">
        <v>110</v>
      </c>
      <c r="H26">
        <v>17.5</v>
      </c>
      <c r="I26">
        <f>H26+H25+H24+H23</f>
        <v>42.5</v>
      </c>
      <c r="J26" s="4">
        <f t="shared" si="6"/>
        <v>0.41000000000000003</v>
      </c>
      <c r="K26" s="4">
        <f t="shared" si="6"/>
        <v>0.41000000000000003</v>
      </c>
      <c r="L26" s="4">
        <f t="shared" si="6"/>
        <v>0.41000000000000003</v>
      </c>
      <c r="M26" s="4">
        <f t="shared" si="6"/>
        <v>0.20500000000000002</v>
      </c>
      <c r="N26" s="4">
        <f t="shared" si="6"/>
        <v>0.20500000000000002</v>
      </c>
      <c r="O26" s="4">
        <f t="shared" si="6"/>
        <v>0.20500000000000002</v>
      </c>
      <c r="P26" s="4">
        <f t="shared" si="6"/>
        <v>4.1000000000000009E-2</v>
      </c>
      <c r="Q26" s="4">
        <f t="shared" si="6"/>
        <v>4.1000000000000009E-2</v>
      </c>
      <c r="R26" s="4">
        <f t="shared" si="6"/>
        <v>4.1000000000000009E-2</v>
      </c>
      <c r="S26" s="4">
        <f t="shared" si="6"/>
        <v>4.1000000000000009E-2</v>
      </c>
      <c r="T26" s="4">
        <f t="shared" si="7"/>
        <v>4.1000000000000009E-2</v>
      </c>
      <c r="U26" s="4">
        <f t="shared" si="7"/>
        <v>4.1000000000000009E-2</v>
      </c>
      <c r="V26" s="4">
        <f t="shared" si="7"/>
        <v>4.1000000000000009E-2</v>
      </c>
      <c r="W26" s="4">
        <f t="shared" si="7"/>
        <v>4.1000000000000009E-2</v>
      </c>
      <c r="X26" s="4">
        <f t="shared" si="7"/>
        <v>4.1000000000000009E-2</v>
      </c>
      <c r="Y26" s="4">
        <f t="shared" si="7"/>
        <v>4.1000000000000009E-2</v>
      </c>
      <c r="Z26" s="4">
        <f t="shared" si="7"/>
        <v>4.1000000000000009E-2</v>
      </c>
      <c r="AA26" s="4">
        <f t="shared" si="7"/>
        <v>4.1000000000000009E-2</v>
      </c>
      <c r="AB26" s="4">
        <f t="shared" si="7"/>
        <v>4.1000000000000009E-2</v>
      </c>
      <c r="AC26" s="4">
        <f t="shared" si="7"/>
        <v>4.1000000000000009E-2</v>
      </c>
      <c r="AD26" s="4">
        <f t="shared" si="8"/>
        <v>4.1000000000000009E-2</v>
      </c>
      <c r="AE26" s="4">
        <f t="shared" si="8"/>
        <v>4.1000000000000009E-2</v>
      </c>
      <c r="AF26" s="4">
        <f t="shared" si="8"/>
        <v>4.1000000000000009E-2</v>
      </c>
      <c r="AG26" s="4">
        <f t="shared" si="8"/>
        <v>4.1000000000000009E-2</v>
      </c>
      <c r="AH26" s="4">
        <f t="shared" si="8"/>
        <v>4.1000000000000009E-2</v>
      </c>
      <c r="AI26" s="4">
        <f t="shared" si="8"/>
        <v>4.1000000000000009E-2</v>
      </c>
      <c r="AJ26" s="4">
        <f t="shared" si="8"/>
        <v>4.1000000000000009E-2</v>
      </c>
      <c r="AK26" s="4">
        <f t="shared" si="8"/>
        <v>4.1000000000000009E-2</v>
      </c>
      <c r="AL26" s="4">
        <f t="shared" si="8"/>
        <v>4.1000000000000009E-2</v>
      </c>
      <c r="AM26" s="4">
        <f t="shared" si="8"/>
        <v>4.1000000000000009E-2</v>
      </c>
      <c r="AN26" s="4">
        <f t="shared" si="9"/>
        <v>4.1000000000000009E-2</v>
      </c>
      <c r="AO26" s="4">
        <f t="shared" si="9"/>
        <v>4.1000000000000009E-2</v>
      </c>
      <c r="AP26" s="4">
        <f t="shared" si="9"/>
        <v>4.1000000000000009E-2</v>
      </c>
      <c r="AQ26" s="4">
        <f t="shared" si="9"/>
        <v>4.1000000000000009E-2</v>
      </c>
      <c r="AR26" s="4">
        <f t="shared" si="9"/>
        <v>4.1000000000000009E-2</v>
      </c>
      <c r="AS26" s="4">
        <f t="shared" si="9"/>
        <v>4.1000000000000009E-2</v>
      </c>
      <c r="AT26" s="4">
        <f t="shared" si="9"/>
        <v>4.1000000000000009E-2</v>
      </c>
      <c r="AU26" s="4">
        <f t="shared" si="9"/>
        <v>4.1000000000000009E-2</v>
      </c>
      <c r="AV26" s="4">
        <f t="shared" si="9"/>
        <v>4.1000000000000009E-2</v>
      </c>
      <c r="AW26" s="4">
        <f t="shared" si="9"/>
        <v>4.1000000000000009E-2</v>
      </c>
      <c r="AX26" s="4">
        <f t="shared" si="10"/>
        <v>4.1000000000000009E-2</v>
      </c>
      <c r="AY26" s="4">
        <f t="shared" si="10"/>
        <v>4.1000000000000009E-2</v>
      </c>
      <c r="AZ26" s="4">
        <f t="shared" si="10"/>
        <v>4.1000000000000009E-2</v>
      </c>
      <c r="BA26" s="4">
        <f t="shared" si="10"/>
        <v>4.1000000000000009E-2</v>
      </c>
      <c r="BB26" s="4">
        <f t="shared" si="10"/>
        <v>4.1000000000000009E-2</v>
      </c>
      <c r="BC26" s="4">
        <f t="shared" si="10"/>
        <v>4.1000000000000009E-2</v>
      </c>
      <c r="BD26" s="4">
        <f t="shared" si="10"/>
        <v>4.1000000000000009E-2</v>
      </c>
      <c r="BE26" s="4">
        <f t="shared" si="10"/>
        <v>4.1000000000000009E-2</v>
      </c>
      <c r="BF26" s="4">
        <f t="shared" si="10"/>
        <v>4.1000000000000009E-2</v>
      </c>
      <c r="BG26" s="4">
        <f t="shared" si="10"/>
        <v>4.1000000000000009E-2</v>
      </c>
      <c r="BH26" s="4">
        <f t="shared" si="11"/>
        <v>4.1000000000000009E-2</v>
      </c>
      <c r="BI26" s="4">
        <f t="shared" si="11"/>
        <v>4.1000000000000009E-2</v>
      </c>
      <c r="BJ26" s="4">
        <f t="shared" si="11"/>
        <v>4.1000000000000009E-2</v>
      </c>
      <c r="BK26" s="4">
        <f t="shared" si="11"/>
        <v>4.1000000000000009E-2</v>
      </c>
      <c r="BL26" s="4">
        <f t="shared" si="11"/>
        <v>4.1000000000000009E-2</v>
      </c>
      <c r="BM26" s="4">
        <f t="shared" si="11"/>
        <v>4.1000000000000009E-2</v>
      </c>
      <c r="BN26" s="4">
        <f t="shared" si="11"/>
        <v>4.1000000000000009E-2</v>
      </c>
      <c r="BO26" s="4">
        <f t="shared" si="11"/>
        <v>4.1000000000000009E-2</v>
      </c>
      <c r="BP26" s="4">
        <f t="shared" si="11"/>
        <v>4.1000000000000009E-2</v>
      </c>
      <c r="BQ26" s="4">
        <f t="shared" si="11"/>
        <v>4.1000000000000009E-2</v>
      </c>
      <c r="BR26" s="4">
        <f t="shared" si="12"/>
        <v>4.1000000000000009E-2</v>
      </c>
      <c r="BS26" s="4">
        <f t="shared" si="12"/>
        <v>4.1000000000000009E-2</v>
      </c>
      <c r="BT26" s="4">
        <f t="shared" si="12"/>
        <v>4.1000000000000009E-2</v>
      </c>
      <c r="BU26" s="4">
        <f t="shared" si="12"/>
        <v>4.1000000000000009E-2</v>
      </c>
      <c r="BV26" s="4">
        <f t="shared" si="12"/>
        <v>4.1000000000000009E-2</v>
      </c>
      <c r="BW26" s="4">
        <f t="shared" si="12"/>
        <v>4.1000000000000009E-2</v>
      </c>
      <c r="BX26" s="4">
        <f t="shared" si="12"/>
        <v>4.1000000000000009E-2</v>
      </c>
      <c r="BY26" s="4">
        <f t="shared" si="12"/>
        <v>4.1000000000000009E-2</v>
      </c>
      <c r="BZ26" s="4">
        <f t="shared" si="12"/>
        <v>4.1000000000000009E-2</v>
      </c>
      <c r="CA26" s="4">
        <f t="shared" si="12"/>
        <v>4.1000000000000009E-2</v>
      </c>
      <c r="CB26" s="4">
        <f t="shared" si="13"/>
        <v>4.1000000000000009E-2</v>
      </c>
      <c r="CC26" s="4">
        <f t="shared" si="13"/>
        <v>4.1000000000000009E-2</v>
      </c>
      <c r="CD26" s="4">
        <f t="shared" si="13"/>
        <v>4.1000000000000009E-2</v>
      </c>
      <c r="CE26" s="4">
        <f t="shared" si="13"/>
        <v>4.1000000000000009E-2</v>
      </c>
      <c r="CF26" s="4">
        <f t="shared" si="13"/>
        <v>4.1000000000000009E-2</v>
      </c>
      <c r="CG26" s="4">
        <f t="shared" si="13"/>
        <v>4.1000000000000009E-2</v>
      </c>
      <c r="CH26" s="4">
        <f t="shared" si="13"/>
        <v>4.1000000000000009E-2</v>
      </c>
      <c r="CI26" s="4">
        <f t="shared" si="13"/>
        <v>4.1000000000000009E-2</v>
      </c>
      <c r="CJ26" s="4">
        <f t="shared" si="13"/>
        <v>4.1000000000000009E-2</v>
      </c>
      <c r="CK26" s="4">
        <f t="shared" si="13"/>
        <v>4.1000000000000009E-2</v>
      </c>
      <c r="CL26" s="4">
        <f t="shared" si="14"/>
        <v>4.1000000000000009E-2</v>
      </c>
      <c r="CM26" s="4">
        <f t="shared" si="14"/>
        <v>4.1000000000000009E-2</v>
      </c>
      <c r="CN26" s="4">
        <f t="shared" si="14"/>
        <v>4.1000000000000009E-2</v>
      </c>
      <c r="CO26" s="4">
        <f t="shared" si="14"/>
        <v>4.1000000000000009E-2</v>
      </c>
      <c r="CP26" s="4">
        <f t="shared" si="14"/>
        <v>4.1000000000000009E-2</v>
      </c>
      <c r="CQ26" s="4">
        <f t="shared" si="14"/>
        <v>4.1000000000000009E-2</v>
      </c>
      <c r="CR26" s="4">
        <f t="shared" si="14"/>
        <v>4.1000000000000009E-2</v>
      </c>
      <c r="CS26" s="4">
        <f t="shared" si="14"/>
        <v>4.1000000000000009E-2</v>
      </c>
      <c r="CT26" s="4">
        <f t="shared" si="14"/>
        <v>4.1000000000000009E-2</v>
      </c>
      <c r="CU26" s="4">
        <f t="shared" si="14"/>
        <v>4.1000000000000009E-2</v>
      </c>
      <c r="CV26" s="4">
        <f t="shared" si="15"/>
        <v>4.1000000000000009E-2</v>
      </c>
      <c r="CW26" s="4">
        <f t="shared" si="15"/>
        <v>4.1000000000000009E-2</v>
      </c>
      <c r="CX26" s="4">
        <f t="shared" si="15"/>
        <v>4.1000000000000009E-2</v>
      </c>
      <c r="CY26" s="4">
        <f t="shared" si="15"/>
        <v>4.1000000000000009E-2</v>
      </c>
      <c r="CZ26" s="4">
        <f t="shared" si="15"/>
        <v>4.1000000000000009E-2</v>
      </c>
      <c r="DA26" s="4">
        <f t="shared" si="15"/>
        <v>4.1000000000000009E-2</v>
      </c>
      <c r="DB26" s="4">
        <f t="shared" si="15"/>
        <v>4.1000000000000009E-2</v>
      </c>
      <c r="DC26" s="4">
        <f t="shared" si="15"/>
        <v>4.1000000000000009E-2</v>
      </c>
      <c r="DD26" s="4">
        <f t="shared" si="15"/>
        <v>4.1000000000000009E-2</v>
      </c>
      <c r="DE26" s="4">
        <f t="shared" si="15"/>
        <v>4.1000000000000009E-2</v>
      </c>
    </row>
    <row r="27" spans="1:109">
      <c r="A27" t="s">
        <v>51</v>
      </c>
      <c r="B27" t="s">
        <v>1</v>
      </c>
      <c r="C27">
        <v>5</v>
      </c>
      <c r="D27">
        <v>130</v>
      </c>
      <c r="H27">
        <v>25</v>
      </c>
      <c r="I27">
        <f>H27+H26+H25+H24+H23</f>
        <v>67.5</v>
      </c>
      <c r="J27" s="4">
        <f t="shared" si="6"/>
        <v>0.41000000000000003</v>
      </c>
      <c r="K27" s="4">
        <f t="shared" si="6"/>
        <v>0.41000000000000003</v>
      </c>
      <c r="L27" s="4">
        <f t="shared" si="6"/>
        <v>0.41000000000000003</v>
      </c>
      <c r="M27" s="4">
        <f t="shared" si="6"/>
        <v>0.20500000000000002</v>
      </c>
      <c r="N27" s="4">
        <f t="shared" si="6"/>
        <v>0.20500000000000002</v>
      </c>
      <c r="O27" s="4">
        <f t="shared" si="6"/>
        <v>0.20500000000000002</v>
      </c>
      <c r="P27" s="4">
        <f t="shared" si="6"/>
        <v>0.20500000000000002</v>
      </c>
      <c r="Q27" s="4">
        <f t="shared" si="6"/>
        <v>4.1000000000000009E-2</v>
      </c>
      <c r="R27" s="4">
        <f t="shared" si="6"/>
        <v>4.1000000000000009E-2</v>
      </c>
      <c r="S27" s="4">
        <f t="shared" si="6"/>
        <v>4.1000000000000009E-2</v>
      </c>
      <c r="T27" s="4">
        <f t="shared" si="7"/>
        <v>4.1000000000000009E-2</v>
      </c>
      <c r="U27" s="4">
        <f t="shared" si="7"/>
        <v>4.1000000000000009E-2</v>
      </c>
      <c r="V27" s="4">
        <f t="shared" si="7"/>
        <v>4.1000000000000009E-2</v>
      </c>
      <c r="W27" s="4">
        <f t="shared" si="7"/>
        <v>4.1000000000000009E-2</v>
      </c>
      <c r="X27" s="4">
        <f t="shared" si="7"/>
        <v>4.1000000000000009E-2</v>
      </c>
      <c r="Y27" s="4">
        <f t="shared" si="7"/>
        <v>4.1000000000000009E-2</v>
      </c>
      <c r="Z27" s="4">
        <f t="shared" si="7"/>
        <v>4.1000000000000009E-2</v>
      </c>
      <c r="AA27" s="4">
        <f t="shared" si="7"/>
        <v>4.1000000000000009E-2</v>
      </c>
      <c r="AB27" s="4">
        <f t="shared" si="7"/>
        <v>4.1000000000000009E-2</v>
      </c>
      <c r="AC27" s="4">
        <f t="shared" si="7"/>
        <v>4.1000000000000009E-2</v>
      </c>
      <c r="AD27" s="4">
        <f t="shared" si="8"/>
        <v>4.1000000000000009E-2</v>
      </c>
      <c r="AE27" s="4">
        <f t="shared" si="8"/>
        <v>4.1000000000000009E-2</v>
      </c>
      <c r="AF27" s="4">
        <f t="shared" si="8"/>
        <v>4.1000000000000009E-2</v>
      </c>
      <c r="AG27" s="4">
        <f t="shared" si="8"/>
        <v>4.1000000000000009E-2</v>
      </c>
      <c r="AH27" s="4">
        <f t="shared" si="8"/>
        <v>4.1000000000000009E-2</v>
      </c>
      <c r="AI27" s="4">
        <f t="shared" si="8"/>
        <v>4.1000000000000009E-2</v>
      </c>
      <c r="AJ27" s="4">
        <f t="shared" si="8"/>
        <v>4.1000000000000009E-2</v>
      </c>
      <c r="AK27" s="4">
        <f t="shared" si="8"/>
        <v>4.1000000000000009E-2</v>
      </c>
      <c r="AL27" s="4">
        <f t="shared" si="8"/>
        <v>4.1000000000000009E-2</v>
      </c>
      <c r="AM27" s="4">
        <f t="shared" si="8"/>
        <v>4.1000000000000009E-2</v>
      </c>
      <c r="AN27" s="4">
        <f t="shared" si="9"/>
        <v>4.1000000000000009E-2</v>
      </c>
      <c r="AO27" s="4">
        <f t="shared" si="9"/>
        <v>4.1000000000000009E-2</v>
      </c>
      <c r="AP27" s="4">
        <f t="shared" si="9"/>
        <v>4.1000000000000009E-2</v>
      </c>
      <c r="AQ27" s="4">
        <f t="shared" si="9"/>
        <v>4.1000000000000009E-2</v>
      </c>
      <c r="AR27" s="4">
        <f t="shared" si="9"/>
        <v>4.1000000000000009E-2</v>
      </c>
      <c r="AS27" s="4">
        <f t="shared" si="9"/>
        <v>4.1000000000000009E-2</v>
      </c>
      <c r="AT27" s="4">
        <f t="shared" si="9"/>
        <v>4.1000000000000009E-2</v>
      </c>
      <c r="AU27" s="4">
        <f t="shared" si="9"/>
        <v>4.1000000000000009E-2</v>
      </c>
      <c r="AV27" s="4">
        <f t="shared" si="9"/>
        <v>4.1000000000000009E-2</v>
      </c>
      <c r="AW27" s="4">
        <f t="shared" si="9"/>
        <v>4.1000000000000009E-2</v>
      </c>
      <c r="AX27" s="4">
        <f t="shared" si="10"/>
        <v>4.1000000000000009E-2</v>
      </c>
      <c r="AY27" s="4">
        <f t="shared" si="10"/>
        <v>4.1000000000000009E-2</v>
      </c>
      <c r="AZ27" s="4">
        <f t="shared" si="10"/>
        <v>4.1000000000000009E-2</v>
      </c>
      <c r="BA27" s="4">
        <f t="shared" si="10"/>
        <v>4.1000000000000009E-2</v>
      </c>
      <c r="BB27" s="4">
        <f t="shared" si="10"/>
        <v>4.1000000000000009E-2</v>
      </c>
      <c r="BC27" s="4">
        <f t="shared" si="10"/>
        <v>4.1000000000000009E-2</v>
      </c>
      <c r="BD27" s="4">
        <f t="shared" si="10"/>
        <v>4.1000000000000009E-2</v>
      </c>
      <c r="BE27" s="4">
        <f t="shared" si="10"/>
        <v>4.1000000000000009E-2</v>
      </c>
      <c r="BF27" s="4">
        <f t="shared" si="10"/>
        <v>4.1000000000000009E-2</v>
      </c>
      <c r="BG27" s="4">
        <f t="shared" si="10"/>
        <v>4.1000000000000009E-2</v>
      </c>
      <c r="BH27" s="4">
        <f t="shared" si="11"/>
        <v>4.1000000000000009E-2</v>
      </c>
      <c r="BI27" s="4">
        <f t="shared" si="11"/>
        <v>4.1000000000000009E-2</v>
      </c>
      <c r="BJ27" s="4">
        <f t="shared" si="11"/>
        <v>4.1000000000000009E-2</v>
      </c>
      <c r="BK27" s="4">
        <f t="shared" si="11"/>
        <v>4.1000000000000009E-2</v>
      </c>
      <c r="BL27" s="4">
        <f t="shared" si="11"/>
        <v>4.1000000000000009E-2</v>
      </c>
      <c r="BM27" s="4">
        <f t="shared" si="11"/>
        <v>4.1000000000000009E-2</v>
      </c>
      <c r="BN27" s="4">
        <f t="shared" si="11"/>
        <v>4.1000000000000009E-2</v>
      </c>
      <c r="BO27" s="4">
        <f t="shared" si="11"/>
        <v>4.1000000000000009E-2</v>
      </c>
      <c r="BP27" s="4">
        <f t="shared" si="11"/>
        <v>4.1000000000000009E-2</v>
      </c>
      <c r="BQ27" s="4">
        <f t="shared" si="11"/>
        <v>4.1000000000000009E-2</v>
      </c>
      <c r="BR27" s="4">
        <f t="shared" si="12"/>
        <v>4.1000000000000009E-2</v>
      </c>
      <c r="BS27" s="4">
        <f t="shared" si="12"/>
        <v>4.1000000000000009E-2</v>
      </c>
      <c r="BT27" s="4">
        <f t="shared" si="12"/>
        <v>4.1000000000000009E-2</v>
      </c>
      <c r="BU27" s="4">
        <f t="shared" si="12"/>
        <v>4.1000000000000009E-2</v>
      </c>
      <c r="BV27" s="4">
        <f t="shared" si="12"/>
        <v>4.1000000000000009E-2</v>
      </c>
      <c r="BW27" s="4">
        <f t="shared" si="12"/>
        <v>4.1000000000000009E-2</v>
      </c>
      <c r="BX27" s="4">
        <f t="shared" si="12"/>
        <v>4.1000000000000009E-2</v>
      </c>
      <c r="BY27" s="4">
        <f t="shared" si="12"/>
        <v>4.1000000000000009E-2</v>
      </c>
      <c r="BZ27" s="4">
        <f t="shared" si="12"/>
        <v>4.1000000000000009E-2</v>
      </c>
      <c r="CA27" s="4">
        <f t="shared" si="12"/>
        <v>4.1000000000000009E-2</v>
      </c>
      <c r="CB27" s="4">
        <f t="shared" si="13"/>
        <v>4.1000000000000009E-2</v>
      </c>
      <c r="CC27" s="4">
        <f t="shared" si="13"/>
        <v>4.1000000000000009E-2</v>
      </c>
      <c r="CD27" s="4">
        <f t="shared" si="13"/>
        <v>4.1000000000000009E-2</v>
      </c>
      <c r="CE27" s="4">
        <f t="shared" si="13"/>
        <v>4.1000000000000009E-2</v>
      </c>
      <c r="CF27" s="4">
        <f t="shared" si="13"/>
        <v>4.1000000000000009E-2</v>
      </c>
      <c r="CG27" s="4">
        <f t="shared" si="13"/>
        <v>4.1000000000000009E-2</v>
      </c>
      <c r="CH27" s="4">
        <f t="shared" si="13"/>
        <v>4.1000000000000009E-2</v>
      </c>
      <c r="CI27" s="4">
        <f t="shared" si="13"/>
        <v>4.1000000000000009E-2</v>
      </c>
      <c r="CJ27" s="4">
        <f t="shared" si="13"/>
        <v>4.1000000000000009E-2</v>
      </c>
      <c r="CK27" s="4">
        <f t="shared" si="13"/>
        <v>4.1000000000000009E-2</v>
      </c>
      <c r="CL27" s="4">
        <f t="shared" si="14"/>
        <v>4.1000000000000009E-2</v>
      </c>
      <c r="CM27" s="4">
        <f t="shared" si="14"/>
        <v>4.1000000000000009E-2</v>
      </c>
      <c r="CN27" s="4">
        <f t="shared" si="14"/>
        <v>4.1000000000000009E-2</v>
      </c>
      <c r="CO27" s="4">
        <f t="shared" si="14"/>
        <v>4.1000000000000009E-2</v>
      </c>
      <c r="CP27" s="4">
        <f t="shared" si="14"/>
        <v>4.1000000000000009E-2</v>
      </c>
      <c r="CQ27" s="4">
        <f t="shared" si="14"/>
        <v>4.1000000000000009E-2</v>
      </c>
      <c r="CR27" s="4">
        <f t="shared" si="14"/>
        <v>4.1000000000000009E-2</v>
      </c>
      <c r="CS27" s="4">
        <f t="shared" si="14"/>
        <v>4.1000000000000009E-2</v>
      </c>
      <c r="CT27" s="4">
        <f t="shared" si="14"/>
        <v>4.1000000000000009E-2</v>
      </c>
      <c r="CU27" s="4">
        <f t="shared" si="14"/>
        <v>4.1000000000000009E-2</v>
      </c>
      <c r="CV27" s="4">
        <f t="shared" si="15"/>
        <v>4.1000000000000009E-2</v>
      </c>
      <c r="CW27" s="4">
        <f t="shared" si="15"/>
        <v>4.1000000000000009E-2</v>
      </c>
      <c r="CX27" s="4">
        <f t="shared" si="15"/>
        <v>4.1000000000000009E-2</v>
      </c>
      <c r="CY27" s="4">
        <f t="shared" si="15"/>
        <v>4.1000000000000009E-2</v>
      </c>
      <c r="CZ27" s="4">
        <f t="shared" si="15"/>
        <v>4.1000000000000009E-2</v>
      </c>
      <c r="DA27" s="4">
        <f t="shared" si="15"/>
        <v>4.1000000000000009E-2</v>
      </c>
      <c r="DB27" s="4">
        <f t="shared" si="15"/>
        <v>4.1000000000000009E-2</v>
      </c>
      <c r="DC27" s="4">
        <f t="shared" si="15"/>
        <v>4.1000000000000009E-2</v>
      </c>
      <c r="DD27" s="4">
        <f t="shared" si="15"/>
        <v>4.1000000000000009E-2</v>
      </c>
      <c r="DE27" s="4">
        <f t="shared" si="15"/>
        <v>4.1000000000000009E-2</v>
      </c>
    </row>
    <row r="28" spans="1:109">
      <c r="A28" t="s">
        <v>52</v>
      </c>
      <c r="B28" t="s">
        <v>2</v>
      </c>
      <c r="C28">
        <v>1</v>
      </c>
      <c r="D28">
        <v>80</v>
      </c>
      <c r="E28" s="1">
        <v>0.2</v>
      </c>
      <c r="H28">
        <v>12.5</v>
      </c>
      <c r="I28">
        <f>H28</f>
        <v>12.5</v>
      </c>
      <c r="J28" s="4">
        <f t="shared" si="6"/>
        <v>0.41000000000000003</v>
      </c>
      <c r="K28" s="4">
        <f t="shared" si="6"/>
        <v>0.41000000000000003</v>
      </c>
      <c r="L28" s="4">
        <f t="shared" si="6"/>
        <v>0.20500000000000002</v>
      </c>
      <c r="M28" s="4">
        <f t="shared" si="6"/>
        <v>0.20500000000000002</v>
      </c>
      <c r="N28" s="4">
        <f t="shared" si="6"/>
        <v>4.1000000000000009E-2</v>
      </c>
      <c r="O28" s="4">
        <f t="shared" si="6"/>
        <v>4.1000000000000009E-2</v>
      </c>
      <c r="P28" s="4">
        <f t="shared" si="6"/>
        <v>4.1000000000000009E-2</v>
      </c>
      <c r="Q28" s="4">
        <f t="shared" si="6"/>
        <v>4.1000000000000009E-2</v>
      </c>
      <c r="R28" s="4">
        <f t="shared" si="6"/>
        <v>4.1000000000000009E-2</v>
      </c>
      <c r="S28" s="4">
        <f t="shared" si="6"/>
        <v>4.1000000000000009E-2</v>
      </c>
      <c r="T28" s="4">
        <f t="shared" si="7"/>
        <v>4.1000000000000009E-2</v>
      </c>
      <c r="U28" s="4">
        <f t="shared" si="7"/>
        <v>4.1000000000000009E-2</v>
      </c>
      <c r="V28" s="4">
        <f t="shared" si="7"/>
        <v>4.1000000000000009E-2</v>
      </c>
      <c r="W28" s="4">
        <f t="shared" si="7"/>
        <v>4.1000000000000009E-2</v>
      </c>
      <c r="X28" s="4">
        <f t="shared" si="7"/>
        <v>4.1000000000000009E-2</v>
      </c>
      <c r="Y28" s="4">
        <f t="shared" si="7"/>
        <v>4.1000000000000009E-2</v>
      </c>
      <c r="Z28" s="4">
        <f t="shared" si="7"/>
        <v>4.1000000000000009E-2</v>
      </c>
      <c r="AA28" s="4">
        <f t="shared" si="7"/>
        <v>4.1000000000000009E-2</v>
      </c>
      <c r="AB28" s="4">
        <f t="shared" si="7"/>
        <v>4.1000000000000009E-2</v>
      </c>
      <c r="AC28" s="4">
        <f t="shared" si="7"/>
        <v>4.1000000000000009E-2</v>
      </c>
      <c r="AD28" s="4">
        <f t="shared" si="8"/>
        <v>4.1000000000000009E-2</v>
      </c>
      <c r="AE28" s="4">
        <f t="shared" si="8"/>
        <v>4.1000000000000009E-2</v>
      </c>
      <c r="AF28" s="4">
        <f t="shared" si="8"/>
        <v>4.1000000000000009E-2</v>
      </c>
      <c r="AG28" s="4">
        <f t="shared" si="8"/>
        <v>4.1000000000000009E-2</v>
      </c>
      <c r="AH28" s="4">
        <f t="shared" si="8"/>
        <v>4.1000000000000009E-2</v>
      </c>
      <c r="AI28" s="4">
        <f t="shared" si="8"/>
        <v>4.1000000000000009E-2</v>
      </c>
      <c r="AJ28" s="4">
        <f t="shared" si="8"/>
        <v>4.1000000000000009E-2</v>
      </c>
      <c r="AK28" s="4">
        <f t="shared" si="8"/>
        <v>4.1000000000000009E-2</v>
      </c>
      <c r="AL28" s="4">
        <f t="shared" si="8"/>
        <v>4.1000000000000009E-2</v>
      </c>
      <c r="AM28" s="4">
        <f t="shared" si="8"/>
        <v>4.1000000000000009E-2</v>
      </c>
      <c r="AN28" s="4">
        <f t="shared" si="9"/>
        <v>4.1000000000000009E-2</v>
      </c>
      <c r="AO28" s="4">
        <f t="shared" si="9"/>
        <v>4.1000000000000009E-2</v>
      </c>
      <c r="AP28" s="4">
        <f t="shared" si="9"/>
        <v>4.1000000000000009E-2</v>
      </c>
      <c r="AQ28" s="4">
        <f t="shared" si="9"/>
        <v>4.1000000000000009E-2</v>
      </c>
      <c r="AR28" s="4">
        <f t="shared" si="9"/>
        <v>4.1000000000000009E-2</v>
      </c>
      <c r="AS28" s="4">
        <f t="shared" si="9"/>
        <v>4.1000000000000009E-2</v>
      </c>
      <c r="AT28" s="4">
        <f t="shared" si="9"/>
        <v>4.1000000000000009E-2</v>
      </c>
      <c r="AU28" s="4">
        <f t="shared" si="9"/>
        <v>4.1000000000000009E-2</v>
      </c>
      <c r="AV28" s="4">
        <f t="shared" si="9"/>
        <v>4.1000000000000009E-2</v>
      </c>
      <c r="AW28" s="4">
        <f t="shared" si="9"/>
        <v>4.1000000000000009E-2</v>
      </c>
      <c r="AX28" s="4">
        <f t="shared" si="10"/>
        <v>4.1000000000000009E-2</v>
      </c>
      <c r="AY28" s="4">
        <f t="shared" si="10"/>
        <v>4.1000000000000009E-2</v>
      </c>
      <c r="AZ28" s="4">
        <f t="shared" si="10"/>
        <v>4.1000000000000009E-2</v>
      </c>
      <c r="BA28" s="4">
        <f t="shared" si="10"/>
        <v>4.1000000000000009E-2</v>
      </c>
      <c r="BB28" s="4">
        <f t="shared" si="10"/>
        <v>4.1000000000000009E-2</v>
      </c>
      <c r="BC28" s="4">
        <f t="shared" si="10"/>
        <v>4.1000000000000009E-2</v>
      </c>
      <c r="BD28" s="4">
        <f t="shared" si="10"/>
        <v>4.1000000000000009E-2</v>
      </c>
      <c r="BE28" s="4">
        <f t="shared" si="10"/>
        <v>4.1000000000000009E-2</v>
      </c>
      <c r="BF28" s="4">
        <f t="shared" si="10"/>
        <v>4.1000000000000009E-2</v>
      </c>
      <c r="BG28" s="4">
        <f t="shared" si="10"/>
        <v>4.1000000000000009E-2</v>
      </c>
      <c r="BH28" s="4">
        <f t="shared" si="11"/>
        <v>4.1000000000000009E-2</v>
      </c>
      <c r="BI28" s="4">
        <f t="shared" si="11"/>
        <v>4.1000000000000009E-2</v>
      </c>
      <c r="BJ28" s="4">
        <f t="shared" si="11"/>
        <v>4.1000000000000009E-2</v>
      </c>
      <c r="BK28" s="4">
        <f t="shared" si="11"/>
        <v>4.1000000000000009E-2</v>
      </c>
      <c r="BL28" s="4">
        <f t="shared" si="11"/>
        <v>4.1000000000000009E-2</v>
      </c>
      <c r="BM28" s="4">
        <f t="shared" si="11"/>
        <v>4.1000000000000009E-2</v>
      </c>
      <c r="BN28" s="4">
        <f t="shared" si="11"/>
        <v>4.1000000000000009E-2</v>
      </c>
      <c r="BO28" s="4">
        <f t="shared" si="11"/>
        <v>4.1000000000000009E-2</v>
      </c>
      <c r="BP28" s="4">
        <f t="shared" si="11"/>
        <v>4.1000000000000009E-2</v>
      </c>
      <c r="BQ28" s="4">
        <f t="shared" si="11"/>
        <v>4.1000000000000009E-2</v>
      </c>
      <c r="BR28" s="4">
        <f t="shared" si="12"/>
        <v>4.1000000000000009E-2</v>
      </c>
      <c r="BS28" s="4">
        <f t="shared" si="12"/>
        <v>4.1000000000000009E-2</v>
      </c>
      <c r="BT28" s="4">
        <f t="shared" si="12"/>
        <v>4.1000000000000009E-2</v>
      </c>
      <c r="BU28" s="4">
        <f t="shared" si="12"/>
        <v>4.1000000000000009E-2</v>
      </c>
      <c r="BV28" s="4">
        <f t="shared" si="12"/>
        <v>4.1000000000000009E-2</v>
      </c>
      <c r="BW28" s="4">
        <f t="shared" si="12"/>
        <v>4.1000000000000009E-2</v>
      </c>
      <c r="BX28" s="4">
        <f t="shared" si="12"/>
        <v>4.1000000000000009E-2</v>
      </c>
      <c r="BY28" s="4">
        <f t="shared" si="12"/>
        <v>4.1000000000000009E-2</v>
      </c>
      <c r="BZ28" s="4">
        <f t="shared" si="12"/>
        <v>4.1000000000000009E-2</v>
      </c>
      <c r="CA28" s="4">
        <f t="shared" si="12"/>
        <v>4.1000000000000009E-2</v>
      </c>
      <c r="CB28" s="4">
        <f t="shared" si="13"/>
        <v>4.1000000000000009E-2</v>
      </c>
      <c r="CC28" s="4">
        <f t="shared" si="13"/>
        <v>4.1000000000000009E-2</v>
      </c>
      <c r="CD28" s="4">
        <f t="shared" si="13"/>
        <v>4.1000000000000009E-2</v>
      </c>
      <c r="CE28" s="4">
        <f t="shared" si="13"/>
        <v>4.1000000000000009E-2</v>
      </c>
      <c r="CF28" s="4">
        <f t="shared" si="13"/>
        <v>4.1000000000000009E-2</v>
      </c>
      <c r="CG28" s="4">
        <f t="shared" si="13"/>
        <v>4.1000000000000009E-2</v>
      </c>
      <c r="CH28" s="4">
        <f t="shared" si="13"/>
        <v>4.1000000000000009E-2</v>
      </c>
      <c r="CI28" s="4">
        <f t="shared" si="13"/>
        <v>4.1000000000000009E-2</v>
      </c>
      <c r="CJ28" s="4">
        <f t="shared" si="13"/>
        <v>4.1000000000000009E-2</v>
      </c>
      <c r="CK28" s="4">
        <f t="shared" si="13"/>
        <v>4.1000000000000009E-2</v>
      </c>
      <c r="CL28" s="4">
        <f t="shared" si="14"/>
        <v>4.1000000000000009E-2</v>
      </c>
      <c r="CM28" s="4">
        <f t="shared" si="14"/>
        <v>4.1000000000000009E-2</v>
      </c>
      <c r="CN28" s="4">
        <f t="shared" si="14"/>
        <v>4.1000000000000009E-2</v>
      </c>
      <c r="CO28" s="4">
        <f t="shared" si="14"/>
        <v>4.1000000000000009E-2</v>
      </c>
      <c r="CP28" s="4">
        <f t="shared" si="14"/>
        <v>4.1000000000000009E-2</v>
      </c>
      <c r="CQ28" s="4">
        <f t="shared" si="14"/>
        <v>4.1000000000000009E-2</v>
      </c>
      <c r="CR28" s="4">
        <f t="shared" si="14"/>
        <v>4.1000000000000009E-2</v>
      </c>
      <c r="CS28" s="4">
        <f t="shared" si="14"/>
        <v>4.1000000000000009E-2</v>
      </c>
      <c r="CT28" s="4">
        <f t="shared" si="14"/>
        <v>4.1000000000000009E-2</v>
      </c>
      <c r="CU28" s="4">
        <f t="shared" si="14"/>
        <v>4.1000000000000009E-2</v>
      </c>
      <c r="CV28" s="4">
        <f t="shared" si="15"/>
        <v>4.1000000000000009E-2</v>
      </c>
      <c r="CW28" s="4">
        <f t="shared" si="15"/>
        <v>4.1000000000000009E-2</v>
      </c>
      <c r="CX28" s="4">
        <f t="shared" si="15"/>
        <v>4.1000000000000009E-2</v>
      </c>
      <c r="CY28" s="4">
        <f t="shared" si="15"/>
        <v>4.1000000000000009E-2</v>
      </c>
      <c r="CZ28" s="4">
        <f t="shared" si="15"/>
        <v>4.1000000000000009E-2</v>
      </c>
      <c r="DA28" s="4">
        <f t="shared" si="15"/>
        <v>4.1000000000000009E-2</v>
      </c>
      <c r="DB28" s="4">
        <f t="shared" si="15"/>
        <v>4.1000000000000009E-2</v>
      </c>
      <c r="DC28" s="4">
        <f t="shared" si="15"/>
        <v>4.1000000000000009E-2</v>
      </c>
      <c r="DD28" s="4">
        <f t="shared" si="15"/>
        <v>4.1000000000000009E-2</v>
      </c>
      <c r="DE28" s="4">
        <f t="shared" si="15"/>
        <v>4.1000000000000009E-2</v>
      </c>
    </row>
    <row r="29" spans="1:109">
      <c r="A29" t="s">
        <v>53</v>
      </c>
      <c r="B29" t="s">
        <v>2</v>
      </c>
      <c r="C29">
        <v>2</v>
      </c>
      <c r="D29">
        <v>100</v>
      </c>
      <c r="E29" s="1">
        <v>0.3</v>
      </c>
      <c r="H29">
        <f>6*2.5</f>
        <v>15</v>
      </c>
      <c r="I29">
        <f>H29+H28</f>
        <v>27.5</v>
      </c>
      <c r="J29" s="4">
        <f t="shared" si="6"/>
        <v>0.41000000000000003</v>
      </c>
      <c r="K29" s="4">
        <f t="shared" si="6"/>
        <v>0.41000000000000003</v>
      </c>
      <c r="L29" s="4">
        <f t="shared" si="6"/>
        <v>0.41000000000000003</v>
      </c>
      <c r="M29" s="4">
        <f t="shared" si="6"/>
        <v>0.20500000000000002</v>
      </c>
      <c r="N29" s="4">
        <f t="shared" si="6"/>
        <v>0.20500000000000002</v>
      </c>
      <c r="O29" s="4">
        <f t="shared" si="6"/>
        <v>4.1000000000000009E-2</v>
      </c>
      <c r="P29" s="4">
        <f t="shared" si="6"/>
        <v>4.1000000000000009E-2</v>
      </c>
      <c r="Q29" s="4">
        <f t="shared" si="6"/>
        <v>4.1000000000000009E-2</v>
      </c>
      <c r="R29" s="4">
        <f t="shared" si="6"/>
        <v>4.1000000000000009E-2</v>
      </c>
      <c r="S29" s="4">
        <f t="shared" si="6"/>
        <v>4.1000000000000009E-2</v>
      </c>
      <c r="T29" s="4">
        <f t="shared" si="7"/>
        <v>4.1000000000000009E-2</v>
      </c>
      <c r="U29" s="4">
        <f t="shared" si="7"/>
        <v>4.1000000000000009E-2</v>
      </c>
      <c r="V29" s="4">
        <f t="shared" si="7"/>
        <v>4.1000000000000009E-2</v>
      </c>
      <c r="W29" s="4">
        <f t="shared" si="7"/>
        <v>4.1000000000000009E-2</v>
      </c>
      <c r="X29" s="4">
        <f t="shared" si="7"/>
        <v>4.1000000000000009E-2</v>
      </c>
      <c r="Y29" s="4">
        <f t="shared" si="7"/>
        <v>4.1000000000000009E-2</v>
      </c>
      <c r="Z29" s="4">
        <f t="shared" si="7"/>
        <v>4.1000000000000009E-2</v>
      </c>
      <c r="AA29" s="4">
        <f t="shared" si="7"/>
        <v>4.1000000000000009E-2</v>
      </c>
      <c r="AB29" s="4">
        <f t="shared" si="7"/>
        <v>4.1000000000000009E-2</v>
      </c>
      <c r="AC29" s="4">
        <f t="shared" si="7"/>
        <v>4.1000000000000009E-2</v>
      </c>
      <c r="AD29" s="4">
        <f t="shared" si="8"/>
        <v>4.1000000000000009E-2</v>
      </c>
      <c r="AE29" s="4">
        <f t="shared" si="8"/>
        <v>4.1000000000000009E-2</v>
      </c>
      <c r="AF29" s="4">
        <f t="shared" si="8"/>
        <v>4.1000000000000009E-2</v>
      </c>
      <c r="AG29" s="4">
        <f t="shared" si="8"/>
        <v>4.1000000000000009E-2</v>
      </c>
      <c r="AH29" s="4">
        <f t="shared" si="8"/>
        <v>4.1000000000000009E-2</v>
      </c>
      <c r="AI29" s="4">
        <f t="shared" si="8"/>
        <v>4.1000000000000009E-2</v>
      </c>
      <c r="AJ29" s="4">
        <f t="shared" si="8"/>
        <v>4.1000000000000009E-2</v>
      </c>
      <c r="AK29" s="4">
        <f t="shared" si="8"/>
        <v>4.1000000000000009E-2</v>
      </c>
      <c r="AL29" s="4">
        <f t="shared" si="8"/>
        <v>4.1000000000000009E-2</v>
      </c>
      <c r="AM29" s="4">
        <f t="shared" si="8"/>
        <v>4.1000000000000009E-2</v>
      </c>
      <c r="AN29" s="4">
        <f t="shared" si="9"/>
        <v>4.1000000000000009E-2</v>
      </c>
      <c r="AO29" s="4">
        <f t="shared" si="9"/>
        <v>4.1000000000000009E-2</v>
      </c>
      <c r="AP29" s="4">
        <f t="shared" si="9"/>
        <v>4.1000000000000009E-2</v>
      </c>
      <c r="AQ29" s="4">
        <f t="shared" si="9"/>
        <v>4.1000000000000009E-2</v>
      </c>
      <c r="AR29" s="4">
        <f t="shared" si="9"/>
        <v>4.1000000000000009E-2</v>
      </c>
      <c r="AS29" s="4">
        <f t="shared" si="9"/>
        <v>4.1000000000000009E-2</v>
      </c>
      <c r="AT29" s="4">
        <f t="shared" si="9"/>
        <v>4.1000000000000009E-2</v>
      </c>
      <c r="AU29" s="4">
        <f t="shared" si="9"/>
        <v>4.1000000000000009E-2</v>
      </c>
      <c r="AV29" s="4">
        <f t="shared" si="9"/>
        <v>4.1000000000000009E-2</v>
      </c>
      <c r="AW29" s="4">
        <f t="shared" si="9"/>
        <v>4.1000000000000009E-2</v>
      </c>
      <c r="AX29" s="4">
        <f t="shared" si="10"/>
        <v>4.1000000000000009E-2</v>
      </c>
      <c r="AY29" s="4">
        <f t="shared" si="10"/>
        <v>4.1000000000000009E-2</v>
      </c>
      <c r="AZ29" s="4">
        <f t="shared" si="10"/>
        <v>4.1000000000000009E-2</v>
      </c>
      <c r="BA29" s="4">
        <f t="shared" si="10"/>
        <v>4.1000000000000009E-2</v>
      </c>
      <c r="BB29" s="4">
        <f t="shared" si="10"/>
        <v>4.1000000000000009E-2</v>
      </c>
      <c r="BC29" s="4">
        <f t="shared" si="10"/>
        <v>4.1000000000000009E-2</v>
      </c>
      <c r="BD29" s="4">
        <f t="shared" si="10"/>
        <v>4.1000000000000009E-2</v>
      </c>
      <c r="BE29" s="4">
        <f t="shared" si="10"/>
        <v>4.1000000000000009E-2</v>
      </c>
      <c r="BF29" s="4">
        <f t="shared" si="10"/>
        <v>4.1000000000000009E-2</v>
      </c>
      <c r="BG29" s="4">
        <f t="shared" si="10"/>
        <v>4.1000000000000009E-2</v>
      </c>
      <c r="BH29" s="4">
        <f t="shared" si="11"/>
        <v>4.1000000000000009E-2</v>
      </c>
      <c r="BI29" s="4">
        <f t="shared" si="11"/>
        <v>4.1000000000000009E-2</v>
      </c>
      <c r="BJ29" s="4">
        <f t="shared" si="11"/>
        <v>4.1000000000000009E-2</v>
      </c>
      <c r="BK29" s="4">
        <f t="shared" si="11"/>
        <v>4.1000000000000009E-2</v>
      </c>
      <c r="BL29" s="4">
        <f t="shared" si="11"/>
        <v>4.1000000000000009E-2</v>
      </c>
      <c r="BM29" s="4">
        <f t="shared" si="11"/>
        <v>4.1000000000000009E-2</v>
      </c>
      <c r="BN29" s="4">
        <f t="shared" si="11"/>
        <v>4.1000000000000009E-2</v>
      </c>
      <c r="BO29" s="4">
        <f t="shared" si="11"/>
        <v>4.1000000000000009E-2</v>
      </c>
      <c r="BP29" s="4">
        <f t="shared" si="11"/>
        <v>4.1000000000000009E-2</v>
      </c>
      <c r="BQ29" s="4">
        <f t="shared" si="11"/>
        <v>4.1000000000000009E-2</v>
      </c>
      <c r="BR29" s="4">
        <f t="shared" si="12"/>
        <v>4.1000000000000009E-2</v>
      </c>
      <c r="BS29" s="4">
        <f t="shared" si="12"/>
        <v>4.1000000000000009E-2</v>
      </c>
      <c r="BT29" s="4">
        <f t="shared" si="12"/>
        <v>4.1000000000000009E-2</v>
      </c>
      <c r="BU29" s="4">
        <f t="shared" si="12"/>
        <v>4.1000000000000009E-2</v>
      </c>
      <c r="BV29" s="4">
        <f t="shared" si="12"/>
        <v>4.1000000000000009E-2</v>
      </c>
      <c r="BW29" s="4">
        <f t="shared" si="12"/>
        <v>4.1000000000000009E-2</v>
      </c>
      <c r="BX29" s="4">
        <f t="shared" si="12"/>
        <v>4.1000000000000009E-2</v>
      </c>
      <c r="BY29" s="4">
        <f t="shared" si="12"/>
        <v>4.1000000000000009E-2</v>
      </c>
      <c r="BZ29" s="4">
        <f t="shared" si="12"/>
        <v>4.1000000000000009E-2</v>
      </c>
      <c r="CA29" s="4">
        <f t="shared" si="12"/>
        <v>4.1000000000000009E-2</v>
      </c>
      <c r="CB29" s="4">
        <f t="shared" si="13"/>
        <v>4.1000000000000009E-2</v>
      </c>
      <c r="CC29" s="4">
        <f t="shared" si="13"/>
        <v>4.1000000000000009E-2</v>
      </c>
      <c r="CD29" s="4">
        <f t="shared" si="13"/>
        <v>4.1000000000000009E-2</v>
      </c>
      <c r="CE29" s="4">
        <f t="shared" si="13"/>
        <v>4.1000000000000009E-2</v>
      </c>
      <c r="CF29" s="4">
        <f t="shared" si="13"/>
        <v>4.1000000000000009E-2</v>
      </c>
      <c r="CG29" s="4">
        <f t="shared" si="13"/>
        <v>4.1000000000000009E-2</v>
      </c>
      <c r="CH29" s="4">
        <f t="shared" si="13"/>
        <v>4.1000000000000009E-2</v>
      </c>
      <c r="CI29" s="4">
        <f t="shared" si="13"/>
        <v>4.1000000000000009E-2</v>
      </c>
      <c r="CJ29" s="4">
        <f t="shared" si="13"/>
        <v>4.1000000000000009E-2</v>
      </c>
      <c r="CK29" s="4">
        <f t="shared" si="13"/>
        <v>4.1000000000000009E-2</v>
      </c>
      <c r="CL29" s="4">
        <f t="shared" si="14"/>
        <v>4.1000000000000009E-2</v>
      </c>
      <c r="CM29" s="4">
        <f t="shared" si="14"/>
        <v>4.1000000000000009E-2</v>
      </c>
      <c r="CN29" s="4">
        <f t="shared" si="14"/>
        <v>4.1000000000000009E-2</v>
      </c>
      <c r="CO29" s="4">
        <f t="shared" si="14"/>
        <v>4.1000000000000009E-2</v>
      </c>
      <c r="CP29" s="4">
        <f t="shared" si="14"/>
        <v>4.1000000000000009E-2</v>
      </c>
      <c r="CQ29" s="4">
        <f t="shared" si="14"/>
        <v>4.1000000000000009E-2</v>
      </c>
      <c r="CR29" s="4">
        <f t="shared" si="14"/>
        <v>4.1000000000000009E-2</v>
      </c>
      <c r="CS29" s="4">
        <f t="shared" si="14"/>
        <v>4.1000000000000009E-2</v>
      </c>
      <c r="CT29" s="4">
        <f t="shared" si="14"/>
        <v>4.1000000000000009E-2</v>
      </c>
      <c r="CU29" s="4">
        <f t="shared" si="14"/>
        <v>4.1000000000000009E-2</v>
      </c>
      <c r="CV29" s="4">
        <f t="shared" si="15"/>
        <v>4.1000000000000009E-2</v>
      </c>
      <c r="CW29" s="4">
        <f t="shared" si="15"/>
        <v>4.1000000000000009E-2</v>
      </c>
      <c r="CX29" s="4">
        <f t="shared" si="15"/>
        <v>4.1000000000000009E-2</v>
      </c>
      <c r="CY29" s="4">
        <f t="shared" si="15"/>
        <v>4.1000000000000009E-2</v>
      </c>
      <c r="CZ29" s="4">
        <f t="shared" si="15"/>
        <v>4.1000000000000009E-2</v>
      </c>
      <c r="DA29" s="4">
        <f t="shared" si="15"/>
        <v>4.1000000000000009E-2</v>
      </c>
      <c r="DB29" s="4">
        <f t="shared" si="15"/>
        <v>4.1000000000000009E-2</v>
      </c>
      <c r="DC29" s="4">
        <f t="shared" si="15"/>
        <v>4.1000000000000009E-2</v>
      </c>
      <c r="DD29" s="4">
        <f t="shared" si="15"/>
        <v>4.1000000000000009E-2</v>
      </c>
      <c r="DE29" s="4">
        <f t="shared" si="15"/>
        <v>4.1000000000000009E-2</v>
      </c>
    </row>
    <row r="30" spans="1:109">
      <c r="A30" t="s">
        <v>54</v>
      </c>
      <c r="B30" t="s">
        <v>2</v>
      </c>
      <c r="C30">
        <v>3</v>
      </c>
      <c r="D30">
        <v>120</v>
      </c>
      <c r="E30" s="1">
        <v>0.4</v>
      </c>
      <c r="H30">
        <v>25</v>
      </c>
      <c r="I30">
        <f>H30+H29+H28</f>
        <v>52.5</v>
      </c>
      <c r="J30" s="4">
        <f t="shared" si="6"/>
        <v>0.41000000000000003</v>
      </c>
      <c r="K30" s="4">
        <f t="shared" si="6"/>
        <v>0.41000000000000003</v>
      </c>
      <c r="L30" s="4">
        <f t="shared" si="6"/>
        <v>0.41000000000000003</v>
      </c>
      <c r="M30" s="4">
        <f t="shared" si="6"/>
        <v>0.20500000000000002</v>
      </c>
      <c r="N30" s="4">
        <f t="shared" si="6"/>
        <v>0.20500000000000002</v>
      </c>
      <c r="O30" s="4">
        <f t="shared" si="6"/>
        <v>0.20500000000000002</v>
      </c>
      <c r="P30" s="4">
        <f t="shared" si="6"/>
        <v>4.1000000000000009E-2</v>
      </c>
      <c r="Q30" s="4">
        <f t="shared" si="6"/>
        <v>4.1000000000000009E-2</v>
      </c>
      <c r="R30" s="4">
        <f t="shared" si="6"/>
        <v>4.1000000000000009E-2</v>
      </c>
      <c r="S30" s="4">
        <f t="shared" si="6"/>
        <v>4.1000000000000009E-2</v>
      </c>
      <c r="T30" s="4">
        <f t="shared" si="7"/>
        <v>4.1000000000000009E-2</v>
      </c>
      <c r="U30" s="4">
        <f t="shared" si="7"/>
        <v>4.1000000000000009E-2</v>
      </c>
      <c r="V30" s="4">
        <f t="shared" si="7"/>
        <v>4.1000000000000009E-2</v>
      </c>
      <c r="W30" s="4">
        <f t="shared" si="7"/>
        <v>4.1000000000000009E-2</v>
      </c>
      <c r="X30" s="4">
        <f t="shared" si="7"/>
        <v>4.1000000000000009E-2</v>
      </c>
      <c r="Y30" s="4">
        <f t="shared" si="7"/>
        <v>4.1000000000000009E-2</v>
      </c>
      <c r="Z30" s="4">
        <f t="shared" si="7"/>
        <v>4.1000000000000009E-2</v>
      </c>
      <c r="AA30" s="4">
        <f t="shared" si="7"/>
        <v>4.1000000000000009E-2</v>
      </c>
      <c r="AB30" s="4">
        <f t="shared" si="7"/>
        <v>4.1000000000000009E-2</v>
      </c>
      <c r="AC30" s="4">
        <f t="shared" si="7"/>
        <v>4.1000000000000009E-2</v>
      </c>
      <c r="AD30" s="4">
        <f t="shared" si="8"/>
        <v>4.1000000000000009E-2</v>
      </c>
      <c r="AE30" s="4">
        <f t="shared" si="8"/>
        <v>4.1000000000000009E-2</v>
      </c>
      <c r="AF30" s="4">
        <f t="shared" si="8"/>
        <v>4.1000000000000009E-2</v>
      </c>
      <c r="AG30" s="4">
        <f t="shared" si="8"/>
        <v>4.1000000000000009E-2</v>
      </c>
      <c r="AH30" s="4">
        <f t="shared" si="8"/>
        <v>4.1000000000000009E-2</v>
      </c>
      <c r="AI30" s="4">
        <f t="shared" si="8"/>
        <v>4.1000000000000009E-2</v>
      </c>
      <c r="AJ30" s="4">
        <f t="shared" si="8"/>
        <v>4.1000000000000009E-2</v>
      </c>
      <c r="AK30" s="4">
        <f t="shared" si="8"/>
        <v>4.1000000000000009E-2</v>
      </c>
      <c r="AL30" s="4">
        <f t="shared" si="8"/>
        <v>4.1000000000000009E-2</v>
      </c>
      <c r="AM30" s="4">
        <f t="shared" si="8"/>
        <v>4.1000000000000009E-2</v>
      </c>
      <c r="AN30" s="4">
        <f t="shared" si="9"/>
        <v>4.1000000000000009E-2</v>
      </c>
      <c r="AO30" s="4">
        <f t="shared" si="9"/>
        <v>4.1000000000000009E-2</v>
      </c>
      <c r="AP30" s="4">
        <f t="shared" si="9"/>
        <v>4.1000000000000009E-2</v>
      </c>
      <c r="AQ30" s="4">
        <f t="shared" si="9"/>
        <v>4.1000000000000009E-2</v>
      </c>
      <c r="AR30" s="4">
        <f t="shared" si="9"/>
        <v>4.1000000000000009E-2</v>
      </c>
      <c r="AS30" s="4">
        <f t="shared" si="9"/>
        <v>4.1000000000000009E-2</v>
      </c>
      <c r="AT30" s="4">
        <f t="shared" si="9"/>
        <v>4.1000000000000009E-2</v>
      </c>
      <c r="AU30" s="4">
        <f t="shared" si="9"/>
        <v>4.1000000000000009E-2</v>
      </c>
      <c r="AV30" s="4">
        <f t="shared" si="9"/>
        <v>4.1000000000000009E-2</v>
      </c>
      <c r="AW30" s="4">
        <f t="shared" si="9"/>
        <v>4.1000000000000009E-2</v>
      </c>
      <c r="AX30" s="4">
        <f t="shared" si="10"/>
        <v>4.1000000000000009E-2</v>
      </c>
      <c r="AY30" s="4">
        <f t="shared" si="10"/>
        <v>4.1000000000000009E-2</v>
      </c>
      <c r="AZ30" s="4">
        <f t="shared" si="10"/>
        <v>4.1000000000000009E-2</v>
      </c>
      <c r="BA30" s="4">
        <f t="shared" si="10"/>
        <v>4.1000000000000009E-2</v>
      </c>
      <c r="BB30" s="4">
        <f t="shared" si="10"/>
        <v>4.1000000000000009E-2</v>
      </c>
      <c r="BC30" s="4">
        <f t="shared" si="10"/>
        <v>4.1000000000000009E-2</v>
      </c>
      <c r="BD30" s="4">
        <f t="shared" si="10"/>
        <v>4.1000000000000009E-2</v>
      </c>
      <c r="BE30" s="4">
        <f t="shared" si="10"/>
        <v>4.1000000000000009E-2</v>
      </c>
      <c r="BF30" s="4">
        <f t="shared" si="10"/>
        <v>4.1000000000000009E-2</v>
      </c>
      <c r="BG30" s="4">
        <f t="shared" si="10"/>
        <v>4.1000000000000009E-2</v>
      </c>
      <c r="BH30" s="4">
        <f t="shared" si="11"/>
        <v>4.1000000000000009E-2</v>
      </c>
      <c r="BI30" s="4">
        <f t="shared" si="11"/>
        <v>4.1000000000000009E-2</v>
      </c>
      <c r="BJ30" s="4">
        <f t="shared" si="11"/>
        <v>4.1000000000000009E-2</v>
      </c>
      <c r="BK30" s="4">
        <f t="shared" si="11"/>
        <v>4.1000000000000009E-2</v>
      </c>
      <c r="BL30" s="4">
        <f t="shared" si="11"/>
        <v>4.1000000000000009E-2</v>
      </c>
      <c r="BM30" s="4">
        <f t="shared" si="11"/>
        <v>4.1000000000000009E-2</v>
      </c>
      <c r="BN30" s="4">
        <f t="shared" si="11"/>
        <v>4.1000000000000009E-2</v>
      </c>
      <c r="BO30" s="4">
        <f t="shared" si="11"/>
        <v>4.1000000000000009E-2</v>
      </c>
      <c r="BP30" s="4">
        <f t="shared" si="11"/>
        <v>4.1000000000000009E-2</v>
      </c>
      <c r="BQ30" s="4">
        <f t="shared" si="11"/>
        <v>4.1000000000000009E-2</v>
      </c>
      <c r="BR30" s="4">
        <f t="shared" si="12"/>
        <v>4.1000000000000009E-2</v>
      </c>
      <c r="BS30" s="4">
        <f t="shared" si="12"/>
        <v>4.1000000000000009E-2</v>
      </c>
      <c r="BT30" s="4">
        <f t="shared" si="12"/>
        <v>4.1000000000000009E-2</v>
      </c>
      <c r="BU30" s="4">
        <f t="shared" si="12"/>
        <v>4.1000000000000009E-2</v>
      </c>
      <c r="BV30" s="4">
        <f t="shared" si="12"/>
        <v>4.1000000000000009E-2</v>
      </c>
      <c r="BW30" s="4">
        <f t="shared" si="12"/>
        <v>4.1000000000000009E-2</v>
      </c>
      <c r="BX30" s="4">
        <f t="shared" si="12"/>
        <v>4.1000000000000009E-2</v>
      </c>
      <c r="BY30" s="4">
        <f t="shared" si="12"/>
        <v>4.1000000000000009E-2</v>
      </c>
      <c r="BZ30" s="4">
        <f t="shared" si="12"/>
        <v>4.1000000000000009E-2</v>
      </c>
      <c r="CA30" s="4">
        <f t="shared" si="12"/>
        <v>4.1000000000000009E-2</v>
      </c>
      <c r="CB30" s="4">
        <f t="shared" si="13"/>
        <v>4.1000000000000009E-2</v>
      </c>
      <c r="CC30" s="4">
        <f t="shared" si="13"/>
        <v>4.1000000000000009E-2</v>
      </c>
      <c r="CD30" s="4">
        <f t="shared" si="13"/>
        <v>4.1000000000000009E-2</v>
      </c>
      <c r="CE30" s="4">
        <f t="shared" si="13"/>
        <v>4.1000000000000009E-2</v>
      </c>
      <c r="CF30" s="4">
        <f t="shared" si="13"/>
        <v>4.1000000000000009E-2</v>
      </c>
      <c r="CG30" s="4">
        <f t="shared" si="13"/>
        <v>4.1000000000000009E-2</v>
      </c>
      <c r="CH30" s="4">
        <f t="shared" si="13"/>
        <v>4.1000000000000009E-2</v>
      </c>
      <c r="CI30" s="4">
        <f t="shared" si="13"/>
        <v>4.1000000000000009E-2</v>
      </c>
      <c r="CJ30" s="4">
        <f t="shared" si="13"/>
        <v>4.1000000000000009E-2</v>
      </c>
      <c r="CK30" s="4">
        <f t="shared" si="13"/>
        <v>4.1000000000000009E-2</v>
      </c>
      <c r="CL30" s="4">
        <f t="shared" si="14"/>
        <v>4.1000000000000009E-2</v>
      </c>
      <c r="CM30" s="4">
        <f t="shared" si="14"/>
        <v>4.1000000000000009E-2</v>
      </c>
      <c r="CN30" s="4">
        <f t="shared" si="14"/>
        <v>4.1000000000000009E-2</v>
      </c>
      <c r="CO30" s="4">
        <f t="shared" si="14"/>
        <v>4.1000000000000009E-2</v>
      </c>
      <c r="CP30" s="4">
        <f t="shared" si="14"/>
        <v>4.1000000000000009E-2</v>
      </c>
      <c r="CQ30" s="4">
        <f t="shared" si="14"/>
        <v>4.1000000000000009E-2</v>
      </c>
      <c r="CR30" s="4">
        <f t="shared" si="14"/>
        <v>4.1000000000000009E-2</v>
      </c>
      <c r="CS30" s="4">
        <f t="shared" si="14"/>
        <v>4.1000000000000009E-2</v>
      </c>
      <c r="CT30" s="4">
        <f t="shared" si="14"/>
        <v>4.1000000000000009E-2</v>
      </c>
      <c r="CU30" s="4">
        <f t="shared" si="14"/>
        <v>4.1000000000000009E-2</v>
      </c>
      <c r="CV30" s="4">
        <f t="shared" si="15"/>
        <v>4.1000000000000009E-2</v>
      </c>
      <c r="CW30" s="4">
        <f t="shared" si="15"/>
        <v>4.1000000000000009E-2</v>
      </c>
      <c r="CX30" s="4">
        <f t="shared" si="15"/>
        <v>4.1000000000000009E-2</v>
      </c>
      <c r="CY30" s="4">
        <f t="shared" si="15"/>
        <v>4.1000000000000009E-2</v>
      </c>
      <c r="CZ30" s="4">
        <f t="shared" si="15"/>
        <v>4.1000000000000009E-2</v>
      </c>
      <c r="DA30" s="4">
        <f t="shared" si="15"/>
        <v>4.1000000000000009E-2</v>
      </c>
      <c r="DB30" s="4">
        <f t="shared" si="15"/>
        <v>4.1000000000000009E-2</v>
      </c>
      <c r="DC30" s="4">
        <f t="shared" si="15"/>
        <v>4.1000000000000009E-2</v>
      </c>
      <c r="DD30" s="4">
        <f t="shared" si="15"/>
        <v>4.1000000000000009E-2</v>
      </c>
      <c r="DE30" s="4">
        <f t="shared" si="15"/>
        <v>4.1000000000000009E-2</v>
      </c>
    </row>
    <row r="31" spans="1:109">
      <c r="A31" t="s">
        <v>55</v>
      </c>
      <c r="B31" t="s">
        <v>2</v>
      </c>
      <c r="C31">
        <v>4</v>
      </c>
      <c r="D31">
        <v>140</v>
      </c>
      <c r="E31" s="1">
        <v>0.5</v>
      </c>
      <c r="H31">
        <f>5*5+5*2.5</f>
        <v>37.5</v>
      </c>
      <c r="I31">
        <f>H31+H30+H29+H28</f>
        <v>90</v>
      </c>
      <c r="J31" s="4">
        <f t="shared" si="6"/>
        <v>0.41000000000000003</v>
      </c>
      <c r="K31" s="4">
        <f t="shared" si="6"/>
        <v>0.41000000000000003</v>
      </c>
      <c r="L31" s="4">
        <f t="shared" si="6"/>
        <v>0.41000000000000003</v>
      </c>
      <c r="M31" s="4">
        <f t="shared" si="6"/>
        <v>0.20500000000000002</v>
      </c>
      <c r="N31" s="4">
        <f t="shared" si="6"/>
        <v>0.20500000000000002</v>
      </c>
      <c r="O31" s="4">
        <f t="shared" si="6"/>
        <v>0.20500000000000002</v>
      </c>
      <c r="P31" s="4">
        <f t="shared" si="6"/>
        <v>0.20500000000000002</v>
      </c>
      <c r="Q31" s="4">
        <f t="shared" si="6"/>
        <v>4.1000000000000009E-2</v>
      </c>
      <c r="R31" s="4">
        <f t="shared" si="6"/>
        <v>4.1000000000000009E-2</v>
      </c>
      <c r="S31" s="4">
        <f t="shared" si="6"/>
        <v>4.1000000000000009E-2</v>
      </c>
      <c r="T31" s="4">
        <f t="shared" si="7"/>
        <v>4.1000000000000009E-2</v>
      </c>
      <c r="U31" s="4">
        <f t="shared" si="7"/>
        <v>4.1000000000000009E-2</v>
      </c>
      <c r="V31" s="4">
        <f t="shared" si="7"/>
        <v>4.1000000000000009E-2</v>
      </c>
      <c r="W31" s="4">
        <f t="shared" si="7"/>
        <v>4.1000000000000009E-2</v>
      </c>
      <c r="X31" s="4">
        <f t="shared" si="7"/>
        <v>4.1000000000000009E-2</v>
      </c>
      <c r="Y31" s="4">
        <f t="shared" si="7"/>
        <v>4.1000000000000009E-2</v>
      </c>
      <c r="Z31" s="4">
        <f t="shared" si="7"/>
        <v>4.1000000000000009E-2</v>
      </c>
      <c r="AA31" s="4">
        <f t="shared" si="7"/>
        <v>4.1000000000000009E-2</v>
      </c>
      <c r="AB31" s="4">
        <f t="shared" si="7"/>
        <v>4.1000000000000009E-2</v>
      </c>
      <c r="AC31" s="4">
        <f t="shared" si="7"/>
        <v>4.1000000000000009E-2</v>
      </c>
      <c r="AD31" s="4">
        <f t="shared" si="8"/>
        <v>4.1000000000000009E-2</v>
      </c>
      <c r="AE31" s="4">
        <f t="shared" si="8"/>
        <v>4.1000000000000009E-2</v>
      </c>
      <c r="AF31" s="4">
        <f t="shared" si="8"/>
        <v>4.1000000000000009E-2</v>
      </c>
      <c r="AG31" s="4">
        <f t="shared" si="8"/>
        <v>4.1000000000000009E-2</v>
      </c>
      <c r="AH31" s="4">
        <f t="shared" si="8"/>
        <v>4.1000000000000009E-2</v>
      </c>
      <c r="AI31" s="4">
        <f t="shared" si="8"/>
        <v>4.1000000000000009E-2</v>
      </c>
      <c r="AJ31" s="4">
        <f t="shared" si="8"/>
        <v>4.1000000000000009E-2</v>
      </c>
      <c r="AK31" s="4">
        <f t="shared" si="8"/>
        <v>4.1000000000000009E-2</v>
      </c>
      <c r="AL31" s="4">
        <f t="shared" si="8"/>
        <v>4.1000000000000009E-2</v>
      </c>
      <c r="AM31" s="4">
        <f t="shared" si="8"/>
        <v>4.1000000000000009E-2</v>
      </c>
      <c r="AN31" s="4">
        <f t="shared" si="9"/>
        <v>4.1000000000000009E-2</v>
      </c>
      <c r="AO31" s="4">
        <f t="shared" si="9"/>
        <v>4.1000000000000009E-2</v>
      </c>
      <c r="AP31" s="4">
        <f t="shared" si="9"/>
        <v>4.1000000000000009E-2</v>
      </c>
      <c r="AQ31" s="4">
        <f t="shared" si="9"/>
        <v>4.1000000000000009E-2</v>
      </c>
      <c r="AR31" s="4">
        <f t="shared" si="9"/>
        <v>4.1000000000000009E-2</v>
      </c>
      <c r="AS31" s="4">
        <f t="shared" si="9"/>
        <v>4.1000000000000009E-2</v>
      </c>
      <c r="AT31" s="4">
        <f t="shared" si="9"/>
        <v>4.1000000000000009E-2</v>
      </c>
      <c r="AU31" s="4">
        <f t="shared" si="9"/>
        <v>4.1000000000000009E-2</v>
      </c>
      <c r="AV31" s="4">
        <f t="shared" si="9"/>
        <v>4.1000000000000009E-2</v>
      </c>
      <c r="AW31" s="4">
        <f t="shared" si="9"/>
        <v>4.1000000000000009E-2</v>
      </c>
      <c r="AX31" s="4">
        <f t="shared" si="10"/>
        <v>4.1000000000000009E-2</v>
      </c>
      <c r="AY31" s="4">
        <f t="shared" si="10"/>
        <v>4.1000000000000009E-2</v>
      </c>
      <c r="AZ31" s="4">
        <f t="shared" si="10"/>
        <v>4.1000000000000009E-2</v>
      </c>
      <c r="BA31" s="4">
        <f t="shared" si="10"/>
        <v>4.1000000000000009E-2</v>
      </c>
      <c r="BB31" s="4">
        <f t="shared" si="10"/>
        <v>4.1000000000000009E-2</v>
      </c>
      <c r="BC31" s="4">
        <f t="shared" si="10"/>
        <v>4.1000000000000009E-2</v>
      </c>
      <c r="BD31" s="4">
        <f t="shared" si="10"/>
        <v>4.1000000000000009E-2</v>
      </c>
      <c r="BE31" s="4">
        <f t="shared" si="10"/>
        <v>4.1000000000000009E-2</v>
      </c>
      <c r="BF31" s="4">
        <f t="shared" si="10"/>
        <v>4.1000000000000009E-2</v>
      </c>
      <c r="BG31" s="4">
        <f t="shared" si="10"/>
        <v>4.1000000000000009E-2</v>
      </c>
      <c r="BH31" s="4">
        <f t="shared" si="11"/>
        <v>4.1000000000000009E-2</v>
      </c>
      <c r="BI31" s="4">
        <f t="shared" si="11"/>
        <v>4.1000000000000009E-2</v>
      </c>
      <c r="BJ31" s="4">
        <f t="shared" si="11"/>
        <v>4.1000000000000009E-2</v>
      </c>
      <c r="BK31" s="4">
        <f t="shared" si="11"/>
        <v>4.1000000000000009E-2</v>
      </c>
      <c r="BL31" s="4">
        <f t="shared" si="11"/>
        <v>4.1000000000000009E-2</v>
      </c>
      <c r="BM31" s="4">
        <f t="shared" si="11"/>
        <v>4.1000000000000009E-2</v>
      </c>
      <c r="BN31" s="4">
        <f t="shared" si="11"/>
        <v>4.1000000000000009E-2</v>
      </c>
      <c r="BO31" s="4">
        <f t="shared" si="11"/>
        <v>4.1000000000000009E-2</v>
      </c>
      <c r="BP31" s="4">
        <f t="shared" si="11"/>
        <v>4.1000000000000009E-2</v>
      </c>
      <c r="BQ31" s="4">
        <f t="shared" si="11"/>
        <v>4.1000000000000009E-2</v>
      </c>
      <c r="BR31" s="4">
        <f t="shared" si="12"/>
        <v>4.1000000000000009E-2</v>
      </c>
      <c r="BS31" s="4">
        <f t="shared" si="12"/>
        <v>4.1000000000000009E-2</v>
      </c>
      <c r="BT31" s="4">
        <f t="shared" si="12"/>
        <v>4.1000000000000009E-2</v>
      </c>
      <c r="BU31" s="4">
        <f t="shared" si="12"/>
        <v>4.1000000000000009E-2</v>
      </c>
      <c r="BV31" s="4">
        <f t="shared" si="12"/>
        <v>4.1000000000000009E-2</v>
      </c>
      <c r="BW31" s="4">
        <f t="shared" si="12"/>
        <v>4.1000000000000009E-2</v>
      </c>
      <c r="BX31" s="4">
        <f t="shared" si="12"/>
        <v>4.1000000000000009E-2</v>
      </c>
      <c r="BY31" s="4">
        <f t="shared" si="12"/>
        <v>4.1000000000000009E-2</v>
      </c>
      <c r="BZ31" s="4">
        <f t="shared" si="12"/>
        <v>4.1000000000000009E-2</v>
      </c>
      <c r="CA31" s="4">
        <f t="shared" si="12"/>
        <v>4.1000000000000009E-2</v>
      </c>
      <c r="CB31" s="4">
        <f t="shared" si="13"/>
        <v>4.1000000000000009E-2</v>
      </c>
      <c r="CC31" s="4">
        <f t="shared" si="13"/>
        <v>4.1000000000000009E-2</v>
      </c>
      <c r="CD31" s="4">
        <f t="shared" si="13"/>
        <v>4.1000000000000009E-2</v>
      </c>
      <c r="CE31" s="4">
        <f t="shared" si="13"/>
        <v>4.1000000000000009E-2</v>
      </c>
      <c r="CF31" s="4">
        <f t="shared" si="13"/>
        <v>4.1000000000000009E-2</v>
      </c>
      <c r="CG31" s="4">
        <f t="shared" si="13"/>
        <v>4.1000000000000009E-2</v>
      </c>
      <c r="CH31" s="4">
        <f t="shared" si="13"/>
        <v>4.1000000000000009E-2</v>
      </c>
      <c r="CI31" s="4">
        <f t="shared" si="13"/>
        <v>4.1000000000000009E-2</v>
      </c>
      <c r="CJ31" s="4">
        <f t="shared" si="13"/>
        <v>4.1000000000000009E-2</v>
      </c>
      <c r="CK31" s="4">
        <f t="shared" si="13"/>
        <v>4.1000000000000009E-2</v>
      </c>
      <c r="CL31" s="4">
        <f t="shared" si="14"/>
        <v>4.1000000000000009E-2</v>
      </c>
      <c r="CM31" s="4">
        <f t="shared" si="14"/>
        <v>4.1000000000000009E-2</v>
      </c>
      <c r="CN31" s="4">
        <f t="shared" si="14"/>
        <v>4.1000000000000009E-2</v>
      </c>
      <c r="CO31" s="4">
        <f t="shared" si="14"/>
        <v>4.1000000000000009E-2</v>
      </c>
      <c r="CP31" s="4">
        <f t="shared" si="14"/>
        <v>4.1000000000000009E-2</v>
      </c>
      <c r="CQ31" s="4">
        <f t="shared" si="14"/>
        <v>4.1000000000000009E-2</v>
      </c>
      <c r="CR31" s="4">
        <f t="shared" si="14"/>
        <v>4.1000000000000009E-2</v>
      </c>
      <c r="CS31" s="4">
        <f t="shared" si="14"/>
        <v>4.1000000000000009E-2</v>
      </c>
      <c r="CT31" s="4">
        <f t="shared" si="14"/>
        <v>4.1000000000000009E-2</v>
      </c>
      <c r="CU31" s="4">
        <f t="shared" si="14"/>
        <v>4.1000000000000009E-2</v>
      </c>
      <c r="CV31" s="4">
        <f t="shared" si="15"/>
        <v>4.1000000000000009E-2</v>
      </c>
      <c r="CW31" s="4">
        <f t="shared" si="15"/>
        <v>4.1000000000000009E-2</v>
      </c>
      <c r="CX31" s="4">
        <f t="shared" si="15"/>
        <v>4.1000000000000009E-2</v>
      </c>
      <c r="CY31" s="4">
        <f t="shared" si="15"/>
        <v>4.1000000000000009E-2</v>
      </c>
      <c r="CZ31" s="4">
        <f t="shared" si="15"/>
        <v>4.1000000000000009E-2</v>
      </c>
      <c r="DA31" s="4">
        <f t="shared" si="15"/>
        <v>4.1000000000000009E-2</v>
      </c>
      <c r="DB31" s="4">
        <f t="shared" si="15"/>
        <v>4.1000000000000009E-2</v>
      </c>
      <c r="DC31" s="4">
        <f t="shared" si="15"/>
        <v>4.1000000000000009E-2</v>
      </c>
      <c r="DD31" s="4">
        <f t="shared" si="15"/>
        <v>4.1000000000000009E-2</v>
      </c>
      <c r="DE31" s="4">
        <f t="shared" si="15"/>
        <v>4.1000000000000009E-2</v>
      </c>
    </row>
    <row r="32" spans="1:109">
      <c r="A32" t="s">
        <v>56</v>
      </c>
      <c r="B32" t="s">
        <v>2</v>
      </c>
      <c r="C32">
        <v>5</v>
      </c>
      <c r="D32">
        <v>160</v>
      </c>
      <c r="E32" s="1">
        <v>0.6</v>
      </c>
      <c r="H32">
        <v>75</v>
      </c>
      <c r="I32">
        <f>H32+H31+H30+H29+H28</f>
        <v>165</v>
      </c>
      <c r="J32" s="4">
        <f t="shared" ref="J32:S41" si="16">IF($D32-$Q$9*(J$21-1)&gt;$D32*0.7,0.5*(1+$F32-$U$4),IF($D32-$Q$9*(J$21-1)&gt;$D32*0.3,0.25*(1+$F32-$U$4),0.05*(1+$F32-$U$4)))</f>
        <v>0.41000000000000003</v>
      </c>
      <c r="K32" s="4">
        <f t="shared" si="16"/>
        <v>0.41000000000000003</v>
      </c>
      <c r="L32" s="4">
        <f t="shared" si="16"/>
        <v>0.41000000000000003</v>
      </c>
      <c r="M32" s="4">
        <f t="shared" si="16"/>
        <v>0.41000000000000003</v>
      </c>
      <c r="N32" s="4">
        <f t="shared" si="16"/>
        <v>0.20500000000000002</v>
      </c>
      <c r="O32" s="4">
        <f t="shared" si="16"/>
        <v>0.20500000000000002</v>
      </c>
      <c r="P32" s="4">
        <f t="shared" si="16"/>
        <v>0.20500000000000002</v>
      </c>
      <c r="Q32" s="4">
        <f t="shared" si="16"/>
        <v>0.20500000000000002</v>
      </c>
      <c r="R32" s="4">
        <f t="shared" si="16"/>
        <v>4.1000000000000009E-2</v>
      </c>
      <c r="S32" s="4">
        <f t="shared" si="16"/>
        <v>4.1000000000000009E-2</v>
      </c>
      <c r="T32" s="4">
        <f t="shared" ref="T32:AC41" si="17">IF($D32-$Q$9*(T$21-1)&gt;$D32*0.7,0.5*(1+$F32-$U$4),IF($D32-$Q$9*(T$21-1)&gt;$D32*0.3,0.25*(1+$F32-$U$4),0.05*(1+$F32-$U$4)))</f>
        <v>4.1000000000000009E-2</v>
      </c>
      <c r="U32" s="4">
        <f t="shared" si="17"/>
        <v>4.1000000000000009E-2</v>
      </c>
      <c r="V32" s="4">
        <f t="shared" si="17"/>
        <v>4.1000000000000009E-2</v>
      </c>
      <c r="W32" s="4">
        <f t="shared" si="17"/>
        <v>4.1000000000000009E-2</v>
      </c>
      <c r="X32" s="4">
        <f t="shared" si="17"/>
        <v>4.1000000000000009E-2</v>
      </c>
      <c r="Y32" s="4">
        <f t="shared" si="17"/>
        <v>4.1000000000000009E-2</v>
      </c>
      <c r="Z32" s="4">
        <f t="shared" si="17"/>
        <v>4.1000000000000009E-2</v>
      </c>
      <c r="AA32" s="4">
        <f t="shared" si="17"/>
        <v>4.1000000000000009E-2</v>
      </c>
      <c r="AB32" s="4">
        <f t="shared" si="17"/>
        <v>4.1000000000000009E-2</v>
      </c>
      <c r="AC32" s="4">
        <f t="shared" si="17"/>
        <v>4.1000000000000009E-2</v>
      </c>
      <c r="AD32" s="4">
        <f t="shared" ref="AD32:AM41" si="18">IF($D32-$Q$9*(AD$21-1)&gt;$D32*0.7,0.5*(1+$F32-$U$4),IF($D32-$Q$9*(AD$21-1)&gt;$D32*0.3,0.25*(1+$F32-$U$4),0.05*(1+$F32-$U$4)))</f>
        <v>4.1000000000000009E-2</v>
      </c>
      <c r="AE32" s="4">
        <f t="shared" si="18"/>
        <v>4.1000000000000009E-2</v>
      </c>
      <c r="AF32" s="4">
        <f t="shared" si="18"/>
        <v>4.1000000000000009E-2</v>
      </c>
      <c r="AG32" s="4">
        <f t="shared" si="18"/>
        <v>4.1000000000000009E-2</v>
      </c>
      <c r="AH32" s="4">
        <f t="shared" si="18"/>
        <v>4.1000000000000009E-2</v>
      </c>
      <c r="AI32" s="4">
        <f t="shared" si="18"/>
        <v>4.1000000000000009E-2</v>
      </c>
      <c r="AJ32" s="4">
        <f t="shared" si="18"/>
        <v>4.1000000000000009E-2</v>
      </c>
      <c r="AK32" s="4">
        <f t="shared" si="18"/>
        <v>4.1000000000000009E-2</v>
      </c>
      <c r="AL32" s="4">
        <f t="shared" si="18"/>
        <v>4.1000000000000009E-2</v>
      </c>
      <c r="AM32" s="4">
        <f t="shared" si="18"/>
        <v>4.1000000000000009E-2</v>
      </c>
      <c r="AN32" s="4">
        <f t="shared" ref="AN32:AW41" si="19">IF($D32-$Q$9*(AN$21-1)&gt;$D32*0.7,0.5*(1+$F32-$U$4),IF($D32-$Q$9*(AN$21-1)&gt;$D32*0.3,0.25*(1+$F32-$U$4),0.05*(1+$F32-$U$4)))</f>
        <v>4.1000000000000009E-2</v>
      </c>
      <c r="AO32" s="4">
        <f t="shared" si="19"/>
        <v>4.1000000000000009E-2</v>
      </c>
      <c r="AP32" s="4">
        <f t="shared" si="19"/>
        <v>4.1000000000000009E-2</v>
      </c>
      <c r="AQ32" s="4">
        <f t="shared" si="19"/>
        <v>4.1000000000000009E-2</v>
      </c>
      <c r="AR32" s="4">
        <f t="shared" si="19"/>
        <v>4.1000000000000009E-2</v>
      </c>
      <c r="AS32" s="4">
        <f t="shared" si="19"/>
        <v>4.1000000000000009E-2</v>
      </c>
      <c r="AT32" s="4">
        <f t="shared" si="19"/>
        <v>4.1000000000000009E-2</v>
      </c>
      <c r="AU32" s="4">
        <f t="shared" si="19"/>
        <v>4.1000000000000009E-2</v>
      </c>
      <c r="AV32" s="4">
        <f t="shared" si="19"/>
        <v>4.1000000000000009E-2</v>
      </c>
      <c r="AW32" s="4">
        <f t="shared" si="19"/>
        <v>4.1000000000000009E-2</v>
      </c>
      <c r="AX32" s="4">
        <f t="shared" ref="AX32:BG41" si="20">IF($D32-$Q$9*(AX$21-1)&gt;$D32*0.7,0.5*(1+$F32-$U$4),IF($D32-$Q$9*(AX$21-1)&gt;$D32*0.3,0.25*(1+$F32-$U$4),0.05*(1+$F32-$U$4)))</f>
        <v>4.1000000000000009E-2</v>
      </c>
      <c r="AY32" s="4">
        <f t="shared" si="20"/>
        <v>4.1000000000000009E-2</v>
      </c>
      <c r="AZ32" s="4">
        <f t="shared" si="20"/>
        <v>4.1000000000000009E-2</v>
      </c>
      <c r="BA32" s="4">
        <f t="shared" si="20"/>
        <v>4.1000000000000009E-2</v>
      </c>
      <c r="BB32" s="4">
        <f t="shared" si="20"/>
        <v>4.1000000000000009E-2</v>
      </c>
      <c r="BC32" s="4">
        <f t="shared" si="20"/>
        <v>4.1000000000000009E-2</v>
      </c>
      <c r="BD32" s="4">
        <f t="shared" si="20"/>
        <v>4.1000000000000009E-2</v>
      </c>
      <c r="BE32" s="4">
        <f t="shared" si="20"/>
        <v>4.1000000000000009E-2</v>
      </c>
      <c r="BF32" s="4">
        <f t="shared" si="20"/>
        <v>4.1000000000000009E-2</v>
      </c>
      <c r="BG32" s="4">
        <f t="shared" si="20"/>
        <v>4.1000000000000009E-2</v>
      </c>
      <c r="BH32" s="4">
        <f t="shared" ref="BH32:BQ41" si="21">IF($D32-$Q$9*(BH$21-1)&gt;$D32*0.7,0.5*(1+$F32-$U$4),IF($D32-$Q$9*(BH$21-1)&gt;$D32*0.3,0.25*(1+$F32-$U$4),0.05*(1+$F32-$U$4)))</f>
        <v>4.1000000000000009E-2</v>
      </c>
      <c r="BI32" s="4">
        <f t="shared" si="21"/>
        <v>4.1000000000000009E-2</v>
      </c>
      <c r="BJ32" s="4">
        <f t="shared" si="21"/>
        <v>4.1000000000000009E-2</v>
      </c>
      <c r="BK32" s="4">
        <f t="shared" si="21"/>
        <v>4.1000000000000009E-2</v>
      </c>
      <c r="BL32" s="4">
        <f t="shared" si="21"/>
        <v>4.1000000000000009E-2</v>
      </c>
      <c r="BM32" s="4">
        <f t="shared" si="21"/>
        <v>4.1000000000000009E-2</v>
      </c>
      <c r="BN32" s="4">
        <f t="shared" si="21"/>
        <v>4.1000000000000009E-2</v>
      </c>
      <c r="BO32" s="4">
        <f t="shared" si="21"/>
        <v>4.1000000000000009E-2</v>
      </c>
      <c r="BP32" s="4">
        <f t="shared" si="21"/>
        <v>4.1000000000000009E-2</v>
      </c>
      <c r="BQ32" s="4">
        <f t="shared" si="21"/>
        <v>4.1000000000000009E-2</v>
      </c>
      <c r="BR32" s="4">
        <f t="shared" ref="BR32:CA41" si="22">IF($D32-$Q$9*(BR$21-1)&gt;$D32*0.7,0.5*(1+$F32-$U$4),IF($D32-$Q$9*(BR$21-1)&gt;$D32*0.3,0.25*(1+$F32-$U$4),0.05*(1+$F32-$U$4)))</f>
        <v>4.1000000000000009E-2</v>
      </c>
      <c r="BS32" s="4">
        <f t="shared" si="22"/>
        <v>4.1000000000000009E-2</v>
      </c>
      <c r="BT32" s="4">
        <f t="shared" si="22"/>
        <v>4.1000000000000009E-2</v>
      </c>
      <c r="BU32" s="4">
        <f t="shared" si="22"/>
        <v>4.1000000000000009E-2</v>
      </c>
      <c r="BV32" s="4">
        <f t="shared" si="22"/>
        <v>4.1000000000000009E-2</v>
      </c>
      <c r="BW32" s="4">
        <f t="shared" si="22"/>
        <v>4.1000000000000009E-2</v>
      </c>
      <c r="BX32" s="4">
        <f t="shared" si="22"/>
        <v>4.1000000000000009E-2</v>
      </c>
      <c r="BY32" s="4">
        <f t="shared" si="22"/>
        <v>4.1000000000000009E-2</v>
      </c>
      <c r="BZ32" s="4">
        <f t="shared" si="22"/>
        <v>4.1000000000000009E-2</v>
      </c>
      <c r="CA32" s="4">
        <f t="shared" si="22"/>
        <v>4.1000000000000009E-2</v>
      </c>
      <c r="CB32" s="4">
        <f t="shared" ref="CB32:CK41" si="23">IF($D32-$Q$9*(CB$21-1)&gt;$D32*0.7,0.5*(1+$F32-$U$4),IF($D32-$Q$9*(CB$21-1)&gt;$D32*0.3,0.25*(1+$F32-$U$4),0.05*(1+$F32-$U$4)))</f>
        <v>4.1000000000000009E-2</v>
      </c>
      <c r="CC32" s="4">
        <f t="shared" si="23"/>
        <v>4.1000000000000009E-2</v>
      </c>
      <c r="CD32" s="4">
        <f t="shared" si="23"/>
        <v>4.1000000000000009E-2</v>
      </c>
      <c r="CE32" s="4">
        <f t="shared" si="23"/>
        <v>4.1000000000000009E-2</v>
      </c>
      <c r="CF32" s="4">
        <f t="shared" si="23"/>
        <v>4.1000000000000009E-2</v>
      </c>
      <c r="CG32" s="4">
        <f t="shared" si="23"/>
        <v>4.1000000000000009E-2</v>
      </c>
      <c r="CH32" s="4">
        <f t="shared" si="23"/>
        <v>4.1000000000000009E-2</v>
      </c>
      <c r="CI32" s="4">
        <f t="shared" si="23"/>
        <v>4.1000000000000009E-2</v>
      </c>
      <c r="CJ32" s="4">
        <f t="shared" si="23"/>
        <v>4.1000000000000009E-2</v>
      </c>
      <c r="CK32" s="4">
        <f t="shared" si="23"/>
        <v>4.1000000000000009E-2</v>
      </c>
      <c r="CL32" s="4">
        <f t="shared" ref="CL32:CU41" si="24">IF($D32-$Q$9*(CL$21-1)&gt;$D32*0.7,0.5*(1+$F32-$U$4),IF($D32-$Q$9*(CL$21-1)&gt;$D32*0.3,0.25*(1+$F32-$U$4),0.05*(1+$F32-$U$4)))</f>
        <v>4.1000000000000009E-2</v>
      </c>
      <c r="CM32" s="4">
        <f t="shared" si="24"/>
        <v>4.1000000000000009E-2</v>
      </c>
      <c r="CN32" s="4">
        <f t="shared" si="24"/>
        <v>4.1000000000000009E-2</v>
      </c>
      <c r="CO32" s="4">
        <f t="shared" si="24"/>
        <v>4.1000000000000009E-2</v>
      </c>
      <c r="CP32" s="4">
        <f t="shared" si="24"/>
        <v>4.1000000000000009E-2</v>
      </c>
      <c r="CQ32" s="4">
        <f t="shared" si="24"/>
        <v>4.1000000000000009E-2</v>
      </c>
      <c r="CR32" s="4">
        <f t="shared" si="24"/>
        <v>4.1000000000000009E-2</v>
      </c>
      <c r="CS32" s="4">
        <f t="shared" si="24"/>
        <v>4.1000000000000009E-2</v>
      </c>
      <c r="CT32" s="4">
        <f t="shared" si="24"/>
        <v>4.1000000000000009E-2</v>
      </c>
      <c r="CU32" s="4">
        <f t="shared" si="24"/>
        <v>4.1000000000000009E-2</v>
      </c>
      <c r="CV32" s="4">
        <f t="shared" ref="CV32:DE41" si="25">IF($D32-$Q$9*(CV$21-1)&gt;$D32*0.7,0.5*(1+$F32-$U$4),IF($D32-$Q$9*(CV$21-1)&gt;$D32*0.3,0.25*(1+$F32-$U$4),0.05*(1+$F32-$U$4)))</f>
        <v>4.1000000000000009E-2</v>
      </c>
      <c r="CW32" s="4">
        <f t="shared" si="25"/>
        <v>4.1000000000000009E-2</v>
      </c>
      <c r="CX32" s="4">
        <f t="shared" si="25"/>
        <v>4.1000000000000009E-2</v>
      </c>
      <c r="CY32" s="4">
        <f t="shared" si="25"/>
        <v>4.1000000000000009E-2</v>
      </c>
      <c r="CZ32" s="4">
        <f t="shared" si="25"/>
        <v>4.1000000000000009E-2</v>
      </c>
      <c r="DA32" s="4">
        <f t="shared" si="25"/>
        <v>4.1000000000000009E-2</v>
      </c>
      <c r="DB32" s="4">
        <f t="shared" si="25"/>
        <v>4.1000000000000009E-2</v>
      </c>
      <c r="DC32" s="4">
        <f t="shared" si="25"/>
        <v>4.1000000000000009E-2</v>
      </c>
      <c r="DD32" s="4">
        <f t="shared" si="25"/>
        <v>4.1000000000000009E-2</v>
      </c>
      <c r="DE32" s="4">
        <f t="shared" si="25"/>
        <v>4.1000000000000009E-2</v>
      </c>
    </row>
    <row r="33" spans="1:109">
      <c r="A33" t="s">
        <v>57</v>
      </c>
      <c r="B33" t="s">
        <v>3</v>
      </c>
      <c r="C33">
        <v>1</v>
      </c>
      <c r="D33">
        <v>80</v>
      </c>
      <c r="F33" s="1">
        <v>0.1</v>
      </c>
      <c r="H33">
        <f>15+7.5</f>
        <v>22.5</v>
      </c>
      <c r="I33">
        <f>H33</f>
        <v>22.5</v>
      </c>
      <c r="J33" s="4">
        <f t="shared" si="16"/>
        <v>0.46000000000000008</v>
      </c>
      <c r="K33" s="4">
        <f t="shared" si="16"/>
        <v>0.46000000000000008</v>
      </c>
      <c r="L33" s="4">
        <f t="shared" si="16"/>
        <v>0.23000000000000004</v>
      </c>
      <c r="M33" s="4">
        <f t="shared" si="16"/>
        <v>0.23000000000000004</v>
      </c>
      <c r="N33" s="4">
        <f t="shared" si="16"/>
        <v>4.6000000000000013E-2</v>
      </c>
      <c r="O33" s="4">
        <f t="shared" si="16"/>
        <v>4.6000000000000013E-2</v>
      </c>
      <c r="P33" s="4">
        <f t="shared" si="16"/>
        <v>4.6000000000000013E-2</v>
      </c>
      <c r="Q33" s="4">
        <f t="shared" si="16"/>
        <v>4.6000000000000013E-2</v>
      </c>
      <c r="R33" s="4">
        <f t="shared" si="16"/>
        <v>4.6000000000000013E-2</v>
      </c>
      <c r="S33" s="4">
        <f t="shared" si="16"/>
        <v>4.6000000000000013E-2</v>
      </c>
      <c r="T33" s="4">
        <f t="shared" si="17"/>
        <v>4.6000000000000013E-2</v>
      </c>
      <c r="U33" s="4">
        <f t="shared" si="17"/>
        <v>4.6000000000000013E-2</v>
      </c>
      <c r="V33" s="4">
        <f t="shared" si="17"/>
        <v>4.6000000000000013E-2</v>
      </c>
      <c r="W33" s="4">
        <f t="shared" si="17"/>
        <v>4.6000000000000013E-2</v>
      </c>
      <c r="X33" s="4">
        <f t="shared" si="17"/>
        <v>4.6000000000000013E-2</v>
      </c>
      <c r="Y33" s="4">
        <f t="shared" si="17"/>
        <v>4.6000000000000013E-2</v>
      </c>
      <c r="Z33" s="4">
        <f t="shared" si="17"/>
        <v>4.6000000000000013E-2</v>
      </c>
      <c r="AA33" s="4">
        <f t="shared" si="17"/>
        <v>4.6000000000000013E-2</v>
      </c>
      <c r="AB33" s="4">
        <f t="shared" si="17"/>
        <v>4.6000000000000013E-2</v>
      </c>
      <c r="AC33" s="4">
        <f t="shared" si="17"/>
        <v>4.6000000000000013E-2</v>
      </c>
      <c r="AD33" s="4">
        <f t="shared" si="18"/>
        <v>4.6000000000000013E-2</v>
      </c>
      <c r="AE33" s="4">
        <f t="shared" si="18"/>
        <v>4.6000000000000013E-2</v>
      </c>
      <c r="AF33" s="4">
        <f t="shared" si="18"/>
        <v>4.6000000000000013E-2</v>
      </c>
      <c r="AG33" s="4">
        <f t="shared" si="18"/>
        <v>4.6000000000000013E-2</v>
      </c>
      <c r="AH33" s="4">
        <f t="shared" si="18"/>
        <v>4.6000000000000013E-2</v>
      </c>
      <c r="AI33" s="4">
        <f t="shared" si="18"/>
        <v>4.6000000000000013E-2</v>
      </c>
      <c r="AJ33" s="4">
        <f t="shared" si="18"/>
        <v>4.6000000000000013E-2</v>
      </c>
      <c r="AK33" s="4">
        <f t="shared" si="18"/>
        <v>4.6000000000000013E-2</v>
      </c>
      <c r="AL33" s="4">
        <f t="shared" si="18"/>
        <v>4.6000000000000013E-2</v>
      </c>
      <c r="AM33" s="4">
        <f t="shared" si="18"/>
        <v>4.6000000000000013E-2</v>
      </c>
      <c r="AN33" s="4">
        <f t="shared" si="19"/>
        <v>4.6000000000000013E-2</v>
      </c>
      <c r="AO33" s="4">
        <f t="shared" si="19"/>
        <v>4.6000000000000013E-2</v>
      </c>
      <c r="AP33" s="4">
        <f t="shared" si="19"/>
        <v>4.6000000000000013E-2</v>
      </c>
      <c r="AQ33" s="4">
        <f t="shared" si="19"/>
        <v>4.6000000000000013E-2</v>
      </c>
      <c r="AR33" s="4">
        <f t="shared" si="19"/>
        <v>4.6000000000000013E-2</v>
      </c>
      <c r="AS33" s="4">
        <f t="shared" si="19"/>
        <v>4.6000000000000013E-2</v>
      </c>
      <c r="AT33" s="4">
        <f t="shared" si="19"/>
        <v>4.6000000000000013E-2</v>
      </c>
      <c r="AU33" s="4">
        <f t="shared" si="19"/>
        <v>4.6000000000000013E-2</v>
      </c>
      <c r="AV33" s="4">
        <f t="shared" si="19"/>
        <v>4.6000000000000013E-2</v>
      </c>
      <c r="AW33" s="4">
        <f t="shared" si="19"/>
        <v>4.6000000000000013E-2</v>
      </c>
      <c r="AX33" s="4">
        <f t="shared" si="20"/>
        <v>4.6000000000000013E-2</v>
      </c>
      <c r="AY33" s="4">
        <f t="shared" si="20"/>
        <v>4.6000000000000013E-2</v>
      </c>
      <c r="AZ33" s="4">
        <f t="shared" si="20"/>
        <v>4.6000000000000013E-2</v>
      </c>
      <c r="BA33" s="4">
        <f t="shared" si="20"/>
        <v>4.6000000000000013E-2</v>
      </c>
      <c r="BB33" s="4">
        <f t="shared" si="20"/>
        <v>4.6000000000000013E-2</v>
      </c>
      <c r="BC33" s="4">
        <f t="shared" si="20"/>
        <v>4.6000000000000013E-2</v>
      </c>
      <c r="BD33" s="4">
        <f t="shared" si="20"/>
        <v>4.6000000000000013E-2</v>
      </c>
      <c r="BE33" s="4">
        <f t="shared" si="20"/>
        <v>4.6000000000000013E-2</v>
      </c>
      <c r="BF33" s="4">
        <f t="shared" si="20"/>
        <v>4.6000000000000013E-2</v>
      </c>
      <c r="BG33" s="4">
        <f t="shared" si="20"/>
        <v>4.6000000000000013E-2</v>
      </c>
      <c r="BH33" s="4">
        <f t="shared" si="21"/>
        <v>4.6000000000000013E-2</v>
      </c>
      <c r="BI33" s="4">
        <f t="shared" si="21"/>
        <v>4.6000000000000013E-2</v>
      </c>
      <c r="BJ33" s="4">
        <f t="shared" si="21"/>
        <v>4.6000000000000013E-2</v>
      </c>
      <c r="BK33" s="4">
        <f t="shared" si="21"/>
        <v>4.6000000000000013E-2</v>
      </c>
      <c r="BL33" s="4">
        <f t="shared" si="21"/>
        <v>4.6000000000000013E-2</v>
      </c>
      <c r="BM33" s="4">
        <f t="shared" si="21"/>
        <v>4.6000000000000013E-2</v>
      </c>
      <c r="BN33" s="4">
        <f t="shared" si="21"/>
        <v>4.6000000000000013E-2</v>
      </c>
      <c r="BO33" s="4">
        <f t="shared" si="21"/>
        <v>4.6000000000000013E-2</v>
      </c>
      <c r="BP33" s="4">
        <f t="shared" si="21"/>
        <v>4.6000000000000013E-2</v>
      </c>
      <c r="BQ33" s="4">
        <f t="shared" si="21"/>
        <v>4.6000000000000013E-2</v>
      </c>
      <c r="BR33" s="4">
        <f t="shared" si="22"/>
        <v>4.6000000000000013E-2</v>
      </c>
      <c r="BS33" s="4">
        <f t="shared" si="22"/>
        <v>4.6000000000000013E-2</v>
      </c>
      <c r="BT33" s="4">
        <f t="shared" si="22"/>
        <v>4.6000000000000013E-2</v>
      </c>
      <c r="BU33" s="4">
        <f t="shared" si="22"/>
        <v>4.6000000000000013E-2</v>
      </c>
      <c r="BV33" s="4">
        <f t="shared" si="22"/>
        <v>4.6000000000000013E-2</v>
      </c>
      <c r="BW33" s="4">
        <f t="shared" si="22"/>
        <v>4.6000000000000013E-2</v>
      </c>
      <c r="BX33" s="4">
        <f t="shared" si="22"/>
        <v>4.6000000000000013E-2</v>
      </c>
      <c r="BY33" s="4">
        <f t="shared" si="22"/>
        <v>4.6000000000000013E-2</v>
      </c>
      <c r="BZ33" s="4">
        <f t="shared" si="22"/>
        <v>4.6000000000000013E-2</v>
      </c>
      <c r="CA33" s="4">
        <f t="shared" si="22"/>
        <v>4.6000000000000013E-2</v>
      </c>
      <c r="CB33" s="4">
        <f t="shared" si="23"/>
        <v>4.6000000000000013E-2</v>
      </c>
      <c r="CC33" s="4">
        <f t="shared" si="23"/>
        <v>4.6000000000000013E-2</v>
      </c>
      <c r="CD33" s="4">
        <f t="shared" si="23"/>
        <v>4.6000000000000013E-2</v>
      </c>
      <c r="CE33" s="4">
        <f t="shared" si="23"/>
        <v>4.6000000000000013E-2</v>
      </c>
      <c r="CF33" s="4">
        <f t="shared" si="23"/>
        <v>4.6000000000000013E-2</v>
      </c>
      <c r="CG33" s="4">
        <f t="shared" si="23"/>
        <v>4.6000000000000013E-2</v>
      </c>
      <c r="CH33" s="4">
        <f t="shared" si="23"/>
        <v>4.6000000000000013E-2</v>
      </c>
      <c r="CI33" s="4">
        <f t="shared" si="23"/>
        <v>4.6000000000000013E-2</v>
      </c>
      <c r="CJ33" s="4">
        <f t="shared" si="23"/>
        <v>4.6000000000000013E-2</v>
      </c>
      <c r="CK33" s="4">
        <f t="shared" si="23"/>
        <v>4.6000000000000013E-2</v>
      </c>
      <c r="CL33" s="4">
        <f t="shared" si="24"/>
        <v>4.6000000000000013E-2</v>
      </c>
      <c r="CM33" s="4">
        <f t="shared" si="24"/>
        <v>4.6000000000000013E-2</v>
      </c>
      <c r="CN33" s="4">
        <f t="shared" si="24"/>
        <v>4.6000000000000013E-2</v>
      </c>
      <c r="CO33" s="4">
        <f t="shared" si="24"/>
        <v>4.6000000000000013E-2</v>
      </c>
      <c r="CP33" s="4">
        <f t="shared" si="24"/>
        <v>4.6000000000000013E-2</v>
      </c>
      <c r="CQ33" s="4">
        <f t="shared" si="24"/>
        <v>4.6000000000000013E-2</v>
      </c>
      <c r="CR33" s="4">
        <f t="shared" si="24"/>
        <v>4.6000000000000013E-2</v>
      </c>
      <c r="CS33" s="4">
        <f t="shared" si="24"/>
        <v>4.6000000000000013E-2</v>
      </c>
      <c r="CT33" s="4">
        <f t="shared" si="24"/>
        <v>4.6000000000000013E-2</v>
      </c>
      <c r="CU33" s="4">
        <f t="shared" si="24"/>
        <v>4.6000000000000013E-2</v>
      </c>
      <c r="CV33" s="4">
        <f t="shared" si="25"/>
        <v>4.6000000000000013E-2</v>
      </c>
      <c r="CW33" s="4">
        <f t="shared" si="25"/>
        <v>4.6000000000000013E-2</v>
      </c>
      <c r="CX33" s="4">
        <f t="shared" si="25"/>
        <v>4.6000000000000013E-2</v>
      </c>
      <c r="CY33" s="4">
        <f t="shared" si="25"/>
        <v>4.6000000000000013E-2</v>
      </c>
      <c r="CZ33" s="4">
        <f t="shared" si="25"/>
        <v>4.6000000000000013E-2</v>
      </c>
      <c r="DA33" s="4">
        <f t="shared" si="25"/>
        <v>4.6000000000000013E-2</v>
      </c>
      <c r="DB33" s="4">
        <f t="shared" si="25"/>
        <v>4.6000000000000013E-2</v>
      </c>
      <c r="DC33" s="4">
        <f t="shared" si="25"/>
        <v>4.6000000000000013E-2</v>
      </c>
      <c r="DD33" s="4">
        <f t="shared" si="25"/>
        <v>4.6000000000000013E-2</v>
      </c>
      <c r="DE33" s="4">
        <f t="shared" si="25"/>
        <v>4.6000000000000013E-2</v>
      </c>
    </row>
    <row r="34" spans="1:109">
      <c r="A34" t="s">
        <v>58</v>
      </c>
      <c r="B34" t="s">
        <v>3</v>
      </c>
      <c r="C34">
        <v>2</v>
      </c>
      <c r="D34">
        <v>100</v>
      </c>
      <c r="F34" s="1">
        <v>0.2</v>
      </c>
      <c r="H34">
        <v>20</v>
      </c>
      <c r="I34">
        <f>H34+H33</f>
        <v>42.5</v>
      </c>
      <c r="J34" s="4">
        <f t="shared" si="16"/>
        <v>0.51</v>
      </c>
      <c r="K34" s="4">
        <f t="shared" si="16"/>
        <v>0.51</v>
      </c>
      <c r="L34" s="4">
        <f t="shared" si="16"/>
        <v>0.51</v>
      </c>
      <c r="M34" s="4">
        <f t="shared" si="16"/>
        <v>0.255</v>
      </c>
      <c r="N34" s="4">
        <f t="shared" si="16"/>
        <v>0.255</v>
      </c>
      <c r="O34" s="4">
        <f t="shared" si="16"/>
        <v>5.1000000000000004E-2</v>
      </c>
      <c r="P34" s="4">
        <f t="shared" si="16"/>
        <v>5.1000000000000004E-2</v>
      </c>
      <c r="Q34" s="4">
        <f t="shared" si="16"/>
        <v>5.1000000000000004E-2</v>
      </c>
      <c r="R34" s="4">
        <f t="shared" si="16"/>
        <v>5.1000000000000004E-2</v>
      </c>
      <c r="S34" s="4">
        <f t="shared" si="16"/>
        <v>5.1000000000000004E-2</v>
      </c>
      <c r="T34" s="4">
        <f t="shared" si="17"/>
        <v>5.1000000000000004E-2</v>
      </c>
      <c r="U34" s="4">
        <f t="shared" si="17"/>
        <v>5.1000000000000004E-2</v>
      </c>
      <c r="V34" s="4">
        <f t="shared" si="17"/>
        <v>5.1000000000000004E-2</v>
      </c>
      <c r="W34" s="4">
        <f t="shared" si="17"/>
        <v>5.1000000000000004E-2</v>
      </c>
      <c r="X34" s="4">
        <f t="shared" si="17"/>
        <v>5.1000000000000004E-2</v>
      </c>
      <c r="Y34" s="4">
        <f t="shared" si="17"/>
        <v>5.1000000000000004E-2</v>
      </c>
      <c r="Z34" s="4">
        <f t="shared" si="17"/>
        <v>5.1000000000000004E-2</v>
      </c>
      <c r="AA34" s="4">
        <f t="shared" si="17"/>
        <v>5.1000000000000004E-2</v>
      </c>
      <c r="AB34" s="4">
        <f t="shared" si="17"/>
        <v>5.1000000000000004E-2</v>
      </c>
      <c r="AC34" s="4">
        <f t="shared" si="17"/>
        <v>5.1000000000000004E-2</v>
      </c>
      <c r="AD34" s="4">
        <f t="shared" si="18"/>
        <v>5.1000000000000004E-2</v>
      </c>
      <c r="AE34" s="4">
        <f t="shared" si="18"/>
        <v>5.1000000000000004E-2</v>
      </c>
      <c r="AF34" s="4">
        <f t="shared" si="18"/>
        <v>5.1000000000000004E-2</v>
      </c>
      <c r="AG34" s="4">
        <f t="shared" si="18"/>
        <v>5.1000000000000004E-2</v>
      </c>
      <c r="AH34" s="4">
        <f t="shared" si="18"/>
        <v>5.1000000000000004E-2</v>
      </c>
      <c r="AI34" s="4">
        <f t="shared" si="18"/>
        <v>5.1000000000000004E-2</v>
      </c>
      <c r="AJ34" s="4">
        <f t="shared" si="18"/>
        <v>5.1000000000000004E-2</v>
      </c>
      <c r="AK34" s="4">
        <f t="shared" si="18"/>
        <v>5.1000000000000004E-2</v>
      </c>
      <c r="AL34" s="4">
        <f t="shared" si="18"/>
        <v>5.1000000000000004E-2</v>
      </c>
      <c r="AM34" s="4">
        <f t="shared" si="18"/>
        <v>5.1000000000000004E-2</v>
      </c>
      <c r="AN34" s="4">
        <f t="shared" si="19"/>
        <v>5.1000000000000004E-2</v>
      </c>
      <c r="AO34" s="4">
        <f t="shared" si="19"/>
        <v>5.1000000000000004E-2</v>
      </c>
      <c r="AP34" s="4">
        <f t="shared" si="19"/>
        <v>5.1000000000000004E-2</v>
      </c>
      <c r="AQ34" s="4">
        <f t="shared" si="19"/>
        <v>5.1000000000000004E-2</v>
      </c>
      <c r="AR34" s="4">
        <f t="shared" si="19"/>
        <v>5.1000000000000004E-2</v>
      </c>
      <c r="AS34" s="4">
        <f t="shared" si="19"/>
        <v>5.1000000000000004E-2</v>
      </c>
      <c r="AT34" s="4">
        <f t="shared" si="19"/>
        <v>5.1000000000000004E-2</v>
      </c>
      <c r="AU34" s="4">
        <f t="shared" si="19"/>
        <v>5.1000000000000004E-2</v>
      </c>
      <c r="AV34" s="4">
        <f t="shared" si="19"/>
        <v>5.1000000000000004E-2</v>
      </c>
      <c r="AW34" s="4">
        <f t="shared" si="19"/>
        <v>5.1000000000000004E-2</v>
      </c>
      <c r="AX34" s="4">
        <f t="shared" si="20"/>
        <v>5.1000000000000004E-2</v>
      </c>
      <c r="AY34" s="4">
        <f t="shared" si="20"/>
        <v>5.1000000000000004E-2</v>
      </c>
      <c r="AZ34" s="4">
        <f t="shared" si="20"/>
        <v>5.1000000000000004E-2</v>
      </c>
      <c r="BA34" s="4">
        <f t="shared" si="20"/>
        <v>5.1000000000000004E-2</v>
      </c>
      <c r="BB34" s="4">
        <f t="shared" si="20"/>
        <v>5.1000000000000004E-2</v>
      </c>
      <c r="BC34" s="4">
        <f t="shared" si="20"/>
        <v>5.1000000000000004E-2</v>
      </c>
      <c r="BD34" s="4">
        <f t="shared" si="20"/>
        <v>5.1000000000000004E-2</v>
      </c>
      <c r="BE34" s="4">
        <f t="shared" si="20"/>
        <v>5.1000000000000004E-2</v>
      </c>
      <c r="BF34" s="4">
        <f t="shared" si="20"/>
        <v>5.1000000000000004E-2</v>
      </c>
      <c r="BG34" s="4">
        <f t="shared" si="20"/>
        <v>5.1000000000000004E-2</v>
      </c>
      <c r="BH34" s="4">
        <f t="shared" si="21"/>
        <v>5.1000000000000004E-2</v>
      </c>
      <c r="BI34" s="4">
        <f t="shared" si="21"/>
        <v>5.1000000000000004E-2</v>
      </c>
      <c r="BJ34" s="4">
        <f t="shared" si="21"/>
        <v>5.1000000000000004E-2</v>
      </c>
      <c r="BK34" s="4">
        <f t="shared" si="21"/>
        <v>5.1000000000000004E-2</v>
      </c>
      <c r="BL34" s="4">
        <f t="shared" si="21"/>
        <v>5.1000000000000004E-2</v>
      </c>
      <c r="BM34" s="4">
        <f t="shared" si="21"/>
        <v>5.1000000000000004E-2</v>
      </c>
      <c r="BN34" s="4">
        <f t="shared" si="21"/>
        <v>5.1000000000000004E-2</v>
      </c>
      <c r="BO34" s="4">
        <f t="shared" si="21"/>
        <v>5.1000000000000004E-2</v>
      </c>
      <c r="BP34" s="4">
        <f t="shared" si="21"/>
        <v>5.1000000000000004E-2</v>
      </c>
      <c r="BQ34" s="4">
        <f t="shared" si="21"/>
        <v>5.1000000000000004E-2</v>
      </c>
      <c r="BR34" s="4">
        <f t="shared" si="22"/>
        <v>5.1000000000000004E-2</v>
      </c>
      <c r="BS34" s="4">
        <f t="shared" si="22"/>
        <v>5.1000000000000004E-2</v>
      </c>
      <c r="BT34" s="4">
        <f t="shared" si="22"/>
        <v>5.1000000000000004E-2</v>
      </c>
      <c r="BU34" s="4">
        <f t="shared" si="22"/>
        <v>5.1000000000000004E-2</v>
      </c>
      <c r="BV34" s="4">
        <f t="shared" si="22"/>
        <v>5.1000000000000004E-2</v>
      </c>
      <c r="BW34" s="4">
        <f t="shared" si="22"/>
        <v>5.1000000000000004E-2</v>
      </c>
      <c r="BX34" s="4">
        <f t="shared" si="22"/>
        <v>5.1000000000000004E-2</v>
      </c>
      <c r="BY34" s="4">
        <f t="shared" si="22"/>
        <v>5.1000000000000004E-2</v>
      </c>
      <c r="BZ34" s="4">
        <f t="shared" si="22"/>
        <v>5.1000000000000004E-2</v>
      </c>
      <c r="CA34" s="4">
        <f t="shared" si="22"/>
        <v>5.1000000000000004E-2</v>
      </c>
      <c r="CB34" s="4">
        <f t="shared" si="23"/>
        <v>5.1000000000000004E-2</v>
      </c>
      <c r="CC34" s="4">
        <f t="shared" si="23"/>
        <v>5.1000000000000004E-2</v>
      </c>
      <c r="CD34" s="4">
        <f t="shared" si="23"/>
        <v>5.1000000000000004E-2</v>
      </c>
      <c r="CE34" s="4">
        <f t="shared" si="23"/>
        <v>5.1000000000000004E-2</v>
      </c>
      <c r="CF34" s="4">
        <f t="shared" si="23"/>
        <v>5.1000000000000004E-2</v>
      </c>
      <c r="CG34" s="4">
        <f t="shared" si="23"/>
        <v>5.1000000000000004E-2</v>
      </c>
      <c r="CH34" s="4">
        <f t="shared" si="23"/>
        <v>5.1000000000000004E-2</v>
      </c>
      <c r="CI34" s="4">
        <f t="shared" si="23"/>
        <v>5.1000000000000004E-2</v>
      </c>
      <c r="CJ34" s="4">
        <f t="shared" si="23"/>
        <v>5.1000000000000004E-2</v>
      </c>
      <c r="CK34" s="4">
        <f t="shared" si="23"/>
        <v>5.1000000000000004E-2</v>
      </c>
      <c r="CL34" s="4">
        <f t="shared" si="24"/>
        <v>5.1000000000000004E-2</v>
      </c>
      <c r="CM34" s="4">
        <f t="shared" si="24"/>
        <v>5.1000000000000004E-2</v>
      </c>
      <c r="CN34" s="4">
        <f t="shared" si="24"/>
        <v>5.1000000000000004E-2</v>
      </c>
      <c r="CO34" s="4">
        <f t="shared" si="24"/>
        <v>5.1000000000000004E-2</v>
      </c>
      <c r="CP34" s="4">
        <f t="shared" si="24"/>
        <v>5.1000000000000004E-2</v>
      </c>
      <c r="CQ34" s="4">
        <f t="shared" si="24"/>
        <v>5.1000000000000004E-2</v>
      </c>
      <c r="CR34" s="4">
        <f t="shared" si="24"/>
        <v>5.1000000000000004E-2</v>
      </c>
      <c r="CS34" s="4">
        <f t="shared" si="24"/>
        <v>5.1000000000000004E-2</v>
      </c>
      <c r="CT34" s="4">
        <f t="shared" si="24"/>
        <v>5.1000000000000004E-2</v>
      </c>
      <c r="CU34" s="4">
        <f t="shared" si="24"/>
        <v>5.1000000000000004E-2</v>
      </c>
      <c r="CV34" s="4">
        <f t="shared" si="25"/>
        <v>5.1000000000000004E-2</v>
      </c>
      <c r="CW34" s="4">
        <f t="shared" si="25"/>
        <v>5.1000000000000004E-2</v>
      </c>
      <c r="CX34" s="4">
        <f t="shared" si="25"/>
        <v>5.1000000000000004E-2</v>
      </c>
      <c r="CY34" s="4">
        <f t="shared" si="25"/>
        <v>5.1000000000000004E-2</v>
      </c>
      <c r="CZ34" s="4">
        <f t="shared" si="25"/>
        <v>5.1000000000000004E-2</v>
      </c>
      <c r="DA34" s="4">
        <f t="shared" si="25"/>
        <v>5.1000000000000004E-2</v>
      </c>
      <c r="DB34" s="4">
        <f t="shared" si="25"/>
        <v>5.1000000000000004E-2</v>
      </c>
      <c r="DC34" s="4">
        <f t="shared" si="25"/>
        <v>5.1000000000000004E-2</v>
      </c>
      <c r="DD34" s="4">
        <f t="shared" si="25"/>
        <v>5.1000000000000004E-2</v>
      </c>
      <c r="DE34" s="4">
        <f t="shared" si="25"/>
        <v>5.1000000000000004E-2</v>
      </c>
    </row>
    <row r="35" spans="1:109">
      <c r="A35" t="s">
        <v>59</v>
      </c>
      <c r="B35" t="s">
        <v>3</v>
      </c>
      <c r="C35">
        <v>3</v>
      </c>
      <c r="D35">
        <v>120</v>
      </c>
      <c r="F35" s="1">
        <v>0.3</v>
      </c>
      <c r="H35">
        <f>2.5*5+25</f>
        <v>37.5</v>
      </c>
      <c r="I35">
        <f>H35+H34+H33</f>
        <v>80</v>
      </c>
      <c r="J35" s="4">
        <f t="shared" si="16"/>
        <v>0.56000000000000005</v>
      </c>
      <c r="K35" s="4">
        <f t="shared" si="16"/>
        <v>0.56000000000000005</v>
      </c>
      <c r="L35" s="4">
        <f t="shared" si="16"/>
        <v>0.56000000000000005</v>
      </c>
      <c r="M35" s="4">
        <f t="shared" si="16"/>
        <v>0.28000000000000003</v>
      </c>
      <c r="N35" s="4">
        <f t="shared" si="16"/>
        <v>0.28000000000000003</v>
      </c>
      <c r="O35" s="4">
        <f t="shared" si="16"/>
        <v>0.28000000000000003</v>
      </c>
      <c r="P35" s="4">
        <f t="shared" si="16"/>
        <v>5.6000000000000008E-2</v>
      </c>
      <c r="Q35" s="4">
        <f t="shared" si="16"/>
        <v>5.6000000000000008E-2</v>
      </c>
      <c r="R35" s="4">
        <f t="shared" si="16"/>
        <v>5.6000000000000008E-2</v>
      </c>
      <c r="S35" s="4">
        <f t="shared" si="16"/>
        <v>5.6000000000000008E-2</v>
      </c>
      <c r="T35" s="4">
        <f t="shared" si="17"/>
        <v>5.6000000000000008E-2</v>
      </c>
      <c r="U35" s="4">
        <f t="shared" si="17"/>
        <v>5.6000000000000008E-2</v>
      </c>
      <c r="V35" s="4">
        <f t="shared" si="17"/>
        <v>5.6000000000000008E-2</v>
      </c>
      <c r="W35" s="4">
        <f t="shared" si="17"/>
        <v>5.6000000000000008E-2</v>
      </c>
      <c r="X35" s="4">
        <f t="shared" si="17"/>
        <v>5.6000000000000008E-2</v>
      </c>
      <c r="Y35" s="4">
        <f t="shared" si="17"/>
        <v>5.6000000000000008E-2</v>
      </c>
      <c r="Z35" s="4">
        <f t="shared" si="17"/>
        <v>5.6000000000000008E-2</v>
      </c>
      <c r="AA35" s="4">
        <f t="shared" si="17"/>
        <v>5.6000000000000008E-2</v>
      </c>
      <c r="AB35" s="4">
        <f t="shared" si="17"/>
        <v>5.6000000000000008E-2</v>
      </c>
      <c r="AC35" s="4">
        <f t="shared" si="17"/>
        <v>5.6000000000000008E-2</v>
      </c>
      <c r="AD35" s="4">
        <f t="shared" si="18"/>
        <v>5.6000000000000008E-2</v>
      </c>
      <c r="AE35" s="4">
        <f t="shared" si="18"/>
        <v>5.6000000000000008E-2</v>
      </c>
      <c r="AF35" s="4">
        <f t="shared" si="18"/>
        <v>5.6000000000000008E-2</v>
      </c>
      <c r="AG35" s="4">
        <f t="shared" si="18"/>
        <v>5.6000000000000008E-2</v>
      </c>
      <c r="AH35" s="4">
        <f t="shared" si="18"/>
        <v>5.6000000000000008E-2</v>
      </c>
      <c r="AI35" s="4">
        <f t="shared" si="18"/>
        <v>5.6000000000000008E-2</v>
      </c>
      <c r="AJ35" s="4">
        <f t="shared" si="18"/>
        <v>5.6000000000000008E-2</v>
      </c>
      <c r="AK35" s="4">
        <f t="shared" si="18"/>
        <v>5.6000000000000008E-2</v>
      </c>
      <c r="AL35" s="4">
        <f t="shared" si="18"/>
        <v>5.6000000000000008E-2</v>
      </c>
      <c r="AM35" s="4">
        <f t="shared" si="18"/>
        <v>5.6000000000000008E-2</v>
      </c>
      <c r="AN35" s="4">
        <f t="shared" si="19"/>
        <v>5.6000000000000008E-2</v>
      </c>
      <c r="AO35" s="4">
        <f t="shared" si="19"/>
        <v>5.6000000000000008E-2</v>
      </c>
      <c r="AP35" s="4">
        <f t="shared" si="19"/>
        <v>5.6000000000000008E-2</v>
      </c>
      <c r="AQ35" s="4">
        <f t="shared" si="19"/>
        <v>5.6000000000000008E-2</v>
      </c>
      <c r="AR35" s="4">
        <f t="shared" si="19"/>
        <v>5.6000000000000008E-2</v>
      </c>
      <c r="AS35" s="4">
        <f t="shared" si="19"/>
        <v>5.6000000000000008E-2</v>
      </c>
      <c r="AT35" s="4">
        <f t="shared" si="19"/>
        <v>5.6000000000000008E-2</v>
      </c>
      <c r="AU35" s="4">
        <f t="shared" si="19"/>
        <v>5.6000000000000008E-2</v>
      </c>
      <c r="AV35" s="4">
        <f t="shared" si="19"/>
        <v>5.6000000000000008E-2</v>
      </c>
      <c r="AW35" s="4">
        <f t="shared" si="19"/>
        <v>5.6000000000000008E-2</v>
      </c>
      <c r="AX35" s="4">
        <f t="shared" si="20"/>
        <v>5.6000000000000008E-2</v>
      </c>
      <c r="AY35" s="4">
        <f t="shared" si="20"/>
        <v>5.6000000000000008E-2</v>
      </c>
      <c r="AZ35" s="4">
        <f t="shared" si="20"/>
        <v>5.6000000000000008E-2</v>
      </c>
      <c r="BA35" s="4">
        <f t="shared" si="20"/>
        <v>5.6000000000000008E-2</v>
      </c>
      <c r="BB35" s="4">
        <f t="shared" si="20"/>
        <v>5.6000000000000008E-2</v>
      </c>
      <c r="BC35" s="4">
        <f t="shared" si="20"/>
        <v>5.6000000000000008E-2</v>
      </c>
      <c r="BD35" s="4">
        <f t="shared" si="20"/>
        <v>5.6000000000000008E-2</v>
      </c>
      <c r="BE35" s="4">
        <f t="shared" si="20"/>
        <v>5.6000000000000008E-2</v>
      </c>
      <c r="BF35" s="4">
        <f t="shared" si="20"/>
        <v>5.6000000000000008E-2</v>
      </c>
      <c r="BG35" s="4">
        <f t="shared" si="20"/>
        <v>5.6000000000000008E-2</v>
      </c>
      <c r="BH35" s="4">
        <f t="shared" si="21"/>
        <v>5.6000000000000008E-2</v>
      </c>
      <c r="BI35" s="4">
        <f t="shared" si="21"/>
        <v>5.6000000000000008E-2</v>
      </c>
      <c r="BJ35" s="4">
        <f t="shared" si="21"/>
        <v>5.6000000000000008E-2</v>
      </c>
      <c r="BK35" s="4">
        <f t="shared" si="21"/>
        <v>5.6000000000000008E-2</v>
      </c>
      <c r="BL35" s="4">
        <f t="shared" si="21"/>
        <v>5.6000000000000008E-2</v>
      </c>
      <c r="BM35" s="4">
        <f t="shared" si="21"/>
        <v>5.6000000000000008E-2</v>
      </c>
      <c r="BN35" s="4">
        <f t="shared" si="21"/>
        <v>5.6000000000000008E-2</v>
      </c>
      <c r="BO35" s="4">
        <f t="shared" si="21"/>
        <v>5.6000000000000008E-2</v>
      </c>
      <c r="BP35" s="4">
        <f t="shared" si="21"/>
        <v>5.6000000000000008E-2</v>
      </c>
      <c r="BQ35" s="4">
        <f t="shared" si="21"/>
        <v>5.6000000000000008E-2</v>
      </c>
      <c r="BR35" s="4">
        <f t="shared" si="22"/>
        <v>5.6000000000000008E-2</v>
      </c>
      <c r="BS35" s="4">
        <f t="shared" si="22"/>
        <v>5.6000000000000008E-2</v>
      </c>
      <c r="BT35" s="4">
        <f t="shared" si="22"/>
        <v>5.6000000000000008E-2</v>
      </c>
      <c r="BU35" s="4">
        <f t="shared" si="22"/>
        <v>5.6000000000000008E-2</v>
      </c>
      <c r="BV35" s="4">
        <f t="shared" si="22"/>
        <v>5.6000000000000008E-2</v>
      </c>
      <c r="BW35" s="4">
        <f t="shared" si="22"/>
        <v>5.6000000000000008E-2</v>
      </c>
      <c r="BX35" s="4">
        <f t="shared" si="22"/>
        <v>5.6000000000000008E-2</v>
      </c>
      <c r="BY35" s="4">
        <f t="shared" si="22"/>
        <v>5.6000000000000008E-2</v>
      </c>
      <c r="BZ35" s="4">
        <f t="shared" si="22"/>
        <v>5.6000000000000008E-2</v>
      </c>
      <c r="CA35" s="4">
        <f t="shared" si="22"/>
        <v>5.6000000000000008E-2</v>
      </c>
      <c r="CB35" s="4">
        <f t="shared" si="23"/>
        <v>5.6000000000000008E-2</v>
      </c>
      <c r="CC35" s="4">
        <f t="shared" si="23"/>
        <v>5.6000000000000008E-2</v>
      </c>
      <c r="CD35" s="4">
        <f t="shared" si="23"/>
        <v>5.6000000000000008E-2</v>
      </c>
      <c r="CE35" s="4">
        <f t="shared" si="23"/>
        <v>5.6000000000000008E-2</v>
      </c>
      <c r="CF35" s="4">
        <f t="shared" si="23"/>
        <v>5.6000000000000008E-2</v>
      </c>
      <c r="CG35" s="4">
        <f t="shared" si="23"/>
        <v>5.6000000000000008E-2</v>
      </c>
      <c r="CH35" s="4">
        <f t="shared" si="23"/>
        <v>5.6000000000000008E-2</v>
      </c>
      <c r="CI35" s="4">
        <f t="shared" si="23"/>
        <v>5.6000000000000008E-2</v>
      </c>
      <c r="CJ35" s="4">
        <f t="shared" si="23"/>
        <v>5.6000000000000008E-2</v>
      </c>
      <c r="CK35" s="4">
        <f t="shared" si="23"/>
        <v>5.6000000000000008E-2</v>
      </c>
      <c r="CL35" s="4">
        <f t="shared" si="24"/>
        <v>5.6000000000000008E-2</v>
      </c>
      <c r="CM35" s="4">
        <f t="shared" si="24"/>
        <v>5.6000000000000008E-2</v>
      </c>
      <c r="CN35" s="4">
        <f t="shared" si="24"/>
        <v>5.6000000000000008E-2</v>
      </c>
      <c r="CO35" s="4">
        <f t="shared" si="24"/>
        <v>5.6000000000000008E-2</v>
      </c>
      <c r="CP35" s="4">
        <f t="shared" si="24"/>
        <v>5.6000000000000008E-2</v>
      </c>
      <c r="CQ35" s="4">
        <f t="shared" si="24"/>
        <v>5.6000000000000008E-2</v>
      </c>
      <c r="CR35" s="4">
        <f t="shared" si="24"/>
        <v>5.6000000000000008E-2</v>
      </c>
      <c r="CS35" s="4">
        <f t="shared" si="24"/>
        <v>5.6000000000000008E-2</v>
      </c>
      <c r="CT35" s="4">
        <f t="shared" si="24"/>
        <v>5.6000000000000008E-2</v>
      </c>
      <c r="CU35" s="4">
        <f t="shared" si="24"/>
        <v>5.6000000000000008E-2</v>
      </c>
      <c r="CV35" s="4">
        <f t="shared" si="25"/>
        <v>5.6000000000000008E-2</v>
      </c>
      <c r="CW35" s="4">
        <f t="shared" si="25"/>
        <v>5.6000000000000008E-2</v>
      </c>
      <c r="CX35" s="4">
        <f t="shared" si="25"/>
        <v>5.6000000000000008E-2</v>
      </c>
      <c r="CY35" s="4">
        <f t="shared" si="25"/>
        <v>5.6000000000000008E-2</v>
      </c>
      <c r="CZ35" s="4">
        <f t="shared" si="25"/>
        <v>5.6000000000000008E-2</v>
      </c>
      <c r="DA35" s="4">
        <f t="shared" si="25"/>
        <v>5.6000000000000008E-2</v>
      </c>
      <c r="DB35" s="4">
        <f t="shared" si="25"/>
        <v>5.6000000000000008E-2</v>
      </c>
      <c r="DC35" s="4">
        <f t="shared" si="25"/>
        <v>5.6000000000000008E-2</v>
      </c>
      <c r="DD35" s="4">
        <f t="shared" si="25"/>
        <v>5.6000000000000008E-2</v>
      </c>
      <c r="DE35" s="4">
        <f t="shared" si="25"/>
        <v>5.6000000000000008E-2</v>
      </c>
    </row>
    <row r="36" spans="1:109">
      <c r="A36" t="s">
        <v>69</v>
      </c>
      <c r="B36" t="s">
        <v>3</v>
      </c>
      <c r="C36">
        <v>4</v>
      </c>
      <c r="D36">
        <v>140</v>
      </c>
      <c r="F36" s="1">
        <v>0.4</v>
      </c>
      <c r="H36">
        <v>75</v>
      </c>
      <c r="I36">
        <f>H36+H35+H34+H33</f>
        <v>155</v>
      </c>
      <c r="J36" s="4">
        <f t="shared" si="16"/>
        <v>0.61</v>
      </c>
      <c r="K36" s="4">
        <f t="shared" si="16"/>
        <v>0.61</v>
      </c>
      <c r="L36" s="4">
        <f t="shared" si="16"/>
        <v>0.61</v>
      </c>
      <c r="M36" s="4">
        <f t="shared" si="16"/>
        <v>0.30499999999999999</v>
      </c>
      <c r="N36" s="4">
        <f t="shared" si="16"/>
        <v>0.30499999999999999</v>
      </c>
      <c r="O36" s="4">
        <f t="shared" si="16"/>
        <v>0.30499999999999999</v>
      </c>
      <c r="P36" s="4">
        <f t="shared" si="16"/>
        <v>0.30499999999999999</v>
      </c>
      <c r="Q36" s="4">
        <f t="shared" si="16"/>
        <v>6.0999999999999999E-2</v>
      </c>
      <c r="R36" s="4">
        <f t="shared" si="16"/>
        <v>6.0999999999999999E-2</v>
      </c>
      <c r="S36" s="4">
        <f t="shared" si="16"/>
        <v>6.0999999999999999E-2</v>
      </c>
      <c r="T36" s="4">
        <f t="shared" si="17"/>
        <v>6.0999999999999999E-2</v>
      </c>
      <c r="U36" s="4">
        <f t="shared" si="17"/>
        <v>6.0999999999999999E-2</v>
      </c>
      <c r="V36" s="4">
        <f t="shared" si="17"/>
        <v>6.0999999999999999E-2</v>
      </c>
      <c r="W36" s="4">
        <f t="shared" si="17"/>
        <v>6.0999999999999999E-2</v>
      </c>
      <c r="X36" s="4">
        <f t="shared" si="17"/>
        <v>6.0999999999999999E-2</v>
      </c>
      <c r="Y36" s="4">
        <f t="shared" si="17"/>
        <v>6.0999999999999999E-2</v>
      </c>
      <c r="Z36" s="4">
        <f t="shared" si="17"/>
        <v>6.0999999999999999E-2</v>
      </c>
      <c r="AA36" s="4">
        <f t="shared" si="17"/>
        <v>6.0999999999999999E-2</v>
      </c>
      <c r="AB36" s="4">
        <f t="shared" si="17"/>
        <v>6.0999999999999999E-2</v>
      </c>
      <c r="AC36" s="4">
        <f t="shared" si="17"/>
        <v>6.0999999999999999E-2</v>
      </c>
      <c r="AD36" s="4">
        <f t="shared" si="18"/>
        <v>6.0999999999999999E-2</v>
      </c>
      <c r="AE36" s="4">
        <f t="shared" si="18"/>
        <v>6.0999999999999999E-2</v>
      </c>
      <c r="AF36" s="4">
        <f t="shared" si="18"/>
        <v>6.0999999999999999E-2</v>
      </c>
      <c r="AG36" s="4">
        <f t="shared" si="18"/>
        <v>6.0999999999999999E-2</v>
      </c>
      <c r="AH36" s="4">
        <f t="shared" si="18"/>
        <v>6.0999999999999999E-2</v>
      </c>
      <c r="AI36" s="4">
        <f t="shared" si="18"/>
        <v>6.0999999999999999E-2</v>
      </c>
      <c r="AJ36" s="4">
        <f t="shared" si="18"/>
        <v>6.0999999999999999E-2</v>
      </c>
      <c r="AK36" s="4">
        <f t="shared" si="18"/>
        <v>6.0999999999999999E-2</v>
      </c>
      <c r="AL36" s="4">
        <f t="shared" si="18"/>
        <v>6.0999999999999999E-2</v>
      </c>
      <c r="AM36" s="4">
        <f t="shared" si="18"/>
        <v>6.0999999999999999E-2</v>
      </c>
      <c r="AN36" s="4">
        <f t="shared" si="19"/>
        <v>6.0999999999999999E-2</v>
      </c>
      <c r="AO36" s="4">
        <f t="shared" si="19"/>
        <v>6.0999999999999999E-2</v>
      </c>
      <c r="AP36" s="4">
        <f t="shared" si="19"/>
        <v>6.0999999999999999E-2</v>
      </c>
      <c r="AQ36" s="4">
        <f t="shared" si="19"/>
        <v>6.0999999999999999E-2</v>
      </c>
      <c r="AR36" s="4">
        <f t="shared" si="19"/>
        <v>6.0999999999999999E-2</v>
      </c>
      <c r="AS36" s="4">
        <f t="shared" si="19"/>
        <v>6.0999999999999999E-2</v>
      </c>
      <c r="AT36" s="4">
        <f t="shared" si="19"/>
        <v>6.0999999999999999E-2</v>
      </c>
      <c r="AU36" s="4">
        <f t="shared" si="19"/>
        <v>6.0999999999999999E-2</v>
      </c>
      <c r="AV36" s="4">
        <f t="shared" si="19"/>
        <v>6.0999999999999999E-2</v>
      </c>
      <c r="AW36" s="4">
        <f t="shared" si="19"/>
        <v>6.0999999999999999E-2</v>
      </c>
      <c r="AX36" s="4">
        <f t="shared" si="20"/>
        <v>6.0999999999999999E-2</v>
      </c>
      <c r="AY36" s="4">
        <f t="shared" si="20"/>
        <v>6.0999999999999999E-2</v>
      </c>
      <c r="AZ36" s="4">
        <f t="shared" si="20"/>
        <v>6.0999999999999999E-2</v>
      </c>
      <c r="BA36" s="4">
        <f t="shared" si="20"/>
        <v>6.0999999999999999E-2</v>
      </c>
      <c r="BB36" s="4">
        <f t="shared" si="20"/>
        <v>6.0999999999999999E-2</v>
      </c>
      <c r="BC36" s="4">
        <f t="shared" si="20"/>
        <v>6.0999999999999999E-2</v>
      </c>
      <c r="BD36" s="4">
        <f t="shared" si="20"/>
        <v>6.0999999999999999E-2</v>
      </c>
      <c r="BE36" s="4">
        <f t="shared" si="20"/>
        <v>6.0999999999999999E-2</v>
      </c>
      <c r="BF36" s="4">
        <f t="shared" si="20"/>
        <v>6.0999999999999999E-2</v>
      </c>
      <c r="BG36" s="4">
        <f t="shared" si="20"/>
        <v>6.0999999999999999E-2</v>
      </c>
      <c r="BH36" s="4">
        <f t="shared" si="21"/>
        <v>6.0999999999999999E-2</v>
      </c>
      <c r="BI36" s="4">
        <f t="shared" si="21"/>
        <v>6.0999999999999999E-2</v>
      </c>
      <c r="BJ36" s="4">
        <f t="shared" si="21"/>
        <v>6.0999999999999999E-2</v>
      </c>
      <c r="BK36" s="4">
        <f t="shared" si="21"/>
        <v>6.0999999999999999E-2</v>
      </c>
      <c r="BL36" s="4">
        <f t="shared" si="21"/>
        <v>6.0999999999999999E-2</v>
      </c>
      <c r="BM36" s="4">
        <f t="shared" si="21"/>
        <v>6.0999999999999999E-2</v>
      </c>
      <c r="BN36" s="4">
        <f t="shared" si="21"/>
        <v>6.0999999999999999E-2</v>
      </c>
      <c r="BO36" s="4">
        <f t="shared" si="21"/>
        <v>6.0999999999999999E-2</v>
      </c>
      <c r="BP36" s="4">
        <f t="shared" si="21"/>
        <v>6.0999999999999999E-2</v>
      </c>
      <c r="BQ36" s="4">
        <f t="shared" si="21"/>
        <v>6.0999999999999999E-2</v>
      </c>
      <c r="BR36" s="4">
        <f t="shared" si="22"/>
        <v>6.0999999999999999E-2</v>
      </c>
      <c r="BS36" s="4">
        <f t="shared" si="22"/>
        <v>6.0999999999999999E-2</v>
      </c>
      <c r="BT36" s="4">
        <f t="shared" si="22"/>
        <v>6.0999999999999999E-2</v>
      </c>
      <c r="BU36" s="4">
        <f t="shared" si="22"/>
        <v>6.0999999999999999E-2</v>
      </c>
      <c r="BV36" s="4">
        <f t="shared" si="22"/>
        <v>6.0999999999999999E-2</v>
      </c>
      <c r="BW36" s="4">
        <f t="shared" si="22"/>
        <v>6.0999999999999999E-2</v>
      </c>
      <c r="BX36" s="4">
        <f t="shared" si="22"/>
        <v>6.0999999999999999E-2</v>
      </c>
      <c r="BY36" s="4">
        <f t="shared" si="22"/>
        <v>6.0999999999999999E-2</v>
      </c>
      <c r="BZ36" s="4">
        <f t="shared" si="22"/>
        <v>6.0999999999999999E-2</v>
      </c>
      <c r="CA36" s="4">
        <f t="shared" si="22"/>
        <v>6.0999999999999999E-2</v>
      </c>
      <c r="CB36" s="4">
        <f t="shared" si="23"/>
        <v>6.0999999999999999E-2</v>
      </c>
      <c r="CC36" s="4">
        <f t="shared" si="23"/>
        <v>6.0999999999999999E-2</v>
      </c>
      <c r="CD36" s="4">
        <f t="shared" si="23"/>
        <v>6.0999999999999999E-2</v>
      </c>
      <c r="CE36" s="4">
        <f t="shared" si="23"/>
        <v>6.0999999999999999E-2</v>
      </c>
      <c r="CF36" s="4">
        <f t="shared" si="23"/>
        <v>6.0999999999999999E-2</v>
      </c>
      <c r="CG36" s="4">
        <f t="shared" si="23"/>
        <v>6.0999999999999999E-2</v>
      </c>
      <c r="CH36" s="4">
        <f t="shared" si="23"/>
        <v>6.0999999999999999E-2</v>
      </c>
      <c r="CI36" s="4">
        <f t="shared" si="23"/>
        <v>6.0999999999999999E-2</v>
      </c>
      <c r="CJ36" s="4">
        <f t="shared" si="23"/>
        <v>6.0999999999999999E-2</v>
      </c>
      <c r="CK36" s="4">
        <f t="shared" si="23"/>
        <v>6.0999999999999999E-2</v>
      </c>
      <c r="CL36" s="4">
        <f t="shared" si="24"/>
        <v>6.0999999999999999E-2</v>
      </c>
      <c r="CM36" s="4">
        <f t="shared" si="24"/>
        <v>6.0999999999999999E-2</v>
      </c>
      <c r="CN36" s="4">
        <f t="shared" si="24"/>
        <v>6.0999999999999999E-2</v>
      </c>
      <c r="CO36" s="4">
        <f t="shared" si="24"/>
        <v>6.0999999999999999E-2</v>
      </c>
      <c r="CP36" s="4">
        <f t="shared" si="24"/>
        <v>6.0999999999999999E-2</v>
      </c>
      <c r="CQ36" s="4">
        <f t="shared" si="24"/>
        <v>6.0999999999999999E-2</v>
      </c>
      <c r="CR36" s="4">
        <f t="shared" si="24"/>
        <v>6.0999999999999999E-2</v>
      </c>
      <c r="CS36" s="4">
        <f t="shared" si="24"/>
        <v>6.0999999999999999E-2</v>
      </c>
      <c r="CT36" s="4">
        <f t="shared" si="24"/>
        <v>6.0999999999999999E-2</v>
      </c>
      <c r="CU36" s="4">
        <f t="shared" si="24"/>
        <v>6.0999999999999999E-2</v>
      </c>
      <c r="CV36" s="4">
        <f t="shared" si="25"/>
        <v>6.0999999999999999E-2</v>
      </c>
      <c r="CW36" s="4">
        <f t="shared" si="25"/>
        <v>6.0999999999999999E-2</v>
      </c>
      <c r="CX36" s="4">
        <f t="shared" si="25"/>
        <v>6.0999999999999999E-2</v>
      </c>
      <c r="CY36" s="4">
        <f t="shared" si="25"/>
        <v>6.0999999999999999E-2</v>
      </c>
      <c r="CZ36" s="4">
        <f t="shared" si="25"/>
        <v>6.0999999999999999E-2</v>
      </c>
      <c r="DA36" s="4">
        <f t="shared" si="25"/>
        <v>6.0999999999999999E-2</v>
      </c>
      <c r="DB36" s="4">
        <f t="shared" si="25"/>
        <v>6.0999999999999999E-2</v>
      </c>
      <c r="DC36" s="4">
        <f t="shared" si="25"/>
        <v>6.0999999999999999E-2</v>
      </c>
      <c r="DD36" s="4">
        <f t="shared" si="25"/>
        <v>6.0999999999999999E-2</v>
      </c>
      <c r="DE36" s="4">
        <f t="shared" si="25"/>
        <v>6.0999999999999999E-2</v>
      </c>
    </row>
    <row r="37" spans="1:109">
      <c r="A37" t="s">
        <v>70</v>
      </c>
      <c r="B37" t="s">
        <v>3</v>
      </c>
      <c r="C37">
        <v>5</v>
      </c>
      <c r="D37">
        <v>160</v>
      </c>
      <c r="F37" s="1">
        <v>0.5</v>
      </c>
      <c r="H37">
        <v>120</v>
      </c>
      <c r="I37">
        <f>H37+H36+H35+H34+H33</f>
        <v>275</v>
      </c>
      <c r="J37" s="4">
        <f t="shared" si="16"/>
        <v>0.66</v>
      </c>
      <c r="K37" s="4">
        <f t="shared" si="16"/>
        <v>0.66</v>
      </c>
      <c r="L37" s="4">
        <f t="shared" si="16"/>
        <v>0.66</v>
      </c>
      <c r="M37" s="4">
        <f t="shared" si="16"/>
        <v>0.66</v>
      </c>
      <c r="N37" s="4">
        <f t="shared" si="16"/>
        <v>0.33</v>
      </c>
      <c r="O37" s="4">
        <f t="shared" si="16"/>
        <v>0.33</v>
      </c>
      <c r="P37" s="4">
        <f t="shared" si="16"/>
        <v>0.33</v>
      </c>
      <c r="Q37" s="4">
        <f t="shared" si="16"/>
        <v>0.33</v>
      </c>
      <c r="R37" s="4">
        <f t="shared" si="16"/>
        <v>6.6000000000000003E-2</v>
      </c>
      <c r="S37" s="4">
        <f t="shared" si="16"/>
        <v>6.6000000000000003E-2</v>
      </c>
      <c r="T37" s="4">
        <f t="shared" si="17"/>
        <v>6.6000000000000003E-2</v>
      </c>
      <c r="U37" s="4">
        <f t="shared" si="17"/>
        <v>6.6000000000000003E-2</v>
      </c>
      <c r="V37" s="4">
        <f t="shared" si="17"/>
        <v>6.6000000000000003E-2</v>
      </c>
      <c r="W37" s="4">
        <f t="shared" si="17"/>
        <v>6.6000000000000003E-2</v>
      </c>
      <c r="X37" s="4">
        <f t="shared" si="17"/>
        <v>6.6000000000000003E-2</v>
      </c>
      <c r="Y37" s="4">
        <f t="shared" si="17"/>
        <v>6.6000000000000003E-2</v>
      </c>
      <c r="Z37" s="4">
        <f t="shared" si="17"/>
        <v>6.6000000000000003E-2</v>
      </c>
      <c r="AA37" s="4">
        <f t="shared" si="17"/>
        <v>6.6000000000000003E-2</v>
      </c>
      <c r="AB37" s="4">
        <f t="shared" si="17"/>
        <v>6.6000000000000003E-2</v>
      </c>
      <c r="AC37" s="4">
        <f t="shared" si="17"/>
        <v>6.6000000000000003E-2</v>
      </c>
      <c r="AD37" s="4">
        <f t="shared" si="18"/>
        <v>6.6000000000000003E-2</v>
      </c>
      <c r="AE37" s="4">
        <f t="shared" si="18"/>
        <v>6.6000000000000003E-2</v>
      </c>
      <c r="AF37" s="4">
        <f t="shared" si="18"/>
        <v>6.6000000000000003E-2</v>
      </c>
      <c r="AG37" s="4">
        <f t="shared" si="18"/>
        <v>6.6000000000000003E-2</v>
      </c>
      <c r="AH37" s="4">
        <f t="shared" si="18"/>
        <v>6.6000000000000003E-2</v>
      </c>
      <c r="AI37" s="4">
        <f t="shared" si="18"/>
        <v>6.6000000000000003E-2</v>
      </c>
      <c r="AJ37" s="4">
        <f t="shared" si="18"/>
        <v>6.6000000000000003E-2</v>
      </c>
      <c r="AK37" s="4">
        <f t="shared" si="18"/>
        <v>6.6000000000000003E-2</v>
      </c>
      <c r="AL37" s="4">
        <f t="shared" si="18"/>
        <v>6.6000000000000003E-2</v>
      </c>
      <c r="AM37" s="4">
        <f t="shared" si="18"/>
        <v>6.6000000000000003E-2</v>
      </c>
      <c r="AN37" s="4">
        <f t="shared" si="19"/>
        <v>6.6000000000000003E-2</v>
      </c>
      <c r="AO37" s="4">
        <f t="shared" si="19"/>
        <v>6.6000000000000003E-2</v>
      </c>
      <c r="AP37" s="4">
        <f t="shared" si="19"/>
        <v>6.6000000000000003E-2</v>
      </c>
      <c r="AQ37" s="4">
        <f t="shared" si="19"/>
        <v>6.6000000000000003E-2</v>
      </c>
      <c r="AR37" s="4">
        <f t="shared" si="19"/>
        <v>6.6000000000000003E-2</v>
      </c>
      <c r="AS37" s="4">
        <f t="shared" si="19"/>
        <v>6.6000000000000003E-2</v>
      </c>
      <c r="AT37" s="4">
        <f t="shared" si="19"/>
        <v>6.6000000000000003E-2</v>
      </c>
      <c r="AU37" s="4">
        <f t="shared" si="19"/>
        <v>6.6000000000000003E-2</v>
      </c>
      <c r="AV37" s="4">
        <f t="shared" si="19"/>
        <v>6.6000000000000003E-2</v>
      </c>
      <c r="AW37" s="4">
        <f t="shared" si="19"/>
        <v>6.6000000000000003E-2</v>
      </c>
      <c r="AX37" s="4">
        <f t="shared" si="20"/>
        <v>6.6000000000000003E-2</v>
      </c>
      <c r="AY37" s="4">
        <f t="shared" si="20"/>
        <v>6.6000000000000003E-2</v>
      </c>
      <c r="AZ37" s="4">
        <f t="shared" si="20"/>
        <v>6.6000000000000003E-2</v>
      </c>
      <c r="BA37" s="4">
        <f t="shared" si="20"/>
        <v>6.6000000000000003E-2</v>
      </c>
      <c r="BB37" s="4">
        <f t="shared" si="20"/>
        <v>6.6000000000000003E-2</v>
      </c>
      <c r="BC37" s="4">
        <f t="shared" si="20"/>
        <v>6.6000000000000003E-2</v>
      </c>
      <c r="BD37" s="4">
        <f t="shared" si="20"/>
        <v>6.6000000000000003E-2</v>
      </c>
      <c r="BE37" s="4">
        <f t="shared" si="20"/>
        <v>6.6000000000000003E-2</v>
      </c>
      <c r="BF37" s="4">
        <f t="shared" si="20"/>
        <v>6.6000000000000003E-2</v>
      </c>
      <c r="BG37" s="4">
        <f t="shared" si="20"/>
        <v>6.6000000000000003E-2</v>
      </c>
      <c r="BH37" s="4">
        <f t="shared" si="21"/>
        <v>6.6000000000000003E-2</v>
      </c>
      <c r="BI37" s="4">
        <f t="shared" si="21"/>
        <v>6.6000000000000003E-2</v>
      </c>
      <c r="BJ37" s="4">
        <f t="shared" si="21"/>
        <v>6.6000000000000003E-2</v>
      </c>
      <c r="BK37" s="4">
        <f t="shared" si="21"/>
        <v>6.6000000000000003E-2</v>
      </c>
      <c r="BL37" s="4">
        <f t="shared" si="21"/>
        <v>6.6000000000000003E-2</v>
      </c>
      <c r="BM37" s="4">
        <f t="shared" si="21"/>
        <v>6.6000000000000003E-2</v>
      </c>
      <c r="BN37" s="4">
        <f t="shared" si="21"/>
        <v>6.6000000000000003E-2</v>
      </c>
      <c r="BO37" s="4">
        <f t="shared" si="21"/>
        <v>6.6000000000000003E-2</v>
      </c>
      <c r="BP37" s="4">
        <f t="shared" si="21"/>
        <v>6.6000000000000003E-2</v>
      </c>
      <c r="BQ37" s="4">
        <f t="shared" si="21"/>
        <v>6.6000000000000003E-2</v>
      </c>
      <c r="BR37" s="4">
        <f t="shared" si="22"/>
        <v>6.6000000000000003E-2</v>
      </c>
      <c r="BS37" s="4">
        <f t="shared" si="22"/>
        <v>6.6000000000000003E-2</v>
      </c>
      <c r="BT37" s="4">
        <f t="shared" si="22"/>
        <v>6.6000000000000003E-2</v>
      </c>
      <c r="BU37" s="4">
        <f t="shared" si="22"/>
        <v>6.6000000000000003E-2</v>
      </c>
      <c r="BV37" s="4">
        <f t="shared" si="22"/>
        <v>6.6000000000000003E-2</v>
      </c>
      <c r="BW37" s="4">
        <f t="shared" si="22"/>
        <v>6.6000000000000003E-2</v>
      </c>
      <c r="BX37" s="4">
        <f t="shared" si="22"/>
        <v>6.6000000000000003E-2</v>
      </c>
      <c r="BY37" s="4">
        <f t="shared" si="22"/>
        <v>6.6000000000000003E-2</v>
      </c>
      <c r="BZ37" s="4">
        <f t="shared" si="22"/>
        <v>6.6000000000000003E-2</v>
      </c>
      <c r="CA37" s="4">
        <f t="shared" si="22"/>
        <v>6.6000000000000003E-2</v>
      </c>
      <c r="CB37" s="4">
        <f t="shared" si="23"/>
        <v>6.6000000000000003E-2</v>
      </c>
      <c r="CC37" s="4">
        <f t="shared" si="23"/>
        <v>6.6000000000000003E-2</v>
      </c>
      <c r="CD37" s="4">
        <f t="shared" si="23"/>
        <v>6.6000000000000003E-2</v>
      </c>
      <c r="CE37" s="4">
        <f t="shared" si="23"/>
        <v>6.6000000000000003E-2</v>
      </c>
      <c r="CF37" s="4">
        <f t="shared" si="23"/>
        <v>6.6000000000000003E-2</v>
      </c>
      <c r="CG37" s="4">
        <f t="shared" si="23"/>
        <v>6.6000000000000003E-2</v>
      </c>
      <c r="CH37" s="4">
        <f t="shared" si="23"/>
        <v>6.6000000000000003E-2</v>
      </c>
      <c r="CI37" s="4">
        <f t="shared" si="23"/>
        <v>6.6000000000000003E-2</v>
      </c>
      <c r="CJ37" s="4">
        <f t="shared" si="23"/>
        <v>6.6000000000000003E-2</v>
      </c>
      <c r="CK37" s="4">
        <f t="shared" si="23"/>
        <v>6.6000000000000003E-2</v>
      </c>
      <c r="CL37" s="4">
        <f t="shared" si="24"/>
        <v>6.6000000000000003E-2</v>
      </c>
      <c r="CM37" s="4">
        <f t="shared" si="24"/>
        <v>6.6000000000000003E-2</v>
      </c>
      <c r="CN37" s="4">
        <f t="shared" si="24"/>
        <v>6.6000000000000003E-2</v>
      </c>
      <c r="CO37" s="4">
        <f t="shared" si="24"/>
        <v>6.6000000000000003E-2</v>
      </c>
      <c r="CP37" s="4">
        <f t="shared" si="24"/>
        <v>6.6000000000000003E-2</v>
      </c>
      <c r="CQ37" s="4">
        <f t="shared" si="24"/>
        <v>6.6000000000000003E-2</v>
      </c>
      <c r="CR37" s="4">
        <f t="shared" si="24"/>
        <v>6.6000000000000003E-2</v>
      </c>
      <c r="CS37" s="4">
        <f t="shared" si="24"/>
        <v>6.6000000000000003E-2</v>
      </c>
      <c r="CT37" s="4">
        <f t="shared" si="24"/>
        <v>6.6000000000000003E-2</v>
      </c>
      <c r="CU37" s="4">
        <f t="shared" si="24"/>
        <v>6.6000000000000003E-2</v>
      </c>
      <c r="CV37" s="4">
        <f t="shared" si="25"/>
        <v>6.6000000000000003E-2</v>
      </c>
      <c r="CW37" s="4">
        <f t="shared" si="25"/>
        <v>6.6000000000000003E-2</v>
      </c>
      <c r="CX37" s="4">
        <f t="shared" si="25"/>
        <v>6.6000000000000003E-2</v>
      </c>
      <c r="CY37" s="4">
        <f t="shared" si="25"/>
        <v>6.6000000000000003E-2</v>
      </c>
      <c r="CZ37" s="4">
        <f t="shared" si="25"/>
        <v>6.6000000000000003E-2</v>
      </c>
      <c r="DA37" s="4">
        <f t="shared" si="25"/>
        <v>6.6000000000000003E-2</v>
      </c>
      <c r="DB37" s="4">
        <f t="shared" si="25"/>
        <v>6.6000000000000003E-2</v>
      </c>
      <c r="DC37" s="4">
        <f t="shared" si="25"/>
        <v>6.6000000000000003E-2</v>
      </c>
      <c r="DD37" s="4">
        <f t="shared" si="25"/>
        <v>6.6000000000000003E-2</v>
      </c>
      <c r="DE37" s="4">
        <f t="shared" si="25"/>
        <v>6.6000000000000003E-2</v>
      </c>
    </row>
    <row r="38" spans="1:109">
      <c r="A38" t="s">
        <v>71</v>
      </c>
      <c r="B38" t="s">
        <v>4</v>
      </c>
      <c r="C38">
        <v>1</v>
      </c>
      <c r="D38">
        <v>100</v>
      </c>
      <c r="F38" s="1">
        <v>0.1</v>
      </c>
      <c r="G38" s="1">
        <v>0.2</v>
      </c>
      <c r="H38">
        <v>45</v>
      </c>
      <c r="I38">
        <f>H38</f>
        <v>45</v>
      </c>
      <c r="J38" s="4">
        <f t="shared" si="16"/>
        <v>0.46000000000000008</v>
      </c>
      <c r="K38" s="4">
        <f t="shared" si="16"/>
        <v>0.46000000000000008</v>
      </c>
      <c r="L38" s="4">
        <f t="shared" si="16"/>
        <v>0.46000000000000008</v>
      </c>
      <c r="M38" s="4">
        <f t="shared" si="16"/>
        <v>0.23000000000000004</v>
      </c>
      <c r="N38" s="4">
        <f t="shared" si="16"/>
        <v>0.23000000000000004</v>
      </c>
      <c r="O38" s="4">
        <f t="shared" si="16"/>
        <v>4.6000000000000013E-2</v>
      </c>
      <c r="P38" s="4">
        <f t="shared" si="16"/>
        <v>4.6000000000000013E-2</v>
      </c>
      <c r="Q38" s="4">
        <f t="shared" si="16"/>
        <v>4.6000000000000013E-2</v>
      </c>
      <c r="R38" s="4">
        <f t="shared" si="16"/>
        <v>4.6000000000000013E-2</v>
      </c>
      <c r="S38" s="4">
        <f t="shared" si="16"/>
        <v>4.6000000000000013E-2</v>
      </c>
      <c r="T38" s="4">
        <f t="shared" si="17"/>
        <v>4.6000000000000013E-2</v>
      </c>
      <c r="U38" s="4">
        <f t="shared" si="17"/>
        <v>4.6000000000000013E-2</v>
      </c>
      <c r="V38" s="4">
        <f t="shared" si="17"/>
        <v>4.6000000000000013E-2</v>
      </c>
      <c r="W38" s="4">
        <f t="shared" si="17"/>
        <v>4.6000000000000013E-2</v>
      </c>
      <c r="X38" s="4">
        <f t="shared" si="17"/>
        <v>4.6000000000000013E-2</v>
      </c>
      <c r="Y38" s="4">
        <f t="shared" si="17"/>
        <v>4.6000000000000013E-2</v>
      </c>
      <c r="Z38" s="4">
        <f t="shared" si="17"/>
        <v>4.6000000000000013E-2</v>
      </c>
      <c r="AA38" s="4">
        <f t="shared" si="17"/>
        <v>4.6000000000000013E-2</v>
      </c>
      <c r="AB38" s="4">
        <f t="shared" si="17"/>
        <v>4.6000000000000013E-2</v>
      </c>
      <c r="AC38" s="4">
        <f t="shared" si="17"/>
        <v>4.6000000000000013E-2</v>
      </c>
      <c r="AD38" s="4">
        <f t="shared" si="18"/>
        <v>4.6000000000000013E-2</v>
      </c>
      <c r="AE38" s="4">
        <f t="shared" si="18"/>
        <v>4.6000000000000013E-2</v>
      </c>
      <c r="AF38" s="4">
        <f t="shared" si="18"/>
        <v>4.6000000000000013E-2</v>
      </c>
      <c r="AG38" s="4">
        <f t="shared" si="18"/>
        <v>4.6000000000000013E-2</v>
      </c>
      <c r="AH38" s="4">
        <f t="shared" si="18"/>
        <v>4.6000000000000013E-2</v>
      </c>
      <c r="AI38" s="4">
        <f t="shared" si="18"/>
        <v>4.6000000000000013E-2</v>
      </c>
      <c r="AJ38" s="4">
        <f t="shared" si="18"/>
        <v>4.6000000000000013E-2</v>
      </c>
      <c r="AK38" s="4">
        <f t="shared" si="18"/>
        <v>4.6000000000000013E-2</v>
      </c>
      <c r="AL38" s="4">
        <f t="shared" si="18"/>
        <v>4.6000000000000013E-2</v>
      </c>
      <c r="AM38" s="4">
        <f t="shared" si="18"/>
        <v>4.6000000000000013E-2</v>
      </c>
      <c r="AN38" s="4">
        <f t="shared" si="19"/>
        <v>4.6000000000000013E-2</v>
      </c>
      <c r="AO38" s="4">
        <f t="shared" si="19"/>
        <v>4.6000000000000013E-2</v>
      </c>
      <c r="AP38" s="4">
        <f t="shared" si="19"/>
        <v>4.6000000000000013E-2</v>
      </c>
      <c r="AQ38" s="4">
        <f t="shared" si="19"/>
        <v>4.6000000000000013E-2</v>
      </c>
      <c r="AR38" s="4">
        <f t="shared" si="19"/>
        <v>4.6000000000000013E-2</v>
      </c>
      <c r="AS38" s="4">
        <f t="shared" si="19"/>
        <v>4.6000000000000013E-2</v>
      </c>
      <c r="AT38" s="4">
        <f t="shared" si="19"/>
        <v>4.6000000000000013E-2</v>
      </c>
      <c r="AU38" s="4">
        <f t="shared" si="19"/>
        <v>4.6000000000000013E-2</v>
      </c>
      <c r="AV38" s="4">
        <f t="shared" si="19"/>
        <v>4.6000000000000013E-2</v>
      </c>
      <c r="AW38" s="4">
        <f t="shared" si="19"/>
        <v>4.6000000000000013E-2</v>
      </c>
      <c r="AX38" s="4">
        <f t="shared" si="20"/>
        <v>4.6000000000000013E-2</v>
      </c>
      <c r="AY38" s="4">
        <f t="shared" si="20"/>
        <v>4.6000000000000013E-2</v>
      </c>
      <c r="AZ38" s="4">
        <f t="shared" si="20"/>
        <v>4.6000000000000013E-2</v>
      </c>
      <c r="BA38" s="4">
        <f t="shared" si="20"/>
        <v>4.6000000000000013E-2</v>
      </c>
      <c r="BB38" s="4">
        <f t="shared" si="20"/>
        <v>4.6000000000000013E-2</v>
      </c>
      <c r="BC38" s="4">
        <f t="shared" si="20"/>
        <v>4.6000000000000013E-2</v>
      </c>
      <c r="BD38" s="4">
        <f t="shared" si="20"/>
        <v>4.6000000000000013E-2</v>
      </c>
      <c r="BE38" s="4">
        <f t="shared" si="20"/>
        <v>4.6000000000000013E-2</v>
      </c>
      <c r="BF38" s="4">
        <f t="shared" si="20"/>
        <v>4.6000000000000013E-2</v>
      </c>
      <c r="BG38" s="4">
        <f t="shared" si="20"/>
        <v>4.6000000000000013E-2</v>
      </c>
      <c r="BH38" s="4">
        <f t="shared" si="21"/>
        <v>4.6000000000000013E-2</v>
      </c>
      <c r="BI38" s="4">
        <f t="shared" si="21"/>
        <v>4.6000000000000013E-2</v>
      </c>
      <c r="BJ38" s="4">
        <f t="shared" si="21"/>
        <v>4.6000000000000013E-2</v>
      </c>
      <c r="BK38" s="4">
        <f t="shared" si="21"/>
        <v>4.6000000000000013E-2</v>
      </c>
      <c r="BL38" s="4">
        <f t="shared" si="21"/>
        <v>4.6000000000000013E-2</v>
      </c>
      <c r="BM38" s="4">
        <f t="shared" si="21"/>
        <v>4.6000000000000013E-2</v>
      </c>
      <c r="BN38" s="4">
        <f t="shared" si="21"/>
        <v>4.6000000000000013E-2</v>
      </c>
      <c r="BO38" s="4">
        <f t="shared" si="21"/>
        <v>4.6000000000000013E-2</v>
      </c>
      <c r="BP38" s="4">
        <f t="shared" si="21"/>
        <v>4.6000000000000013E-2</v>
      </c>
      <c r="BQ38" s="4">
        <f t="shared" si="21"/>
        <v>4.6000000000000013E-2</v>
      </c>
      <c r="BR38" s="4">
        <f t="shared" si="22"/>
        <v>4.6000000000000013E-2</v>
      </c>
      <c r="BS38" s="4">
        <f t="shared" si="22"/>
        <v>4.6000000000000013E-2</v>
      </c>
      <c r="BT38" s="4">
        <f t="shared" si="22"/>
        <v>4.6000000000000013E-2</v>
      </c>
      <c r="BU38" s="4">
        <f t="shared" si="22"/>
        <v>4.6000000000000013E-2</v>
      </c>
      <c r="BV38" s="4">
        <f t="shared" si="22"/>
        <v>4.6000000000000013E-2</v>
      </c>
      <c r="BW38" s="4">
        <f t="shared" si="22"/>
        <v>4.6000000000000013E-2</v>
      </c>
      <c r="BX38" s="4">
        <f t="shared" si="22"/>
        <v>4.6000000000000013E-2</v>
      </c>
      <c r="BY38" s="4">
        <f t="shared" si="22"/>
        <v>4.6000000000000013E-2</v>
      </c>
      <c r="BZ38" s="4">
        <f t="shared" si="22"/>
        <v>4.6000000000000013E-2</v>
      </c>
      <c r="CA38" s="4">
        <f t="shared" si="22"/>
        <v>4.6000000000000013E-2</v>
      </c>
      <c r="CB38" s="4">
        <f t="shared" si="23"/>
        <v>4.6000000000000013E-2</v>
      </c>
      <c r="CC38" s="4">
        <f t="shared" si="23"/>
        <v>4.6000000000000013E-2</v>
      </c>
      <c r="CD38" s="4">
        <f t="shared" si="23"/>
        <v>4.6000000000000013E-2</v>
      </c>
      <c r="CE38" s="4">
        <f t="shared" si="23"/>
        <v>4.6000000000000013E-2</v>
      </c>
      <c r="CF38" s="4">
        <f t="shared" si="23"/>
        <v>4.6000000000000013E-2</v>
      </c>
      <c r="CG38" s="4">
        <f t="shared" si="23"/>
        <v>4.6000000000000013E-2</v>
      </c>
      <c r="CH38" s="4">
        <f t="shared" si="23"/>
        <v>4.6000000000000013E-2</v>
      </c>
      <c r="CI38" s="4">
        <f t="shared" si="23"/>
        <v>4.6000000000000013E-2</v>
      </c>
      <c r="CJ38" s="4">
        <f t="shared" si="23"/>
        <v>4.6000000000000013E-2</v>
      </c>
      <c r="CK38" s="4">
        <f t="shared" si="23"/>
        <v>4.6000000000000013E-2</v>
      </c>
      <c r="CL38" s="4">
        <f t="shared" si="24"/>
        <v>4.6000000000000013E-2</v>
      </c>
      <c r="CM38" s="4">
        <f t="shared" si="24"/>
        <v>4.6000000000000013E-2</v>
      </c>
      <c r="CN38" s="4">
        <f t="shared" si="24"/>
        <v>4.6000000000000013E-2</v>
      </c>
      <c r="CO38" s="4">
        <f t="shared" si="24"/>
        <v>4.6000000000000013E-2</v>
      </c>
      <c r="CP38" s="4">
        <f t="shared" si="24"/>
        <v>4.6000000000000013E-2</v>
      </c>
      <c r="CQ38" s="4">
        <f t="shared" si="24"/>
        <v>4.6000000000000013E-2</v>
      </c>
      <c r="CR38" s="4">
        <f t="shared" si="24"/>
        <v>4.6000000000000013E-2</v>
      </c>
      <c r="CS38" s="4">
        <f t="shared" si="24"/>
        <v>4.6000000000000013E-2</v>
      </c>
      <c r="CT38" s="4">
        <f t="shared" si="24"/>
        <v>4.6000000000000013E-2</v>
      </c>
      <c r="CU38" s="4">
        <f t="shared" si="24"/>
        <v>4.6000000000000013E-2</v>
      </c>
      <c r="CV38" s="4">
        <f t="shared" si="25"/>
        <v>4.6000000000000013E-2</v>
      </c>
      <c r="CW38" s="4">
        <f t="shared" si="25"/>
        <v>4.6000000000000013E-2</v>
      </c>
      <c r="CX38" s="4">
        <f t="shared" si="25"/>
        <v>4.6000000000000013E-2</v>
      </c>
      <c r="CY38" s="4">
        <f t="shared" si="25"/>
        <v>4.6000000000000013E-2</v>
      </c>
      <c r="CZ38" s="4">
        <f t="shared" si="25"/>
        <v>4.6000000000000013E-2</v>
      </c>
      <c r="DA38" s="4">
        <f t="shared" si="25"/>
        <v>4.6000000000000013E-2</v>
      </c>
      <c r="DB38" s="4">
        <f t="shared" si="25"/>
        <v>4.6000000000000013E-2</v>
      </c>
      <c r="DC38" s="4">
        <f t="shared" si="25"/>
        <v>4.6000000000000013E-2</v>
      </c>
      <c r="DD38" s="4">
        <f t="shared" si="25"/>
        <v>4.6000000000000013E-2</v>
      </c>
      <c r="DE38" s="4">
        <f t="shared" si="25"/>
        <v>4.6000000000000013E-2</v>
      </c>
    </row>
    <row r="39" spans="1:109">
      <c r="A39" t="s">
        <v>72</v>
      </c>
      <c r="B39" t="s">
        <v>4</v>
      </c>
      <c r="C39">
        <v>2</v>
      </c>
      <c r="D39">
        <v>110</v>
      </c>
      <c r="F39" s="1">
        <v>0.15</v>
      </c>
      <c r="G39" s="1">
        <v>0.3</v>
      </c>
      <c r="H39">
        <v>32.5</v>
      </c>
      <c r="I39">
        <f>H39+H38</f>
        <v>77.5</v>
      </c>
      <c r="J39" s="4">
        <f t="shared" si="16"/>
        <v>0.48499999999999999</v>
      </c>
      <c r="K39" s="4">
        <f t="shared" si="16"/>
        <v>0.48499999999999999</v>
      </c>
      <c r="L39" s="4">
        <f t="shared" si="16"/>
        <v>0.48499999999999999</v>
      </c>
      <c r="M39" s="4">
        <f t="shared" si="16"/>
        <v>0.24249999999999999</v>
      </c>
      <c r="N39" s="4">
        <f t="shared" si="16"/>
        <v>0.24249999999999999</v>
      </c>
      <c r="O39" s="4">
        <f t="shared" si="16"/>
        <v>0.24249999999999999</v>
      </c>
      <c r="P39" s="4">
        <f t="shared" si="16"/>
        <v>4.8500000000000001E-2</v>
      </c>
      <c r="Q39" s="4">
        <f t="shared" si="16"/>
        <v>4.8500000000000001E-2</v>
      </c>
      <c r="R39" s="4">
        <f t="shared" si="16"/>
        <v>4.8500000000000001E-2</v>
      </c>
      <c r="S39" s="4">
        <f t="shared" si="16"/>
        <v>4.8500000000000001E-2</v>
      </c>
      <c r="T39" s="4">
        <f t="shared" si="17"/>
        <v>4.8500000000000001E-2</v>
      </c>
      <c r="U39" s="4">
        <f t="shared" si="17"/>
        <v>4.8500000000000001E-2</v>
      </c>
      <c r="V39" s="4">
        <f t="shared" si="17"/>
        <v>4.8500000000000001E-2</v>
      </c>
      <c r="W39" s="4">
        <f t="shared" si="17"/>
        <v>4.8500000000000001E-2</v>
      </c>
      <c r="X39" s="4">
        <f t="shared" si="17"/>
        <v>4.8500000000000001E-2</v>
      </c>
      <c r="Y39" s="4">
        <f t="shared" si="17"/>
        <v>4.8500000000000001E-2</v>
      </c>
      <c r="Z39" s="4">
        <f t="shared" si="17"/>
        <v>4.8500000000000001E-2</v>
      </c>
      <c r="AA39" s="4">
        <f t="shared" si="17"/>
        <v>4.8500000000000001E-2</v>
      </c>
      <c r="AB39" s="4">
        <f t="shared" si="17"/>
        <v>4.8500000000000001E-2</v>
      </c>
      <c r="AC39" s="4">
        <f t="shared" si="17"/>
        <v>4.8500000000000001E-2</v>
      </c>
      <c r="AD39" s="4">
        <f t="shared" si="18"/>
        <v>4.8500000000000001E-2</v>
      </c>
      <c r="AE39" s="4">
        <f t="shared" si="18"/>
        <v>4.8500000000000001E-2</v>
      </c>
      <c r="AF39" s="4">
        <f t="shared" si="18"/>
        <v>4.8500000000000001E-2</v>
      </c>
      <c r="AG39" s="4">
        <f t="shared" si="18"/>
        <v>4.8500000000000001E-2</v>
      </c>
      <c r="AH39" s="4">
        <f t="shared" si="18"/>
        <v>4.8500000000000001E-2</v>
      </c>
      <c r="AI39" s="4">
        <f t="shared" si="18"/>
        <v>4.8500000000000001E-2</v>
      </c>
      <c r="AJ39" s="4">
        <f t="shared" si="18"/>
        <v>4.8500000000000001E-2</v>
      </c>
      <c r="AK39" s="4">
        <f t="shared" si="18"/>
        <v>4.8500000000000001E-2</v>
      </c>
      <c r="AL39" s="4">
        <f t="shared" si="18"/>
        <v>4.8500000000000001E-2</v>
      </c>
      <c r="AM39" s="4">
        <f t="shared" si="18"/>
        <v>4.8500000000000001E-2</v>
      </c>
      <c r="AN39" s="4">
        <f t="shared" si="19"/>
        <v>4.8500000000000001E-2</v>
      </c>
      <c r="AO39" s="4">
        <f t="shared" si="19"/>
        <v>4.8500000000000001E-2</v>
      </c>
      <c r="AP39" s="4">
        <f t="shared" si="19"/>
        <v>4.8500000000000001E-2</v>
      </c>
      <c r="AQ39" s="4">
        <f t="shared" si="19"/>
        <v>4.8500000000000001E-2</v>
      </c>
      <c r="AR39" s="4">
        <f t="shared" si="19"/>
        <v>4.8500000000000001E-2</v>
      </c>
      <c r="AS39" s="4">
        <f t="shared" si="19"/>
        <v>4.8500000000000001E-2</v>
      </c>
      <c r="AT39" s="4">
        <f t="shared" si="19"/>
        <v>4.8500000000000001E-2</v>
      </c>
      <c r="AU39" s="4">
        <f t="shared" si="19"/>
        <v>4.8500000000000001E-2</v>
      </c>
      <c r="AV39" s="4">
        <f t="shared" si="19"/>
        <v>4.8500000000000001E-2</v>
      </c>
      <c r="AW39" s="4">
        <f t="shared" si="19"/>
        <v>4.8500000000000001E-2</v>
      </c>
      <c r="AX39" s="4">
        <f t="shared" si="20"/>
        <v>4.8500000000000001E-2</v>
      </c>
      <c r="AY39" s="4">
        <f t="shared" si="20"/>
        <v>4.8500000000000001E-2</v>
      </c>
      <c r="AZ39" s="4">
        <f t="shared" si="20"/>
        <v>4.8500000000000001E-2</v>
      </c>
      <c r="BA39" s="4">
        <f t="shared" si="20"/>
        <v>4.8500000000000001E-2</v>
      </c>
      <c r="BB39" s="4">
        <f t="shared" si="20"/>
        <v>4.8500000000000001E-2</v>
      </c>
      <c r="BC39" s="4">
        <f t="shared" si="20"/>
        <v>4.8500000000000001E-2</v>
      </c>
      <c r="BD39" s="4">
        <f t="shared" si="20"/>
        <v>4.8500000000000001E-2</v>
      </c>
      <c r="BE39" s="4">
        <f t="shared" si="20"/>
        <v>4.8500000000000001E-2</v>
      </c>
      <c r="BF39" s="4">
        <f t="shared" si="20"/>
        <v>4.8500000000000001E-2</v>
      </c>
      <c r="BG39" s="4">
        <f t="shared" si="20"/>
        <v>4.8500000000000001E-2</v>
      </c>
      <c r="BH39" s="4">
        <f t="shared" si="21"/>
        <v>4.8500000000000001E-2</v>
      </c>
      <c r="BI39" s="4">
        <f t="shared" si="21"/>
        <v>4.8500000000000001E-2</v>
      </c>
      <c r="BJ39" s="4">
        <f t="shared" si="21"/>
        <v>4.8500000000000001E-2</v>
      </c>
      <c r="BK39" s="4">
        <f t="shared" si="21"/>
        <v>4.8500000000000001E-2</v>
      </c>
      <c r="BL39" s="4">
        <f t="shared" si="21"/>
        <v>4.8500000000000001E-2</v>
      </c>
      <c r="BM39" s="4">
        <f t="shared" si="21"/>
        <v>4.8500000000000001E-2</v>
      </c>
      <c r="BN39" s="4">
        <f t="shared" si="21"/>
        <v>4.8500000000000001E-2</v>
      </c>
      <c r="BO39" s="4">
        <f t="shared" si="21"/>
        <v>4.8500000000000001E-2</v>
      </c>
      <c r="BP39" s="4">
        <f t="shared" si="21"/>
        <v>4.8500000000000001E-2</v>
      </c>
      <c r="BQ39" s="4">
        <f t="shared" si="21"/>
        <v>4.8500000000000001E-2</v>
      </c>
      <c r="BR39" s="4">
        <f t="shared" si="22"/>
        <v>4.8500000000000001E-2</v>
      </c>
      <c r="BS39" s="4">
        <f t="shared" si="22"/>
        <v>4.8500000000000001E-2</v>
      </c>
      <c r="BT39" s="4">
        <f t="shared" si="22"/>
        <v>4.8500000000000001E-2</v>
      </c>
      <c r="BU39" s="4">
        <f t="shared" si="22"/>
        <v>4.8500000000000001E-2</v>
      </c>
      <c r="BV39" s="4">
        <f t="shared" si="22"/>
        <v>4.8500000000000001E-2</v>
      </c>
      <c r="BW39" s="4">
        <f t="shared" si="22"/>
        <v>4.8500000000000001E-2</v>
      </c>
      <c r="BX39" s="4">
        <f t="shared" si="22"/>
        <v>4.8500000000000001E-2</v>
      </c>
      <c r="BY39" s="4">
        <f t="shared" si="22"/>
        <v>4.8500000000000001E-2</v>
      </c>
      <c r="BZ39" s="4">
        <f t="shared" si="22"/>
        <v>4.8500000000000001E-2</v>
      </c>
      <c r="CA39" s="4">
        <f t="shared" si="22"/>
        <v>4.8500000000000001E-2</v>
      </c>
      <c r="CB39" s="4">
        <f t="shared" si="23"/>
        <v>4.8500000000000001E-2</v>
      </c>
      <c r="CC39" s="4">
        <f t="shared" si="23"/>
        <v>4.8500000000000001E-2</v>
      </c>
      <c r="CD39" s="4">
        <f t="shared" si="23"/>
        <v>4.8500000000000001E-2</v>
      </c>
      <c r="CE39" s="4">
        <f t="shared" si="23"/>
        <v>4.8500000000000001E-2</v>
      </c>
      <c r="CF39" s="4">
        <f t="shared" si="23"/>
        <v>4.8500000000000001E-2</v>
      </c>
      <c r="CG39" s="4">
        <f t="shared" si="23"/>
        <v>4.8500000000000001E-2</v>
      </c>
      <c r="CH39" s="4">
        <f t="shared" si="23"/>
        <v>4.8500000000000001E-2</v>
      </c>
      <c r="CI39" s="4">
        <f t="shared" si="23"/>
        <v>4.8500000000000001E-2</v>
      </c>
      <c r="CJ39" s="4">
        <f t="shared" si="23"/>
        <v>4.8500000000000001E-2</v>
      </c>
      <c r="CK39" s="4">
        <f t="shared" si="23"/>
        <v>4.8500000000000001E-2</v>
      </c>
      <c r="CL39" s="4">
        <f t="shared" si="24"/>
        <v>4.8500000000000001E-2</v>
      </c>
      <c r="CM39" s="4">
        <f t="shared" si="24"/>
        <v>4.8500000000000001E-2</v>
      </c>
      <c r="CN39" s="4">
        <f t="shared" si="24"/>
        <v>4.8500000000000001E-2</v>
      </c>
      <c r="CO39" s="4">
        <f t="shared" si="24"/>
        <v>4.8500000000000001E-2</v>
      </c>
      <c r="CP39" s="4">
        <f t="shared" si="24"/>
        <v>4.8500000000000001E-2</v>
      </c>
      <c r="CQ39" s="4">
        <f t="shared" si="24"/>
        <v>4.8500000000000001E-2</v>
      </c>
      <c r="CR39" s="4">
        <f t="shared" si="24"/>
        <v>4.8500000000000001E-2</v>
      </c>
      <c r="CS39" s="4">
        <f t="shared" si="24"/>
        <v>4.8500000000000001E-2</v>
      </c>
      <c r="CT39" s="4">
        <f t="shared" si="24"/>
        <v>4.8500000000000001E-2</v>
      </c>
      <c r="CU39" s="4">
        <f t="shared" si="24"/>
        <v>4.8500000000000001E-2</v>
      </c>
      <c r="CV39" s="4">
        <f t="shared" si="25"/>
        <v>4.8500000000000001E-2</v>
      </c>
      <c r="CW39" s="4">
        <f t="shared" si="25"/>
        <v>4.8500000000000001E-2</v>
      </c>
      <c r="CX39" s="4">
        <f t="shared" si="25"/>
        <v>4.8500000000000001E-2</v>
      </c>
      <c r="CY39" s="4">
        <f t="shared" si="25"/>
        <v>4.8500000000000001E-2</v>
      </c>
      <c r="CZ39" s="4">
        <f t="shared" si="25"/>
        <v>4.8500000000000001E-2</v>
      </c>
      <c r="DA39" s="4">
        <f t="shared" si="25"/>
        <v>4.8500000000000001E-2</v>
      </c>
      <c r="DB39" s="4">
        <f t="shared" si="25"/>
        <v>4.8500000000000001E-2</v>
      </c>
      <c r="DC39" s="4">
        <f t="shared" si="25"/>
        <v>4.8500000000000001E-2</v>
      </c>
      <c r="DD39" s="4">
        <f t="shared" si="25"/>
        <v>4.8500000000000001E-2</v>
      </c>
      <c r="DE39" s="4">
        <f t="shared" si="25"/>
        <v>4.8500000000000001E-2</v>
      </c>
    </row>
    <row r="40" spans="1:109">
      <c r="A40" t="s">
        <v>73</v>
      </c>
      <c r="B40" t="s">
        <v>4</v>
      </c>
      <c r="C40">
        <v>3</v>
      </c>
      <c r="D40">
        <v>130</v>
      </c>
      <c r="F40" s="1">
        <v>0.2</v>
      </c>
      <c r="G40" s="1">
        <v>0.4</v>
      </c>
      <c r="H40">
        <v>35</v>
      </c>
      <c r="I40">
        <f>H40+H39+H38</f>
        <v>112.5</v>
      </c>
      <c r="J40" s="4">
        <f t="shared" si="16"/>
        <v>0.51</v>
      </c>
      <c r="K40" s="4">
        <f t="shared" si="16"/>
        <v>0.51</v>
      </c>
      <c r="L40" s="4">
        <f t="shared" si="16"/>
        <v>0.51</v>
      </c>
      <c r="M40" s="4">
        <f t="shared" si="16"/>
        <v>0.255</v>
      </c>
      <c r="N40" s="4">
        <f t="shared" si="16"/>
        <v>0.255</v>
      </c>
      <c r="O40" s="4">
        <f t="shared" si="16"/>
        <v>0.255</v>
      </c>
      <c r="P40" s="4">
        <f t="shared" si="16"/>
        <v>0.255</v>
      </c>
      <c r="Q40" s="4">
        <f t="shared" si="16"/>
        <v>5.1000000000000004E-2</v>
      </c>
      <c r="R40" s="4">
        <f t="shared" si="16"/>
        <v>5.1000000000000004E-2</v>
      </c>
      <c r="S40" s="4">
        <f t="shared" si="16"/>
        <v>5.1000000000000004E-2</v>
      </c>
      <c r="T40" s="4">
        <f t="shared" si="17"/>
        <v>5.1000000000000004E-2</v>
      </c>
      <c r="U40" s="4">
        <f t="shared" si="17"/>
        <v>5.1000000000000004E-2</v>
      </c>
      <c r="V40" s="4">
        <f t="shared" si="17"/>
        <v>5.1000000000000004E-2</v>
      </c>
      <c r="W40" s="4">
        <f t="shared" si="17"/>
        <v>5.1000000000000004E-2</v>
      </c>
      <c r="X40" s="4">
        <f t="shared" si="17"/>
        <v>5.1000000000000004E-2</v>
      </c>
      <c r="Y40" s="4">
        <f t="shared" si="17"/>
        <v>5.1000000000000004E-2</v>
      </c>
      <c r="Z40" s="4">
        <f t="shared" si="17"/>
        <v>5.1000000000000004E-2</v>
      </c>
      <c r="AA40" s="4">
        <f t="shared" si="17"/>
        <v>5.1000000000000004E-2</v>
      </c>
      <c r="AB40" s="4">
        <f t="shared" si="17"/>
        <v>5.1000000000000004E-2</v>
      </c>
      <c r="AC40" s="4">
        <f t="shared" si="17"/>
        <v>5.1000000000000004E-2</v>
      </c>
      <c r="AD40" s="4">
        <f t="shared" si="18"/>
        <v>5.1000000000000004E-2</v>
      </c>
      <c r="AE40" s="4">
        <f t="shared" si="18"/>
        <v>5.1000000000000004E-2</v>
      </c>
      <c r="AF40" s="4">
        <f t="shared" si="18"/>
        <v>5.1000000000000004E-2</v>
      </c>
      <c r="AG40" s="4">
        <f t="shared" si="18"/>
        <v>5.1000000000000004E-2</v>
      </c>
      <c r="AH40" s="4">
        <f t="shared" si="18"/>
        <v>5.1000000000000004E-2</v>
      </c>
      <c r="AI40" s="4">
        <f t="shared" si="18"/>
        <v>5.1000000000000004E-2</v>
      </c>
      <c r="AJ40" s="4">
        <f t="shared" si="18"/>
        <v>5.1000000000000004E-2</v>
      </c>
      <c r="AK40" s="4">
        <f t="shared" si="18"/>
        <v>5.1000000000000004E-2</v>
      </c>
      <c r="AL40" s="4">
        <f t="shared" si="18"/>
        <v>5.1000000000000004E-2</v>
      </c>
      <c r="AM40" s="4">
        <f t="shared" si="18"/>
        <v>5.1000000000000004E-2</v>
      </c>
      <c r="AN40" s="4">
        <f t="shared" si="19"/>
        <v>5.1000000000000004E-2</v>
      </c>
      <c r="AO40" s="4">
        <f t="shared" si="19"/>
        <v>5.1000000000000004E-2</v>
      </c>
      <c r="AP40" s="4">
        <f t="shared" si="19"/>
        <v>5.1000000000000004E-2</v>
      </c>
      <c r="AQ40" s="4">
        <f t="shared" si="19"/>
        <v>5.1000000000000004E-2</v>
      </c>
      <c r="AR40" s="4">
        <f t="shared" si="19"/>
        <v>5.1000000000000004E-2</v>
      </c>
      <c r="AS40" s="4">
        <f t="shared" si="19"/>
        <v>5.1000000000000004E-2</v>
      </c>
      <c r="AT40" s="4">
        <f t="shared" si="19"/>
        <v>5.1000000000000004E-2</v>
      </c>
      <c r="AU40" s="4">
        <f t="shared" si="19"/>
        <v>5.1000000000000004E-2</v>
      </c>
      <c r="AV40" s="4">
        <f t="shared" si="19"/>
        <v>5.1000000000000004E-2</v>
      </c>
      <c r="AW40" s="4">
        <f t="shared" si="19"/>
        <v>5.1000000000000004E-2</v>
      </c>
      <c r="AX40" s="4">
        <f t="shared" si="20"/>
        <v>5.1000000000000004E-2</v>
      </c>
      <c r="AY40" s="4">
        <f t="shared" si="20"/>
        <v>5.1000000000000004E-2</v>
      </c>
      <c r="AZ40" s="4">
        <f t="shared" si="20"/>
        <v>5.1000000000000004E-2</v>
      </c>
      <c r="BA40" s="4">
        <f t="shared" si="20"/>
        <v>5.1000000000000004E-2</v>
      </c>
      <c r="BB40" s="4">
        <f t="shared" si="20"/>
        <v>5.1000000000000004E-2</v>
      </c>
      <c r="BC40" s="4">
        <f t="shared" si="20"/>
        <v>5.1000000000000004E-2</v>
      </c>
      <c r="BD40" s="4">
        <f t="shared" si="20"/>
        <v>5.1000000000000004E-2</v>
      </c>
      <c r="BE40" s="4">
        <f t="shared" si="20"/>
        <v>5.1000000000000004E-2</v>
      </c>
      <c r="BF40" s="4">
        <f t="shared" si="20"/>
        <v>5.1000000000000004E-2</v>
      </c>
      <c r="BG40" s="4">
        <f t="shared" si="20"/>
        <v>5.1000000000000004E-2</v>
      </c>
      <c r="BH40" s="4">
        <f t="shared" si="21"/>
        <v>5.1000000000000004E-2</v>
      </c>
      <c r="BI40" s="4">
        <f t="shared" si="21"/>
        <v>5.1000000000000004E-2</v>
      </c>
      <c r="BJ40" s="4">
        <f t="shared" si="21"/>
        <v>5.1000000000000004E-2</v>
      </c>
      <c r="BK40" s="4">
        <f t="shared" si="21"/>
        <v>5.1000000000000004E-2</v>
      </c>
      <c r="BL40" s="4">
        <f t="shared" si="21"/>
        <v>5.1000000000000004E-2</v>
      </c>
      <c r="BM40" s="4">
        <f t="shared" si="21"/>
        <v>5.1000000000000004E-2</v>
      </c>
      <c r="BN40" s="4">
        <f t="shared" si="21"/>
        <v>5.1000000000000004E-2</v>
      </c>
      <c r="BO40" s="4">
        <f t="shared" si="21"/>
        <v>5.1000000000000004E-2</v>
      </c>
      <c r="BP40" s="4">
        <f t="shared" si="21"/>
        <v>5.1000000000000004E-2</v>
      </c>
      <c r="BQ40" s="4">
        <f t="shared" si="21"/>
        <v>5.1000000000000004E-2</v>
      </c>
      <c r="BR40" s="4">
        <f t="shared" si="22"/>
        <v>5.1000000000000004E-2</v>
      </c>
      <c r="BS40" s="4">
        <f t="shared" si="22"/>
        <v>5.1000000000000004E-2</v>
      </c>
      <c r="BT40" s="4">
        <f t="shared" si="22"/>
        <v>5.1000000000000004E-2</v>
      </c>
      <c r="BU40" s="4">
        <f t="shared" si="22"/>
        <v>5.1000000000000004E-2</v>
      </c>
      <c r="BV40" s="4">
        <f t="shared" si="22"/>
        <v>5.1000000000000004E-2</v>
      </c>
      <c r="BW40" s="4">
        <f t="shared" si="22"/>
        <v>5.1000000000000004E-2</v>
      </c>
      <c r="BX40" s="4">
        <f t="shared" si="22"/>
        <v>5.1000000000000004E-2</v>
      </c>
      <c r="BY40" s="4">
        <f t="shared" si="22"/>
        <v>5.1000000000000004E-2</v>
      </c>
      <c r="BZ40" s="4">
        <f t="shared" si="22"/>
        <v>5.1000000000000004E-2</v>
      </c>
      <c r="CA40" s="4">
        <f t="shared" si="22"/>
        <v>5.1000000000000004E-2</v>
      </c>
      <c r="CB40" s="4">
        <f t="shared" si="23"/>
        <v>5.1000000000000004E-2</v>
      </c>
      <c r="CC40" s="4">
        <f t="shared" si="23"/>
        <v>5.1000000000000004E-2</v>
      </c>
      <c r="CD40" s="4">
        <f t="shared" si="23"/>
        <v>5.1000000000000004E-2</v>
      </c>
      <c r="CE40" s="4">
        <f t="shared" si="23"/>
        <v>5.1000000000000004E-2</v>
      </c>
      <c r="CF40" s="4">
        <f t="shared" si="23"/>
        <v>5.1000000000000004E-2</v>
      </c>
      <c r="CG40" s="4">
        <f t="shared" si="23"/>
        <v>5.1000000000000004E-2</v>
      </c>
      <c r="CH40" s="4">
        <f t="shared" si="23"/>
        <v>5.1000000000000004E-2</v>
      </c>
      <c r="CI40" s="4">
        <f t="shared" si="23"/>
        <v>5.1000000000000004E-2</v>
      </c>
      <c r="CJ40" s="4">
        <f t="shared" si="23"/>
        <v>5.1000000000000004E-2</v>
      </c>
      <c r="CK40" s="4">
        <f t="shared" si="23"/>
        <v>5.1000000000000004E-2</v>
      </c>
      <c r="CL40" s="4">
        <f t="shared" si="24"/>
        <v>5.1000000000000004E-2</v>
      </c>
      <c r="CM40" s="4">
        <f t="shared" si="24"/>
        <v>5.1000000000000004E-2</v>
      </c>
      <c r="CN40" s="4">
        <f t="shared" si="24"/>
        <v>5.1000000000000004E-2</v>
      </c>
      <c r="CO40" s="4">
        <f t="shared" si="24"/>
        <v>5.1000000000000004E-2</v>
      </c>
      <c r="CP40" s="4">
        <f t="shared" si="24"/>
        <v>5.1000000000000004E-2</v>
      </c>
      <c r="CQ40" s="4">
        <f t="shared" si="24"/>
        <v>5.1000000000000004E-2</v>
      </c>
      <c r="CR40" s="4">
        <f t="shared" si="24"/>
        <v>5.1000000000000004E-2</v>
      </c>
      <c r="CS40" s="4">
        <f t="shared" si="24"/>
        <v>5.1000000000000004E-2</v>
      </c>
      <c r="CT40" s="4">
        <f t="shared" si="24"/>
        <v>5.1000000000000004E-2</v>
      </c>
      <c r="CU40" s="4">
        <f t="shared" si="24"/>
        <v>5.1000000000000004E-2</v>
      </c>
      <c r="CV40" s="4">
        <f t="shared" si="25"/>
        <v>5.1000000000000004E-2</v>
      </c>
      <c r="CW40" s="4">
        <f t="shared" si="25"/>
        <v>5.1000000000000004E-2</v>
      </c>
      <c r="CX40" s="4">
        <f t="shared" si="25"/>
        <v>5.1000000000000004E-2</v>
      </c>
      <c r="CY40" s="4">
        <f t="shared" si="25"/>
        <v>5.1000000000000004E-2</v>
      </c>
      <c r="CZ40" s="4">
        <f t="shared" si="25"/>
        <v>5.1000000000000004E-2</v>
      </c>
      <c r="DA40" s="4">
        <f t="shared" si="25"/>
        <v>5.1000000000000004E-2</v>
      </c>
      <c r="DB40" s="4">
        <f t="shared" si="25"/>
        <v>5.1000000000000004E-2</v>
      </c>
      <c r="DC40" s="4">
        <f t="shared" si="25"/>
        <v>5.1000000000000004E-2</v>
      </c>
      <c r="DD40" s="4">
        <f t="shared" si="25"/>
        <v>5.1000000000000004E-2</v>
      </c>
      <c r="DE40" s="4">
        <f t="shared" si="25"/>
        <v>5.1000000000000004E-2</v>
      </c>
    </row>
    <row r="41" spans="1:109">
      <c r="A41" t="s">
        <v>74</v>
      </c>
      <c r="B41" t="s">
        <v>4</v>
      </c>
      <c r="C41">
        <v>4</v>
      </c>
      <c r="D41">
        <v>150</v>
      </c>
      <c r="F41" s="1">
        <v>0.25</v>
      </c>
      <c r="G41" s="1">
        <v>0.5</v>
      </c>
      <c r="H41">
        <v>90</v>
      </c>
      <c r="I41">
        <f>H41+H40+H39+H38</f>
        <v>202.5</v>
      </c>
      <c r="J41" s="4">
        <f t="shared" si="16"/>
        <v>0.53500000000000003</v>
      </c>
      <c r="K41" s="4">
        <f t="shared" si="16"/>
        <v>0.53500000000000003</v>
      </c>
      <c r="L41" s="4">
        <f t="shared" si="16"/>
        <v>0.53500000000000003</v>
      </c>
      <c r="M41" s="4">
        <f t="shared" si="16"/>
        <v>0.53500000000000003</v>
      </c>
      <c r="N41" s="4">
        <f t="shared" si="16"/>
        <v>0.26750000000000002</v>
      </c>
      <c r="O41" s="4">
        <f t="shared" si="16"/>
        <v>0.26750000000000002</v>
      </c>
      <c r="P41" s="4">
        <f t="shared" si="16"/>
        <v>0.26750000000000002</v>
      </c>
      <c r="Q41" s="4">
        <f t="shared" si="16"/>
        <v>0.26750000000000002</v>
      </c>
      <c r="R41" s="4">
        <f t="shared" si="16"/>
        <v>5.3500000000000006E-2</v>
      </c>
      <c r="S41" s="4">
        <f t="shared" si="16"/>
        <v>5.3500000000000006E-2</v>
      </c>
      <c r="T41" s="4">
        <f t="shared" si="17"/>
        <v>5.3500000000000006E-2</v>
      </c>
      <c r="U41" s="4">
        <f t="shared" si="17"/>
        <v>5.3500000000000006E-2</v>
      </c>
      <c r="V41" s="4">
        <f t="shared" si="17"/>
        <v>5.3500000000000006E-2</v>
      </c>
      <c r="W41" s="4">
        <f t="shared" si="17"/>
        <v>5.3500000000000006E-2</v>
      </c>
      <c r="X41" s="4">
        <f t="shared" si="17"/>
        <v>5.3500000000000006E-2</v>
      </c>
      <c r="Y41" s="4">
        <f t="shared" si="17"/>
        <v>5.3500000000000006E-2</v>
      </c>
      <c r="Z41" s="4">
        <f t="shared" si="17"/>
        <v>5.3500000000000006E-2</v>
      </c>
      <c r="AA41" s="4">
        <f t="shared" si="17"/>
        <v>5.3500000000000006E-2</v>
      </c>
      <c r="AB41" s="4">
        <f t="shared" si="17"/>
        <v>5.3500000000000006E-2</v>
      </c>
      <c r="AC41" s="4">
        <f t="shared" si="17"/>
        <v>5.3500000000000006E-2</v>
      </c>
      <c r="AD41" s="4">
        <f t="shared" si="18"/>
        <v>5.3500000000000006E-2</v>
      </c>
      <c r="AE41" s="4">
        <f t="shared" si="18"/>
        <v>5.3500000000000006E-2</v>
      </c>
      <c r="AF41" s="4">
        <f t="shared" si="18"/>
        <v>5.3500000000000006E-2</v>
      </c>
      <c r="AG41" s="4">
        <f t="shared" si="18"/>
        <v>5.3500000000000006E-2</v>
      </c>
      <c r="AH41" s="4">
        <f t="shared" si="18"/>
        <v>5.3500000000000006E-2</v>
      </c>
      <c r="AI41" s="4">
        <f t="shared" si="18"/>
        <v>5.3500000000000006E-2</v>
      </c>
      <c r="AJ41" s="4">
        <f t="shared" si="18"/>
        <v>5.3500000000000006E-2</v>
      </c>
      <c r="AK41" s="4">
        <f t="shared" si="18"/>
        <v>5.3500000000000006E-2</v>
      </c>
      <c r="AL41" s="4">
        <f t="shared" si="18"/>
        <v>5.3500000000000006E-2</v>
      </c>
      <c r="AM41" s="4">
        <f t="shared" si="18"/>
        <v>5.3500000000000006E-2</v>
      </c>
      <c r="AN41" s="4">
        <f t="shared" si="19"/>
        <v>5.3500000000000006E-2</v>
      </c>
      <c r="AO41" s="4">
        <f t="shared" si="19"/>
        <v>5.3500000000000006E-2</v>
      </c>
      <c r="AP41" s="4">
        <f t="shared" si="19"/>
        <v>5.3500000000000006E-2</v>
      </c>
      <c r="AQ41" s="4">
        <f t="shared" si="19"/>
        <v>5.3500000000000006E-2</v>
      </c>
      <c r="AR41" s="4">
        <f t="shared" si="19"/>
        <v>5.3500000000000006E-2</v>
      </c>
      <c r="AS41" s="4">
        <f t="shared" si="19"/>
        <v>5.3500000000000006E-2</v>
      </c>
      <c r="AT41" s="4">
        <f t="shared" si="19"/>
        <v>5.3500000000000006E-2</v>
      </c>
      <c r="AU41" s="4">
        <f t="shared" si="19"/>
        <v>5.3500000000000006E-2</v>
      </c>
      <c r="AV41" s="4">
        <f t="shared" si="19"/>
        <v>5.3500000000000006E-2</v>
      </c>
      <c r="AW41" s="4">
        <f t="shared" si="19"/>
        <v>5.3500000000000006E-2</v>
      </c>
      <c r="AX41" s="4">
        <f t="shared" si="20"/>
        <v>5.3500000000000006E-2</v>
      </c>
      <c r="AY41" s="4">
        <f t="shared" si="20"/>
        <v>5.3500000000000006E-2</v>
      </c>
      <c r="AZ41" s="4">
        <f t="shared" si="20"/>
        <v>5.3500000000000006E-2</v>
      </c>
      <c r="BA41" s="4">
        <f t="shared" si="20"/>
        <v>5.3500000000000006E-2</v>
      </c>
      <c r="BB41" s="4">
        <f t="shared" si="20"/>
        <v>5.3500000000000006E-2</v>
      </c>
      <c r="BC41" s="4">
        <f t="shared" si="20"/>
        <v>5.3500000000000006E-2</v>
      </c>
      <c r="BD41" s="4">
        <f t="shared" si="20"/>
        <v>5.3500000000000006E-2</v>
      </c>
      <c r="BE41" s="4">
        <f t="shared" si="20"/>
        <v>5.3500000000000006E-2</v>
      </c>
      <c r="BF41" s="4">
        <f t="shared" si="20"/>
        <v>5.3500000000000006E-2</v>
      </c>
      <c r="BG41" s="4">
        <f t="shared" si="20"/>
        <v>5.3500000000000006E-2</v>
      </c>
      <c r="BH41" s="4">
        <f t="shared" si="21"/>
        <v>5.3500000000000006E-2</v>
      </c>
      <c r="BI41" s="4">
        <f t="shared" si="21"/>
        <v>5.3500000000000006E-2</v>
      </c>
      <c r="BJ41" s="4">
        <f t="shared" si="21"/>
        <v>5.3500000000000006E-2</v>
      </c>
      <c r="BK41" s="4">
        <f t="shared" si="21"/>
        <v>5.3500000000000006E-2</v>
      </c>
      <c r="BL41" s="4">
        <f t="shared" si="21"/>
        <v>5.3500000000000006E-2</v>
      </c>
      <c r="BM41" s="4">
        <f t="shared" si="21"/>
        <v>5.3500000000000006E-2</v>
      </c>
      <c r="BN41" s="4">
        <f t="shared" si="21"/>
        <v>5.3500000000000006E-2</v>
      </c>
      <c r="BO41" s="4">
        <f t="shared" si="21"/>
        <v>5.3500000000000006E-2</v>
      </c>
      <c r="BP41" s="4">
        <f t="shared" si="21"/>
        <v>5.3500000000000006E-2</v>
      </c>
      <c r="BQ41" s="4">
        <f t="shared" si="21"/>
        <v>5.3500000000000006E-2</v>
      </c>
      <c r="BR41" s="4">
        <f t="shared" si="22"/>
        <v>5.3500000000000006E-2</v>
      </c>
      <c r="BS41" s="4">
        <f t="shared" si="22"/>
        <v>5.3500000000000006E-2</v>
      </c>
      <c r="BT41" s="4">
        <f t="shared" si="22"/>
        <v>5.3500000000000006E-2</v>
      </c>
      <c r="BU41" s="4">
        <f t="shared" si="22"/>
        <v>5.3500000000000006E-2</v>
      </c>
      <c r="BV41" s="4">
        <f t="shared" si="22"/>
        <v>5.3500000000000006E-2</v>
      </c>
      <c r="BW41" s="4">
        <f t="shared" si="22"/>
        <v>5.3500000000000006E-2</v>
      </c>
      <c r="BX41" s="4">
        <f t="shared" si="22"/>
        <v>5.3500000000000006E-2</v>
      </c>
      <c r="BY41" s="4">
        <f t="shared" si="22"/>
        <v>5.3500000000000006E-2</v>
      </c>
      <c r="BZ41" s="4">
        <f t="shared" si="22"/>
        <v>5.3500000000000006E-2</v>
      </c>
      <c r="CA41" s="4">
        <f t="shared" si="22"/>
        <v>5.3500000000000006E-2</v>
      </c>
      <c r="CB41" s="4">
        <f t="shared" si="23"/>
        <v>5.3500000000000006E-2</v>
      </c>
      <c r="CC41" s="4">
        <f t="shared" si="23"/>
        <v>5.3500000000000006E-2</v>
      </c>
      <c r="CD41" s="4">
        <f t="shared" si="23"/>
        <v>5.3500000000000006E-2</v>
      </c>
      <c r="CE41" s="4">
        <f t="shared" si="23"/>
        <v>5.3500000000000006E-2</v>
      </c>
      <c r="CF41" s="4">
        <f t="shared" si="23"/>
        <v>5.3500000000000006E-2</v>
      </c>
      <c r="CG41" s="4">
        <f t="shared" si="23"/>
        <v>5.3500000000000006E-2</v>
      </c>
      <c r="CH41" s="4">
        <f t="shared" si="23"/>
        <v>5.3500000000000006E-2</v>
      </c>
      <c r="CI41" s="4">
        <f t="shared" si="23"/>
        <v>5.3500000000000006E-2</v>
      </c>
      <c r="CJ41" s="4">
        <f t="shared" si="23"/>
        <v>5.3500000000000006E-2</v>
      </c>
      <c r="CK41" s="4">
        <f t="shared" si="23"/>
        <v>5.3500000000000006E-2</v>
      </c>
      <c r="CL41" s="4">
        <f t="shared" si="24"/>
        <v>5.3500000000000006E-2</v>
      </c>
      <c r="CM41" s="4">
        <f t="shared" si="24"/>
        <v>5.3500000000000006E-2</v>
      </c>
      <c r="CN41" s="4">
        <f t="shared" si="24"/>
        <v>5.3500000000000006E-2</v>
      </c>
      <c r="CO41" s="4">
        <f t="shared" si="24"/>
        <v>5.3500000000000006E-2</v>
      </c>
      <c r="CP41" s="4">
        <f t="shared" si="24"/>
        <v>5.3500000000000006E-2</v>
      </c>
      <c r="CQ41" s="4">
        <f t="shared" si="24"/>
        <v>5.3500000000000006E-2</v>
      </c>
      <c r="CR41" s="4">
        <f t="shared" si="24"/>
        <v>5.3500000000000006E-2</v>
      </c>
      <c r="CS41" s="4">
        <f t="shared" si="24"/>
        <v>5.3500000000000006E-2</v>
      </c>
      <c r="CT41" s="4">
        <f t="shared" si="24"/>
        <v>5.3500000000000006E-2</v>
      </c>
      <c r="CU41" s="4">
        <f t="shared" si="24"/>
        <v>5.3500000000000006E-2</v>
      </c>
      <c r="CV41" s="4">
        <f t="shared" si="25"/>
        <v>5.3500000000000006E-2</v>
      </c>
      <c r="CW41" s="4">
        <f t="shared" si="25"/>
        <v>5.3500000000000006E-2</v>
      </c>
      <c r="CX41" s="4">
        <f t="shared" si="25"/>
        <v>5.3500000000000006E-2</v>
      </c>
      <c r="CY41" s="4">
        <f t="shared" si="25"/>
        <v>5.3500000000000006E-2</v>
      </c>
      <c r="CZ41" s="4">
        <f t="shared" si="25"/>
        <v>5.3500000000000006E-2</v>
      </c>
      <c r="DA41" s="4">
        <f t="shared" si="25"/>
        <v>5.3500000000000006E-2</v>
      </c>
      <c r="DB41" s="4">
        <f t="shared" si="25"/>
        <v>5.3500000000000006E-2</v>
      </c>
      <c r="DC41" s="4">
        <f t="shared" si="25"/>
        <v>5.3500000000000006E-2</v>
      </c>
      <c r="DD41" s="4">
        <f t="shared" si="25"/>
        <v>5.3500000000000006E-2</v>
      </c>
      <c r="DE41" s="4">
        <f t="shared" si="25"/>
        <v>5.3500000000000006E-2</v>
      </c>
    </row>
    <row r="42" spans="1:109">
      <c r="A42" t="s">
        <v>75</v>
      </c>
      <c r="B42" t="s">
        <v>4</v>
      </c>
      <c r="C42">
        <v>5</v>
      </c>
      <c r="D42">
        <v>170</v>
      </c>
      <c r="F42" s="1">
        <v>0.3</v>
      </c>
      <c r="G42" s="1">
        <v>0.6</v>
      </c>
      <c r="H42">
        <v>120</v>
      </c>
      <c r="I42">
        <f>H42+H41+H40+H39+H38</f>
        <v>322.5</v>
      </c>
      <c r="J42" s="4">
        <f t="shared" ref="J42:S52" si="26">IF($D42-$Q$9*(J$21-1)&gt;$D42*0.7,0.5*(1+$F42-$U$4),IF($D42-$Q$9*(J$21-1)&gt;$D42*0.3,0.25*(1+$F42-$U$4),0.05*(1+$F42-$U$4)))</f>
        <v>0.56000000000000005</v>
      </c>
      <c r="K42" s="4">
        <f t="shared" si="26"/>
        <v>0.56000000000000005</v>
      </c>
      <c r="L42" s="4">
        <f t="shared" si="26"/>
        <v>0.56000000000000005</v>
      </c>
      <c r="M42" s="4">
        <f t="shared" si="26"/>
        <v>0.56000000000000005</v>
      </c>
      <c r="N42" s="4">
        <f t="shared" si="26"/>
        <v>0.28000000000000003</v>
      </c>
      <c r="O42" s="4">
        <f t="shared" si="26"/>
        <v>0.28000000000000003</v>
      </c>
      <c r="P42" s="4">
        <f t="shared" si="26"/>
        <v>0.28000000000000003</v>
      </c>
      <c r="Q42" s="4">
        <f t="shared" si="26"/>
        <v>0.28000000000000003</v>
      </c>
      <c r="R42" s="4">
        <f t="shared" si="26"/>
        <v>0.28000000000000003</v>
      </c>
      <c r="S42" s="4">
        <f t="shared" si="26"/>
        <v>5.6000000000000008E-2</v>
      </c>
      <c r="T42" s="4">
        <f t="shared" ref="T42:AC52" si="27">IF($D42-$Q$9*(T$21-1)&gt;$D42*0.7,0.5*(1+$F42-$U$4),IF($D42-$Q$9*(T$21-1)&gt;$D42*0.3,0.25*(1+$F42-$U$4),0.05*(1+$F42-$U$4)))</f>
        <v>5.6000000000000008E-2</v>
      </c>
      <c r="U42" s="4">
        <f t="shared" si="27"/>
        <v>5.6000000000000008E-2</v>
      </c>
      <c r="V42" s="4">
        <f t="shared" si="27"/>
        <v>5.6000000000000008E-2</v>
      </c>
      <c r="W42" s="4">
        <f t="shared" si="27"/>
        <v>5.6000000000000008E-2</v>
      </c>
      <c r="X42" s="4">
        <f t="shared" si="27"/>
        <v>5.6000000000000008E-2</v>
      </c>
      <c r="Y42" s="4">
        <f t="shared" si="27"/>
        <v>5.6000000000000008E-2</v>
      </c>
      <c r="Z42" s="4">
        <f t="shared" si="27"/>
        <v>5.6000000000000008E-2</v>
      </c>
      <c r="AA42" s="4">
        <f t="shared" si="27"/>
        <v>5.6000000000000008E-2</v>
      </c>
      <c r="AB42" s="4">
        <f t="shared" si="27"/>
        <v>5.6000000000000008E-2</v>
      </c>
      <c r="AC42" s="4">
        <f t="shared" si="27"/>
        <v>5.6000000000000008E-2</v>
      </c>
      <c r="AD42" s="4">
        <f t="shared" ref="AD42:AM52" si="28">IF($D42-$Q$9*(AD$21-1)&gt;$D42*0.7,0.5*(1+$F42-$U$4),IF($D42-$Q$9*(AD$21-1)&gt;$D42*0.3,0.25*(1+$F42-$U$4),0.05*(1+$F42-$U$4)))</f>
        <v>5.6000000000000008E-2</v>
      </c>
      <c r="AE42" s="4">
        <f t="shared" si="28"/>
        <v>5.6000000000000008E-2</v>
      </c>
      <c r="AF42" s="4">
        <f t="shared" si="28"/>
        <v>5.6000000000000008E-2</v>
      </c>
      <c r="AG42" s="4">
        <f t="shared" si="28"/>
        <v>5.6000000000000008E-2</v>
      </c>
      <c r="AH42" s="4">
        <f t="shared" si="28"/>
        <v>5.6000000000000008E-2</v>
      </c>
      <c r="AI42" s="4">
        <f t="shared" si="28"/>
        <v>5.6000000000000008E-2</v>
      </c>
      <c r="AJ42" s="4">
        <f t="shared" si="28"/>
        <v>5.6000000000000008E-2</v>
      </c>
      <c r="AK42" s="4">
        <f t="shared" si="28"/>
        <v>5.6000000000000008E-2</v>
      </c>
      <c r="AL42" s="4">
        <f t="shared" si="28"/>
        <v>5.6000000000000008E-2</v>
      </c>
      <c r="AM42" s="4">
        <f t="shared" si="28"/>
        <v>5.6000000000000008E-2</v>
      </c>
      <c r="AN42" s="4">
        <f t="shared" ref="AN42:AW52" si="29">IF($D42-$Q$9*(AN$21-1)&gt;$D42*0.7,0.5*(1+$F42-$U$4),IF($D42-$Q$9*(AN$21-1)&gt;$D42*0.3,0.25*(1+$F42-$U$4),0.05*(1+$F42-$U$4)))</f>
        <v>5.6000000000000008E-2</v>
      </c>
      <c r="AO42" s="4">
        <f t="shared" si="29"/>
        <v>5.6000000000000008E-2</v>
      </c>
      <c r="AP42" s="4">
        <f t="shared" si="29"/>
        <v>5.6000000000000008E-2</v>
      </c>
      <c r="AQ42" s="4">
        <f t="shared" si="29"/>
        <v>5.6000000000000008E-2</v>
      </c>
      <c r="AR42" s="4">
        <f t="shared" si="29"/>
        <v>5.6000000000000008E-2</v>
      </c>
      <c r="AS42" s="4">
        <f t="shared" si="29"/>
        <v>5.6000000000000008E-2</v>
      </c>
      <c r="AT42" s="4">
        <f t="shared" si="29"/>
        <v>5.6000000000000008E-2</v>
      </c>
      <c r="AU42" s="4">
        <f t="shared" si="29"/>
        <v>5.6000000000000008E-2</v>
      </c>
      <c r="AV42" s="4">
        <f t="shared" si="29"/>
        <v>5.6000000000000008E-2</v>
      </c>
      <c r="AW42" s="4">
        <f t="shared" si="29"/>
        <v>5.6000000000000008E-2</v>
      </c>
      <c r="AX42" s="4">
        <f t="shared" ref="AX42:BG52" si="30">IF($D42-$Q$9*(AX$21-1)&gt;$D42*0.7,0.5*(1+$F42-$U$4),IF($D42-$Q$9*(AX$21-1)&gt;$D42*0.3,0.25*(1+$F42-$U$4),0.05*(1+$F42-$U$4)))</f>
        <v>5.6000000000000008E-2</v>
      </c>
      <c r="AY42" s="4">
        <f t="shared" si="30"/>
        <v>5.6000000000000008E-2</v>
      </c>
      <c r="AZ42" s="4">
        <f t="shared" si="30"/>
        <v>5.6000000000000008E-2</v>
      </c>
      <c r="BA42" s="4">
        <f t="shared" si="30"/>
        <v>5.6000000000000008E-2</v>
      </c>
      <c r="BB42" s="4">
        <f t="shared" si="30"/>
        <v>5.6000000000000008E-2</v>
      </c>
      <c r="BC42" s="4">
        <f t="shared" si="30"/>
        <v>5.6000000000000008E-2</v>
      </c>
      <c r="BD42" s="4">
        <f t="shared" si="30"/>
        <v>5.6000000000000008E-2</v>
      </c>
      <c r="BE42" s="4">
        <f t="shared" si="30"/>
        <v>5.6000000000000008E-2</v>
      </c>
      <c r="BF42" s="4">
        <f t="shared" si="30"/>
        <v>5.6000000000000008E-2</v>
      </c>
      <c r="BG42" s="4">
        <f t="shared" si="30"/>
        <v>5.6000000000000008E-2</v>
      </c>
      <c r="BH42" s="4">
        <f t="shared" ref="BH42:BQ52" si="31">IF($D42-$Q$9*(BH$21-1)&gt;$D42*0.7,0.5*(1+$F42-$U$4),IF($D42-$Q$9*(BH$21-1)&gt;$D42*0.3,0.25*(1+$F42-$U$4),0.05*(1+$F42-$U$4)))</f>
        <v>5.6000000000000008E-2</v>
      </c>
      <c r="BI42" s="4">
        <f t="shared" si="31"/>
        <v>5.6000000000000008E-2</v>
      </c>
      <c r="BJ42" s="4">
        <f t="shared" si="31"/>
        <v>5.6000000000000008E-2</v>
      </c>
      <c r="BK42" s="4">
        <f t="shared" si="31"/>
        <v>5.6000000000000008E-2</v>
      </c>
      <c r="BL42" s="4">
        <f t="shared" si="31"/>
        <v>5.6000000000000008E-2</v>
      </c>
      <c r="BM42" s="4">
        <f t="shared" si="31"/>
        <v>5.6000000000000008E-2</v>
      </c>
      <c r="BN42" s="4">
        <f t="shared" si="31"/>
        <v>5.6000000000000008E-2</v>
      </c>
      <c r="BO42" s="4">
        <f t="shared" si="31"/>
        <v>5.6000000000000008E-2</v>
      </c>
      <c r="BP42" s="4">
        <f t="shared" si="31"/>
        <v>5.6000000000000008E-2</v>
      </c>
      <c r="BQ42" s="4">
        <f t="shared" si="31"/>
        <v>5.6000000000000008E-2</v>
      </c>
      <c r="BR42" s="4">
        <f t="shared" ref="BR42:CA52" si="32">IF($D42-$Q$9*(BR$21-1)&gt;$D42*0.7,0.5*(1+$F42-$U$4),IF($D42-$Q$9*(BR$21-1)&gt;$D42*0.3,0.25*(1+$F42-$U$4),0.05*(1+$F42-$U$4)))</f>
        <v>5.6000000000000008E-2</v>
      </c>
      <c r="BS42" s="4">
        <f t="shared" si="32"/>
        <v>5.6000000000000008E-2</v>
      </c>
      <c r="BT42" s="4">
        <f t="shared" si="32"/>
        <v>5.6000000000000008E-2</v>
      </c>
      <c r="BU42" s="4">
        <f t="shared" si="32"/>
        <v>5.6000000000000008E-2</v>
      </c>
      <c r="BV42" s="4">
        <f t="shared" si="32"/>
        <v>5.6000000000000008E-2</v>
      </c>
      <c r="BW42" s="4">
        <f t="shared" si="32"/>
        <v>5.6000000000000008E-2</v>
      </c>
      <c r="BX42" s="4">
        <f t="shared" si="32"/>
        <v>5.6000000000000008E-2</v>
      </c>
      <c r="BY42" s="4">
        <f t="shared" si="32"/>
        <v>5.6000000000000008E-2</v>
      </c>
      <c r="BZ42" s="4">
        <f t="shared" si="32"/>
        <v>5.6000000000000008E-2</v>
      </c>
      <c r="CA42" s="4">
        <f t="shared" si="32"/>
        <v>5.6000000000000008E-2</v>
      </c>
      <c r="CB42" s="4">
        <f t="shared" ref="CB42:CK52" si="33">IF($D42-$Q$9*(CB$21-1)&gt;$D42*0.7,0.5*(1+$F42-$U$4),IF($D42-$Q$9*(CB$21-1)&gt;$D42*0.3,0.25*(1+$F42-$U$4),0.05*(1+$F42-$U$4)))</f>
        <v>5.6000000000000008E-2</v>
      </c>
      <c r="CC42" s="4">
        <f t="shared" si="33"/>
        <v>5.6000000000000008E-2</v>
      </c>
      <c r="CD42" s="4">
        <f t="shared" si="33"/>
        <v>5.6000000000000008E-2</v>
      </c>
      <c r="CE42" s="4">
        <f t="shared" si="33"/>
        <v>5.6000000000000008E-2</v>
      </c>
      <c r="CF42" s="4">
        <f t="shared" si="33"/>
        <v>5.6000000000000008E-2</v>
      </c>
      <c r="CG42" s="4">
        <f t="shared" si="33"/>
        <v>5.6000000000000008E-2</v>
      </c>
      <c r="CH42" s="4">
        <f t="shared" si="33"/>
        <v>5.6000000000000008E-2</v>
      </c>
      <c r="CI42" s="4">
        <f t="shared" si="33"/>
        <v>5.6000000000000008E-2</v>
      </c>
      <c r="CJ42" s="4">
        <f t="shared" si="33"/>
        <v>5.6000000000000008E-2</v>
      </c>
      <c r="CK42" s="4">
        <f t="shared" si="33"/>
        <v>5.6000000000000008E-2</v>
      </c>
      <c r="CL42" s="4">
        <f t="shared" ref="CL42:CU52" si="34">IF($D42-$Q$9*(CL$21-1)&gt;$D42*0.7,0.5*(1+$F42-$U$4),IF($D42-$Q$9*(CL$21-1)&gt;$D42*0.3,0.25*(1+$F42-$U$4),0.05*(1+$F42-$U$4)))</f>
        <v>5.6000000000000008E-2</v>
      </c>
      <c r="CM42" s="4">
        <f t="shared" si="34"/>
        <v>5.6000000000000008E-2</v>
      </c>
      <c r="CN42" s="4">
        <f t="shared" si="34"/>
        <v>5.6000000000000008E-2</v>
      </c>
      <c r="CO42" s="4">
        <f t="shared" si="34"/>
        <v>5.6000000000000008E-2</v>
      </c>
      <c r="CP42" s="4">
        <f t="shared" si="34"/>
        <v>5.6000000000000008E-2</v>
      </c>
      <c r="CQ42" s="4">
        <f t="shared" si="34"/>
        <v>5.6000000000000008E-2</v>
      </c>
      <c r="CR42" s="4">
        <f t="shared" si="34"/>
        <v>5.6000000000000008E-2</v>
      </c>
      <c r="CS42" s="4">
        <f t="shared" si="34"/>
        <v>5.6000000000000008E-2</v>
      </c>
      <c r="CT42" s="4">
        <f t="shared" si="34"/>
        <v>5.6000000000000008E-2</v>
      </c>
      <c r="CU42" s="4">
        <f t="shared" si="34"/>
        <v>5.6000000000000008E-2</v>
      </c>
      <c r="CV42" s="4">
        <f t="shared" ref="CV42:DE52" si="35">IF($D42-$Q$9*(CV$21-1)&gt;$D42*0.7,0.5*(1+$F42-$U$4),IF($D42-$Q$9*(CV$21-1)&gt;$D42*0.3,0.25*(1+$F42-$U$4),0.05*(1+$F42-$U$4)))</f>
        <v>5.6000000000000008E-2</v>
      </c>
      <c r="CW42" s="4">
        <f t="shared" si="35"/>
        <v>5.6000000000000008E-2</v>
      </c>
      <c r="CX42" s="4">
        <f t="shared" si="35"/>
        <v>5.6000000000000008E-2</v>
      </c>
      <c r="CY42" s="4">
        <f t="shared" si="35"/>
        <v>5.6000000000000008E-2</v>
      </c>
      <c r="CZ42" s="4">
        <f t="shared" si="35"/>
        <v>5.6000000000000008E-2</v>
      </c>
      <c r="DA42" s="4">
        <f t="shared" si="35"/>
        <v>5.6000000000000008E-2</v>
      </c>
      <c r="DB42" s="4">
        <f t="shared" si="35"/>
        <v>5.6000000000000008E-2</v>
      </c>
      <c r="DC42" s="4">
        <f t="shared" si="35"/>
        <v>5.6000000000000008E-2</v>
      </c>
      <c r="DD42" s="4">
        <f t="shared" si="35"/>
        <v>5.6000000000000008E-2</v>
      </c>
      <c r="DE42" s="4">
        <f t="shared" si="35"/>
        <v>5.6000000000000008E-2</v>
      </c>
    </row>
    <row r="43" spans="1:109">
      <c r="A43" t="s">
        <v>76</v>
      </c>
      <c r="B43" t="s">
        <v>5</v>
      </c>
      <c r="C43">
        <v>1</v>
      </c>
      <c r="D43">
        <v>110</v>
      </c>
      <c r="E43" s="1">
        <v>0.2</v>
      </c>
      <c r="F43" s="1">
        <v>0.2</v>
      </c>
      <c r="H43">
        <v>60</v>
      </c>
      <c r="I43">
        <f>H43</f>
        <v>60</v>
      </c>
      <c r="J43" s="4">
        <f t="shared" si="26"/>
        <v>0.51</v>
      </c>
      <c r="K43" s="4">
        <f t="shared" si="26"/>
        <v>0.51</v>
      </c>
      <c r="L43" s="4">
        <f t="shared" si="26"/>
        <v>0.51</v>
      </c>
      <c r="M43" s="4">
        <f t="shared" si="26"/>
        <v>0.255</v>
      </c>
      <c r="N43" s="4">
        <f t="shared" si="26"/>
        <v>0.255</v>
      </c>
      <c r="O43" s="4">
        <f t="shared" si="26"/>
        <v>0.255</v>
      </c>
      <c r="P43" s="4">
        <f t="shared" si="26"/>
        <v>5.1000000000000004E-2</v>
      </c>
      <c r="Q43" s="4">
        <f t="shared" si="26"/>
        <v>5.1000000000000004E-2</v>
      </c>
      <c r="R43" s="4">
        <f t="shared" si="26"/>
        <v>5.1000000000000004E-2</v>
      </c>
      <c r="S43" s="4">
        <f t="shared" si="26"/>
        <v>5.1000000000000004E-2</v>
      </c>
      <c r="T43" s="4">
        <f t="shared" si="27"/>
        <v>5.1000000000000004E-2</v>
      </c>
      <c r="U43" s="4">
        <f t="shared" si="27"/>
        <v>5.1000000000000004E-2</v>
      </c>
      <c r="V43" s="4">
        <f t="shared" si="27"/>
        <v>5.1000000000000004E-2</v>
      </c>
      <c r="W43" s="4">
        <f t="shared" si="27"/>
        <v>5.1000000000000004E-2</v>
      </c>
      <c r="X43" s="4">
        <f t="shared" si="27"/>
        <v>5.1000000000000004E-2</v>
      </c>
      <c r="Y43" s="4">
        <f t="shared" si="27"/>
        <v>5.1000000000000004E-2</v>
      </c>
      <c r="Z43" s="4">
        <f t="shared" si="27"/>
        <v>5.1000000000000004E-2</v>
      </c>
      <c r="AA43" s="4">
        <f t="shared" si="27"/>
        <v>5.1000000000000004E-2</v>
      </c>
      <c r="AB43" s="4">
        <f t="shared" si="27"/>
        <v>5.1000000000000004E-2</v>
      </c>
      <c r="AC43" s="4">
        <f t="shared" si="27"/>
        <v>5.1000000000000004E-2</v>
      </c>
      <c r="AD43" s="4">
        <f t="shared" si="28"/>
        <v>5.1000000000000004E-2</v>
      </c>
      <c r="AE43" s="4">
        <f t="shared" si="28"/>
        <v>5.1000000000000004E-2</v>
      </c>
      <c r="AF43" s="4">
        <f t="shared" si="28"/>
        <v>5.1000000000000004E-2</v>
      </c>
      <c r="AG43" s="4">
        <f t="shared" si="28"/>
        <v>5.1000000000000004E-2</v>
      </c>
      <c r="AH43" s="4">
        <f t="shared" si="28"/>
        <v>5.1000000000000004E-2</v>
      </c>
      <c r="AI43" s="4">
        <f t="shared" si="28"/>
        <v>5.1000000000000004E-2</v>
      </c>
      <c r="AJ43" s="4">
        <f t="shared" si="28"/>
        <v>5.1000000000000004E-2</v>
      </c>
      <c r="AK43" s="4">
        <f t="shared" si="28"/>
        <v>5.1000000000000004E-2</v>
      </c>
      <c r="AL43" s="4">
        <f t="shared" si="28"/>
        <v>5.1000000000000004E-2</v>
      </c>
      <c r="AM43" s="4">
        <f t="shared" si="28"/>
        <v>5.1000000000000004E-2</v>
      </c>
      <c r="AN43" s="4">
        <f t="shared" si="29"/>
        <v>5.1000000000000004E-2</v>
      </c>
      <c r="AO43" s="4">
        <f t="shared" si="29"/>
        <v>5.1000000000000004E-2</v>
      </c>
      <c r="AP43" s="4">
        <f t="shared" si="29"/>
        <v>5.1000000000000004E-2</v>
      </c>
      <c r="AQ43" s="4">
        <f t="shared" si="29"/>
        <v>5.1000000000000004E-2</v>
      </c>
      <c r="AR43" s="4">
        <f t="shared" si="29"/>
        <v>5.1000000000000004E-2</v>
      </c>
      <c r="AS43" s="4">
        <f t="shared" si="29"/>
        <v>5.1000000000000004E-2</v>
      </c>
      <c r="AT43" s="4">
        <f t="shared" si="29"/>
        <v>5.1000000000000004E-2</v>
      </c>
      <c r="AU43" s="4">
        <f t="shared" si="29"/>
        <v>5.1000000000000004E-2</v>
      </c>
      <c r="AV43" s="4">
        <f t="shared" si="29"/>
        <v>5.1000000000000004E-2</v>
      </c>
      <c r="AW43" s="4">
        <f t="shared" si="29"/>
        <v>5.1000000000000004E-2</v>
      </c>
      <c r="AX43" s="4">
        <f t="shared" si="30"/>
        <v>5.1000000000000004E-2</v>
      </c>
      <c r="AY43" s="4">
        <f t="shared" si="30"/>
        <v>5.1000000000000004E-2</v>
      </c>
      <c r="AZ43" s="4">
        <f t="shared" si="30"/>
        <v>5.1000000000000004E-2</v>
      </c>
      <c r="BA43" s="4">
        <f t="shared" si="30"/>
        <v>5.1000000000000004E-2</v>
      </c>
      <c r="BB43" s="4">
        <f t="shared" si="30"/>
        <v>5.1000000000000004E-2</v>
      </c>
      <c r="BC43" s="4">
        <f t="shared" si="30"/>
        <v>5.1000000000000004E-2</v>
      </c>
      <c r="BD43" s="4">
        <f t="shared" si="30"/>
        <v>5.1000000000000004E-2</v>
      </c>
      <c r="BE43" s="4">
        <f t="shared" si="30"/>
        <v>5.1000000000000004E-2</v>
      </c>
      <c r="BF43" s="4">
        <f t="shared" si="30"/>
        <v>5.1000000000000004E-2</v>
      </c>
      <c r="BG43" s="4">
        <f t="shared" si="30"/>
        <v>5.1000000000000004E-2</v>
      </c>
      <c r="BH43" s="4">
        <f t="shared" si="31"/>
        <v>5.1000000000000004E-2</v>
      </c>
      <c r="BI43" s="4">
        <f t="shared" si="31"/>
        <v>5.1000000000000004E-2</v>
      </c>
      <c r="BJ43" s="4">
        <f t="shared" si="31"/>
        <v>5.1000000000000004E-2</v>
      </c>
      <c r="BK43" s="4">
        <f t="shared" si="31"/>
        <v>5.1000000000000004E-2</v>
      </c>
      <c r="BL43" s="4">
        <f t="shared" si="31"/>
        <v>5.1000000000000004E-2</v>
      </c>
      <c r="BM43" s="4">
        <f t="shared" si="31"/>
        <v>5.1000000000000004E-2</v>
      </c>
      <c r="BN43" s="4">
        <f t="shared" si="31"/>
        <v>5.1000000000000004E-2</v>
      </c>
      <c r="BO43" s="4">
        <f t="shared" si="31"/>
        <v>5.1000000000000004E-2</v>
      </c>
      <c r="BP43" s="4">
        <f t="shared" si="31"/>
        <v>5.1000000000000004E-2</v>
      </c>
      <c r="BQ43" s="4">
        <f t="shared" si="31"/>
        <v>5.1000000000000004E-2</v>
      </c>
      <c r="BR43" s="4">
        <f t="shared" si="32"/>
        <v>5.1000000000000004E-2</v>
      </c>
      <c r="BS43" s="4">
        <f t="shared" si="32"/>
        <v>5.1000000000000004E-2</v>
      </c>
      <c r="BT43" s="4">
        <f t="shared" si="32"/>
        <v>5.1000000000000004E-2</v>
      </c>
      <c r="BU43" s="4">
        <f t="shared" si="32"/>
        <v>5.1000000000000004E-2</v>
      </c>
      <c r="BV43" s="4">
        <f t="shared" si="32"/>
        <v>5.1000000000000004E-2</v>
      </c>
      <c r="BW43" s="4">
        <f t="shared" si="32"/>
        <v>5.1000000000000004E-2</v>
      </c>
      <c r="BX43" s="4">
        <f t="shared" si="32"/>
        <v>5.1000000000000004E-2</v>
      </c>
      <c r="BY43" s="4">
        <f t="shared" si="32"/>
        <v>5.1000000000000004E-2</v>
      </c>
      <c r="BZ43" s="4">
        <f t="shared" si="32"/>
        <v>5.1000000000000004E-2</v>
      </c>
      <c r="CA43" s="4">
        <f t="shared" si="32"/>
        <v>5.1000000000000004E-2</v>
      </c>
      <c r="CB43" s="4">
        <f t="shared" si="33"/>
        <v>5.1000000000000004E-2</v>
      </c>
      <c r="CC43" s="4">
        <f t="shared" si="33"/>
        <v>5.1000000000000004E-2</v>
      </c>
      <c r="CD43" s="4">
        <f t="shared" si="33"/>
        <v>5.1000000000000004E-2</v>
      </c>
      <c r="CE43" s="4">
        <f t="shared" si="33"/>
        <v>5.1000000000000004E-2</v>
      </c>
      <c r="CF43" s="4">
        <f t="shared" si="33"/>
        <v>5.1000000000000004E-2</v>
      </c>
      <c r="CG43" s="4">
        <f t="shared" si="33"/>
        <v>5.1000000000000004E-2</v>
      </c>
      <c r="CH43" s="4">
        <f t="shared" si="33"/>
        <v>5.1000000000000004E-2</v>
      </c>
      <c r="CI43" s="4">
        <f t="shared" si="33"/>
        <v>5.1000000000000004E-2</v>
      </c>
      <c r="CJ43" s="4">
        <f t="shared" si="33"/>
        <v>5.1000000000000004E-2</v>
      </c>
      <c r="CK43" s="4">
        <f t="shared" si="33"/>
        <v>5.1000000000000004E-2</v>
      </c>
      <c r="CL43" s="4">
        <f t="shared" si="34"/>
        <v>5.1000000000000004E-2</v>
      </c>
      <c r="CM43" s="4">
        <f t="shared" si="34"/>
        <v>5.1000000000000004E-2</v>
      </c>
      <c r="CN43" s="4">
        <f t="shared" si="34"/>
        <v>5.1000000000000004E-2</v>
      </c>
      <c r="CO43" s="4">
        <f t="shared" si="34"/>
        <v>5.1000000000000004E-2</v>
      </c>
      <c r="CP43" s="4">
        <f t="shared" si="34"/>
        <v>5.1000000000000004E-2</v>
      </c>
      <c r="CQ43" s="4">
        <f t="shared" si="34"/>
        <v>5.1000000000000004E-2</v>
      </c>
      <c r="CR43" s="4">
        <f t="shared" si="34"/>
        <v>5.1000000000000004E-2</v>
      </c>
      <c r="CS43" s="4">
        <f t="shared" si="34"/>
        <v>5.1000000000000004E-2</v>
      </c>
      <c r="CT43" s="4">
        <f t="shared" si="34"/>
        <v>5.1000000000000004E-2</v>
      </c>
      <c r="CU43" s="4">
        <f t="shared" si="34"/>
        <v>5.1000000000000004E-2</v>
      </c>
      <c r="CV43" s="4">
        <f t="shared" si="35"/>
        <v>5.1000000000000004E-2</v>
      </c>
      <c r="CW43" s="4">
        <f t="shared" si="35"/>
        <v>5.1000000000000004E-2</v>
      </c>
      <c r="CX43" s="4">
        <f t="shared" si="35"/>
        <v>5.1000000000000004E-2</v>
      </c>
      <c r="CY43" s="4">
        <f t="shared" si="35"/>
        <v>5.1000000000000004E-2</v>
      </c>
      <c r="CZ43" s="4">
        <f t="shared" si="35"/>
        <v>5.1000000000000004E-2</v>
      </c>
      <c r="DA43" s="4">
        <f t="shared" si="35"/>
        <v>5.1000000000000004E-2</v>
      </c>
      <c r="DB43" s="4">
        <f t="shared" si="35"/>
        <v>5.1000000000000004E-2</v>
      </c>
      <c r="DC43" s="4">
        <f t="shared" si="35"/>
        <v>5.1000000000000004E-2</v>
      </c>
      <c r="DD43" s="4">
        <f t="shared" si="35"/>
        <v>5.1000000000000004E-2</v>
      </c>
      <c r="DE43" s="4">
        <f t="shared" si="35"/>
        <v>5.1000000000000004E-2</v>
      </c>
    </row>
    <row r="44" spans="1:109">
      <c r="A44" t="s">
        <v>77</v>
      </c>
      <c r="B44" t="s">
        <v>5</v>
      </c>
      <c r="C44">
        <v>2</v>
      </c>
      <c r="D44">
        <v>130</v>
      </c>
      <c r="E44" s="1">
        <v>0.3</v>
      </c>
      <c r="F44" s="1">
        <v>0.3</v>
      </c>
      <c r="H44">
        <f>12.5+25</f>
        <v>37.5</v>
      </c>
      <c r="I44">
        <f>H44+H43</f>
        <v>97.5</v>
      </c>
      <c r="J44" s="4">
        <f t="shared" si="26"/>
        <v>0.56000000000000005</v>
      </c>
      <c r="K44" s="4">
        <f t="shared" si="26"/>
        <v>0.56000000000000005</v>
      </c>
      <c r="L44" s="4">
        <f t="shared" si="26"/>
        <v>0.56000000000000005</v>
      </c>
      <c r="M44" s="4">
        <f t="shared" si="26"/>
        <v>0.28000000000000003</v>
      </c>
      <c r="N44" s="4">
        <f t="shared" si="26"/>
        <v>0.28000000000000003</v>
      </c>
      <c r="O44" s="4">
        <f t="shared" si="26"/>
        <v>0.28000000000000003</v>
      </c>
      <c r="P44" s="4">
        <f t="shared" si="26"/>
        <v>0.28000000000000003</v>
      </c>
      <c r="Q44" s="4">
        <f t="shared" si="26"/>
        <v>5.6000000000000008E-2</v>
      </c>
      <c r="R44" s="4">
        <f t="shared" si="26"/>
        <v>5.6000000000000008E-2</v>
      </c>
      <c r="S44" s="4">
        <f t="shared" si="26"/>
        <v>5.6000000000000008E-2</v>
      </c>
      <c r="T44" s="4">
        <f t="shared" si="27"/>
        <v>5.6000000000000008E-2</v>
      </c>
      <c r="U44" s="4">
        <f t="shared" si="27"/>
        <v>5.6000000000000008E-2</v>
      </c>
      <c r="V44" s="4">
        <f t="shared" si="27"/>
        <v>5.6000000000000008E-2</v>
      </c>
      <c r="W44" s="4">
        <f t="shared" si="27"/>
        <v>5.6000000000000008E-2</v>
      </c>
      <c r="X44" s="4">
        <f t="shared" si="27"/>
        <v>5.6000000000000008E-2</v>
      </c>
      <c r="Y44" s="4">
        <f t="shared" si="27"/>
        <v>5.6000000000000008E-2</v>
      </c>
      <c r="Z44" s="4">
        <f t="shared" si="27"/>
        <v>5.6000000000000008E-2</v>
      </c>
      <c r="AA44" s="4">
        <f t="shared" si="27"/>
        <v>5.6000000000000008E-2</v>
      </c>
      <c r="AB44" s="4">
        <f t="shared" si="27"/>
        <v>5.6000000000000008E-2</v>
      </c>
      <c r="AC44" s="4">
        <f t="shared" si="27"/>
        <v>5.6000000000000008E-2</v>
      </c>
      <c r="AD44" s="4">
        <f t="shared" si="28"/>
        <v>5.6000000000000008E-2</v>
      </c>
      <c r="AE44" s="4">
        <f t="shared" si="28"/>
        <v>5.6000000000000008E-2</v>
      </c>
      <c r="AF44" s="4">
        <f t="shared" si="28"/>
        <v>5.6000000000000008E-2</v>
      </c>
      <c r="AG44" s="4">
        <f t="shared" si="28"/>
        <v>5.6000000000000008E-2</v>
      </c>
      <c r="AH44" s="4">
        <f t="shared" si="28"/>
        <v>5.6000000000000008E-2</v>
      </c>
      <c r="AI44" s="4">
        <f t="shared" si="28"/>
        <v>5.6000000000000008E-2</v>
      </c>
      <c r="AJ44" s="4">
        <f t="shared" si="28"/>
        <v>5.6000000000000008E-2</v>
      </c>
      <c r="AK44" s="4">
        <f t="shared" si="28"/>
        <v>5.6000000000000008E-2</v>
      </c>
      <c r="AL44" s="4">
        <f t="shared" si="28"/>
        <v>5.6000000000000008E-2</v>
      </c>
      <c r="AM44" s="4">
        <f t="shared" si="28"/>
        <v>5.6000000000000008E-2</v>
      </c>
      <c r="AN44" s="4">
        <f t="shared" si="29"/>
        <v>5.6000000000000008E-2</v>
      </c>
      <c r="AO44" s="4">
        <f t="shared" si="29"/>
        <v>5.6000000000000008E-2</v>
      </c>
      <c r="AP44" s="4">
        <f t="shared" si="29"/>
        <v>5.6000000000000008E-2</v>
      </c>
      <c r="AQ44" s="4">
        <f t="shared" si="29"/>
        <v>5.6000000000000008E-2</v>
      </c>
      <c r="AR44" s="4">
        <f t="shared" si="29"/>
        <v>5.6000000000000008E-2</v>
      </c>
      <c r="AS44" s="4">
        <f t="shared" si="29"/>
        <v>5.6000000000000008E-2</v>
      </c>
      <c r="AT44" s="4">
        <f t="shared" si="29"/>
        <v>5.6000000000000008E-2</v>
      </c>
      <c r="AU44" s="4">
        <f t="shared" si="29"/>
        <v>5.6000000000000008E-2</v>
      </c>
      <c r="AV44" s="4">
        <f t="shared" si="29"/>
        <v>5.6000000000000008E-2</v>
      </c>
      <c r="AW44" s="4">
        <f t="shared" si="29"/>
        <v>5.6000000000000008E-2</v>
      </c>
      <c r="AX44" s="4">
        <f t="shared" si="30"/>
        <v>5.6000000000000008E-2</v>
      </c>
      <c r="AY44" s="4">
        <f t="shared" si="30"/>
        <v>5.6000000000000008E-2</v>
      </c>
      <c r="AZ44" s="4">
        <f t="shared" si="30"/>
        <v>5.6000000000000008E-2</v>
      </c>
      <c r="BA44" s="4">
        <f t="shared" si="30"/>
        <v>5.6000000000000008E-2</v>
      </c>
      <c r="BB44" s="4">
        <f t="shared" si="30"/>
        <v>5.6000000000000008E-2</v>
      </c>
      <c r="BC44" s="4">
        <f t="shared" si="30"/>
        <v>5.6000000000000008E-2</v>
      </c>
      <c r="BD44" s="4">
        <f t="shared" si="30"/>
        <v>5.6000000000000008E-2</v>
      </c>
      <c r="BE44" s="4">
        <f t="shared" si="30"/>
        <v>5.6000000000000008E-2</v>
      </c>
      <c r="BF44" s="4">
        <f t="shared" si="30"/>
        <v>5.6000000000000008E-2</v>
      </c>
      <c r="BG44" s="4">
        <f t="shared" si="30"/>
        <v>5.6000000000000008E-2</v>
      </c>
      <c r="BH44" s="4">
        <f t="shared" si="31"/>
        <v>5.6000000000000008E-2</v>
      </c>
      <c r="BI44" s="4">
        <f t="shared" si="31"/>
        <v>5.6000000000000008E-2</v>
      </c>
      <c r="BJ44" s="4">
        <f t="shared" si="31"/>
        <v>5.6000000000000008E-2</v>
      </c>
      <c r="BK44" s="4">
        <f t="shared" si="31"/>
        <v>5.6000000000000008E-2</v>
      </c>
      <c r="BL44" s="4">
        <f t="shared" si="31"/>
        <v>5.6000000000000008E-2</v>
      </c>
      <c r="BM44" s="4">
        <f t="shared" si="31"/>
        <v>5.6000000000000008E-2</v>
      </c>
      <c r="BN44" s="4">
        <f t="shared" si="31"/>
        <v>5.6000000000000008E-2</v>
      </c>
      <c r="BO44" s="4">
        <f t="shared" si="31"/>
        <v>5.6000000000000008E-2</v>
      </c>
      <c r="BP44" s="4">
        <f t="shared" si="31"/>
        <v>5.6000000000000008E-2</v>
      </c>
      <c r="BQ44" s="4">
        <f t="shared" si="31"/>
        <v>5.6000000000000008E-2</v>
      </c>
      <c r="BR44" s="4">
        <f t="shared" si="32"/>
        <v>5.6000000000000008E-2</v>
      </c>
      <c r="BS44" s="4">
        <f t="shared" si="32"/>
        <v>5.6000000000000008E-2</v>
      </c>
      <c r="BT44" s="4">
        <f t="shared" si="32"/>
        <v>5.6000000000000008E-2</v>
      </c>
      <c r="BU44" s="4">
        <f t="shared" si="32"/>
        <v>5.6000000000000008E-2</v>
      </c>
      <c r="BV44" s="4">
        <f t="shared" si="32"/>
        <v>5.6000000000000008E-2</v>
      </c>
      <c r="BW44" s="4">
        <f t="shared" si="32"/>
        <v>5.6000000000000008E-2</v>
      </c>
      <c r="BX44" s="4">
        <f t="shared" si="32"/>
        <v>5.6000000000000008E-2</v>
      </c>
      <c r="BY44" s="4">
        <f t="shared" si="32"/>
        <v>5.6000000000000008E-2</v>
      </c>
      <c r="BZ44" s="4">
        <f t="shared" si="32"/>
        <v>5.6000000000000008E-2</v>
      </c>
      <c r="CA44" s="4">
        <f t="shared" si="32"/>
        <v>5.6000000000000008E-2</v>
      </c>
      <c r="CB44" s="4">
        <f t="shared" si="33"/>
        <v>5.6000000000000008E-2</v>
      </c>
      <c r="CC44" s="4">
        <f t="shared" si="33"/>
        <v>5.6000000000000008E-2</v>
      </c>
      <c r="CD44" s="4">
        <f t="shared" si="33"/>
        <v>5.6000000000000008E-2</v>
      </c>
      <c r="CE44" s="4">
        <f t="shared" si="33"/>
        <v>5.6000000000000008E-2</v>
      </c>
      <c r="CF44" s="4">
        <f t="shared" si="33"/>
        <v>5.6000000000000008E-2</v>
      </c>
      <c r="CG44" s="4">
        <f t="shared" si="33"/>
        <v>5.6000000000000008E-2</v>
      </c>
      <c r="CH44" s="4">
        <f t="shared" si="33"/>
        <v>5.6000000000000008E-2</v>
      </c>
      <c r="CI44" s="4">
        <f t="shared" si="33"/>
        <v>5.6000000000000008E-2</v>
      </c>
      <c r="CJ44" s="4">
        <f t="shared" si="33"/>
        <v>5.6000000000000008E-2</v>
      </c>
      <c r="CK44" s="4">
        <f t="shared" si="33"/>
        <v>5.6000000000000008E-2</v>
      </c>
      <c r="CL44" s="4">
        <f t="shared" si="34"/>
        <v>5.6000000000000008E-2</v>
      </c>
      <c r="CM44" s="4">
        <f t="shared" si="34"/>
        <v>5.6000000000000008E-2</v>
      </c>
      <c r="CN44" s="4">
        <f t="shared" si="34"/>
        <v>5.6000000000000008E-2</v>
      </c>
      <c r="CO44" s="4">
        <f t="shared" si="34"/>
        <v>5.6000000000000008E-2</v>
      </c>
      <c r="CP44" s="4">
        <f t="shared" si="34"/>
        <v>5.6000000000000008E-2</v>
      </c>
      <c r="CQ44" s="4">
        <f t="shared" si="34"/>
        <v>5.6000000000000008E-2</v>
      </c>
      <c r="CR44" s="4">
        <f t="shared" si="34"/>
        <v>5.6000000000000008E-2</v>
      </c>
      <c r="CS44" s="4">
        <f t="shared" si="34"/>
        <v>5.6000000000000008E-2</v>
      </c>
      <c r="CT44" s="4">
        <f t="shared" si="34"/>
        <v>5.6000000000000008E-2</v>
      </c>
      <c r="CU44" s="4">
        <f t="shared" si="34"/>
        <v>5.6000000000000008E-2</v>
      </c>
      <c r="CV44" s="4">
        <f t="shared" si="35"/>
        <v>5.6000000000000008E-2</v>
      </c>
      <c r="CW44" s="4">
        <f t="shared" si="35"/>
        <v>5.6000000000000008E-2</v>
      </c>
      <c r="CX44" s="4">
        <f t="shared" si="35"/>
        <v>5.6000000000000008E-2</v>
      </c>
      <c r="CY44" s="4">
        <f t="shared" si="35"/>
        <v>5.6000000000000008E-2</v>
      </c>
      <c r="CZ44" s="4">
        <f t="shared" si="35"/>
        <v>5.6000000000000008E-2</v>
      </c>
      <c r="DA44" s="4">
        <f t="shared" si="35"/>
        <v>5.6000000000000008E-2</v>
      </c>
      <c r="DB44" s="4">
        <f t="shared" si="35"/>
        <v>5.6000000000000008E-2</v>
      </c>
      <c r="DC44" s="4">
        <f t="shared" si="35"/>
        <v>5.6000000000000008E-2</v>
      </c>
      <c r="DD44" s="4">
        <f t="shared" si="35"/>
        <v>5.6000000000000008E-2</v>
      </c>
      <c r="DE44" s="4">
        <f t="shared" si="35"/>
        <v>5.6000000000000008E-2</v>
      </c>
    </row>
    <row r="45" spans="1:109">
      <c r="A45" t="s">
        <v>78</v>
      </c>
      <c r="B45" t="s">
        <v>5</v>
      </c>
      <c r="C45">
        <v>3</v>
      </c>
      <c r="D45">
        <v>150</v>
      </c>
      <c r="E45" s="1">
        <v>0.4</v>
      </c>
      <c r="F45" s="1">
        <v>0.4</v>
      </c>
      <c r="H45">
        <v>37.5</v>
      </c>
      <c r="I45">
        <f>H45+H44+H43</f>
        <v>135</v>
      </c>
      <c r="J45" s="4">
        <f t="shared" si="26"/>
        <v>0.61</v>
      </c>
      <c r="K45" s="4">
        <f t="shared" si="26"/>
        <v>0.61</v>
      </c>
      <c r="L45" s="4">
        <f t="shared" si="26"/>
        <v>0.61</v>
      </c>
      <c r="M45" s="4">
        <f t="shared" si="26"/>
        <v>0.61</v>
      </c>
      <c r="N45" s="4">
        <f t="shared" si="26"/>
        <v>0.30499999999999999</v>
      </c>
      <c r="O45" s="4">
        <f t="shared" si="26"/>
        <v>0.30499999999999999</v>
      </c>
      <c r="P45" s="4">
        <f t="shared" si="26"/>
        <v>0.30499999999999999</v>
      </c>
      <c r="Q45" s="4">
        <f t="shared" si="26"/>
        <v>0.30499999999999999</v>
      </c>
      <c r="R45" s="4">
        <f t="shared" si="26"/>
        <v>6.0999999999999999E-2</v>
      </c>
      <c r="S45" s="4">
        <f t="shared" si="26"/>
        <v>6.0999999999999999E-2</v>
      </c>
      <c r="T45" s="4">
        <f t="shared" si="27"/>
        <v>6.0999999999999999E-2</v>
      </c>
      <c r="U45" s="4">
        <f t="shared" si="27"/>
        <v>6.0999999999999999E-2</v>
      </c>
      <c r="V45" s="4">
        <f t="shared" si="27"/>
        <v>6.0999999999999999E-2</v>
      </c>
      <c r="W45" s="4">
        <f t="shared" si="27"/>
        <v>6.0999999999999999E-2</v>
      </c>
      <c r="X45" s="4">
        <f t="shared" si="27"/>
        <v>6.0999999999999999E-2</v>
      </c>
      <c r="Y45" s="4">
        <f t="shared" si="27"/>
        <v>6.0999999999999999E-2</v>
      </c>
      <c r="Z45" s="4">
        <f t="shared" si="27"/>
        <v>6.0999999999999999E-2</v>
      </c>
      <c r="AA45" s="4">
        <f t="shared" si="27"/>
        <v>6.0999999999999999E-2</v>
      </c>
      <c r="AB45" s="4">
        <f t="shared" si="27"/>
        <v>6.0999999999999999E-2</v>
      </c>
      <c r="AC45" s="4">
        <f t="shared" si="27"/>
        <v>6.0999999999999999E-2</v>
      </c>
      <c r="AD45" s="4">
        <f t="shared" si="28"/>
        <v>6.0999999999999999E-2</v>
      </c>
      <c r="AE45" s="4">
        <f t="shared" si="28"/>
        <v>6.0999999999999999E-2</v>
      </c>
      <c r="AF45" s="4">
        <f t="shared" si="28"/>
        <v>6.0999999999999999E-2</v>
      </c>
      <c r="AG45" s="4">
        <f t="shared" si="28"/>
        <v>6.0999999999999999E-2</v>
      </c>
      <c r="AH45" s="4">
        <f t="shared" si="28"/>
        <v>6.0999999999999999E-2</v>
      </c>
      <c r="AI45" s="4">
        <f t="shared" si="28"/>
        <v>6.0999999999999999E-2</v>
      </c>
      <c r="AJ45" s="4">
        <f t="shared" si="28"/>
        <v>6.0999999999999999E-2</v>
      </c>
      <c r="AK45" s="4">
        <f t="shared" si="28"/>
        <v>6.0999999999999999E-2</v>
      </c>
      <c r="AL45" s="4">
        <f t="shared" si="28"/>
        <v>6.0999999999999999E-2</v>
      </c>
      <c r="AM45" s="4">
        <f t="shared" si="28"/>
        <v>6.0999999999999999E-2</v>
      </c>
      <c r="AN45" s="4">
        <f t="shared" si="29"/>
        <v>6.0999999999999999E-2</v>
      </c>
      <c r="AO45" s="4">
        <f t="shared" si="29"/>
        <v>6.0999999999999999E-2</v>
      </c>
      <c r="AP45" s="4">
        <f t="shared" si="29"/>
        <v>6.0999999999999999E-2</v>
      </c>
      <c r="AQ45" s="4">
        <f t="shared" si="29"/>
        <v>6.0999999999999999E-2</v>
      </c>
      <c r="AR45" s="4">
        <f t="shared" si="29"/>
        <v>6.0999999999999999E-2</v>
      </c>
      <c r="AS45" s="4">
        <f t="shared" si="29"/>
        <v>6.0999999999999999E-2</v>
      </c>
      <c r="AT45" s="4">
        <f t="shared" si="29"/>
        <v>6.0999999999999999E-2</v>
      </c>
      <c r="AU45" s="4">
        <f t="shared" si="29"/>
        <v>6.0999999999999999E-2</v>
      </c>
      <c r="AV45" s="4">
        <f t="shared" si="29"/>
        <v>6.0999999999999999E-2</v>
      </c>
      <c r="AW45" s="4">
        <f t="shared" si="29"/>
        <v>6.0999999999999999E-2</v>
      </c>
      <c r="AX45" s="4">
        <f t="shared" si="30"/>
        <v>6.0999999999999999E-2</v>
      </c>
      <c r="AY45" s="4">
        <f t="shared" si="30"/>
        <v>6.0999999999999999E-2</v>
      </c>
      <c r="AZ45" s="4">
        <f t="shared" si="30"/>
        <v>6.0999999999999999E-2</v>
      </c>
      <c r="BA45" s="4">
        <f t="shared" si="30"/>
        <v>6.0999999999999999E-2</v>
      </c>
      <c r="BB45" s="4">
        <f t="shared" si="30"/>
        <v>6.0999999999999999E-2</v>
      </c>
      <c r="BC45" s="4">
        <f t="shared" si="30"/>
        <v>6.0999999999999999E-2</v>
      </c>
      <c r="BD45" s="4">
        <f t="shared" si="30"/>
        <v>6.0999999999999999E-2</v>
      </c>
      <c r="BE45" s="4">
        <f t="shared" si="30"/>
        <v>6.0999999999999999E-2</v>
      </c>
      <c r="BF45" s="4">
        <f t="shared" si="30"/>
        <v>6.0999999999999999E-2</v>
      </c>
      <c r="BG45" s="4">
        <f t="shared" si="30"/>
        <v>6.0999999999999999E-2</v>
      </c>
      <c r="BH45" s="4">
        <f t="shared" si="31"/>
        <v>6.0999999999999999E-2</v>
      </c>
      <c r="BI45" s="4">
        <f t="shared" si="31"/>
        <v>6.0999999999999999E-2</v>
      </c>
      <c r="BJ45" s="4">
        <f t="shared" si="31"/>
        <v>6.0999999999999999E-2</v>
      </c>
      <c r="BK45" s="4">
        <f t="shared" si="31"/>
        <v>6.0999999999999999E-2</v>
      </c>
      <c r="BL45" s="4">
        <f t="shared" si="31"/>
        <v>6.0999999999999999E-2</v>
      </c>
      <c r="BM45" s="4">
        <f t="shared" si="31"/>
        <v>6.0999999999999999E-2</v>
      </c>
      <c r="BN45" s="4">
        <f t="shared" si="31"/>
        <v>6.0999999999999999E-2</v>
      </c>
      <c r="BO45" s="4">
        <f t="shared" si="31"/>
        <v>6.0999999999999999E-2</v>
      </c>
      <c r="BP45" s="4">
        <f t="shared" si="31"/>
        <v>6.0999999999999999E-2</v>
      </c>
      <c r="BQ45" s="4">
        <f t="shared" si="31"/>
        <v>6.0999999999999999E-2</v>
      </c>
      <c r="BR45" s="4">
        <f t="shared" si="32"/>
        <v>6.0999999999999999E-2</v>
      </c>
      <c r="BS45" s="4">
        <f t="shared" si="32"/>
        <v>6.0999999999999999E-2</v>
      </c>
      <c r="BT45" s="4">
        <f t="shared" si="32"/>
        <v>6.0999999999999999E-2</v>
      </c>
      <c r="BU45" s="4">
        <f t="shared" si="32"/>
        <v>6.0999999999999999E-2</v>
      </c>
      <c r="BV45" s="4">
        <f t="shared" si="32"/>
        <v>6.0999999999999999E-2</v>
      </c>
      <c r="BW45" s="4">
        <f t="shared" si="32"/>
        <v>6.0999999999999999E-2</v>
      </c>
      <c r="BX45" s="4">
        <f t="shared" si="32"/>
        <v>6.0999999999999999E-2</v>
      </c>
      <c r="BY45" s="4">
        <f t="shared" si="32"/>
        <v>6.0999999999999999E-2</v>
      </c>
      <c r="BZ45" s="4">
        <f t="shared" si="32"/>
        <v>6.0999999999999999E-2</v>
      </c>
      <c r="CA45" s="4">
        <f t="shared" si="32"/>
        <v>6.0999999999999999E-2</v>
      </c>
      <c r="CB45" s="4">
        <f t="shared" si="33"/>
        <v>6.0999999999999999E-2</v>
      </c>
      <c r="CC45" s="4">
        <f t="shared" si="33"/>
        <v>6.0999999999999999E-2</v>
      </c>
      <c r="CD45" s="4">
        <f t="shared" si="33"/>
        <v>6.0999999999999999E-2</v>
      </c>
      <c r="CE45" s="4">
        <f t="shared" si="33"/>
        <v>6.0999999999999999E-2</v>
      </c>
      <c r="CF45" s="4">
        <f t="shared" si="33"/>
        <v>6.0999999999999999E-2</v>
      </c>
      <c r="CG45" s="4">
        <f t="shared" si="33"/>
        <v>6.0999999999999999E-2</v>
      </c>
      <c r="CH45" s="4">
        <f t="shared" si="33"/>
        <v>6.0999999999999999E-2</v>
      </c>
      <c r="CI45" s="4">
        <f t="shared" si="33"/>
        <v>6.0999999999999999E-2</v>
      </c>
      <c r="CJ45" s="4">
        <f t="shared" si="33"/>
        <v>6.0999999999999999E-2</v>
      </c>
      <c r="CK45" s="4">
        <f t="shared" si="33"/>
        <v>6.0999999999999999E-2</v>
      </c>
      <c r="CL45" s="4">
        <f t="shared" si="34"/>
        <v>6.0999999999999999E-2</v>
      </c>
      <c r="CM45" s="4">
        <f t="shared" si="34"/>
        <v>6.0999999999999999E-2</v>
      </c>
      <c r="CN45" s="4">
        <f t="shared" si="34"/>
        <v>6.0999999999999999E-2</v>
      </c>
      <c r="CO45" s="4">
        <f t="shared" si="34"/>
        <v>6.0999999999999999E-2</v>
      </c>
      <c r="CP45" s="4">
        <f t="shared" si="34"/>
        <v>6.0999999999999999E-2</v>
      </c>
      <c r="CQ45" s="4">
        <f t="shared" si="34"/>
        <v>6.0999999999999999E-2</v>
      </c>
      <c r="CR45" s="4">
        <f t="shared" si="34"/>
        <v>6.0999999999999999E-2</v>
      </c>
      <c r="CS45" s="4">
        <f t="shared" si="34"/>
        <v>6.0999999999999999E-2</v>
      </c>
      <c r="CT45" s="4">
        <f t="shared" si="34"/>
        <v>6.0999999999999999E-2</v>
      </c>
      <c r="CU45" s="4">
        <f t="shared" si="34"/>
        <v>6.0999999999999999E-2</v>
      </c>
      <c r="CV45" s="4">
        <f t="shared" si="35"/>
        <v>6.0999999999999999E-2</v>
      </c>
      <c r="CW45" s="4">
        <f t="shared" si="35"/>
        <v>6.0999999999999999E-2</v>
      </c>
      <c r="CX45" s="4">
        <f t="shared" si="35"/>
        <v>6.0999999999999999E-2</v>
      </c>
      <c r="CY45" s="4">
        <f t="shared" si="35"/>
        <v>6.0999999999999999E-2</v>
      </c>
      <c r="CZ45" s="4">
        <f t="shared" si="35"/>
        <v>6.0999999999999999E-2</v>
      </c>
      <c r="DA45" s="4">
        <f t="shared" si="35"/>
        <v>6.0999999999999999E-2</v>
      </c>
      <c r="DB45" s="4">
        <f t="shared" si="35"/>
        <v>6.0999999999999999E-2</v>
      </c>
      <c r="DC45" s="4">
        <f t="shared" si="35"/>
        <v>6.0999999999999999E-2</v>
      </c>
      <c r="DD45" s="4">
        <f t="shared" si="35"/>
        <v>6.0999999999999999E-2</v>
      </c>
      <c r="DE45" s="4">
        <f t="shared" si="35"/>
        <v>6.0999999999999999E-2</v>
      </c>
    </row>
    <row r="46" spans="1:109">
      <c r="A46" t="s">
        <v>79</v>
      </c>
      <c r="B46" t="s">
        <v>5</v>
      </c>
      <c r="C46">
        <v>4</v>
      </c>
      <c r="D46">
        <v>170</v>
      </c>
      <c r="E46" s="1">
        <v>0.5</v>
      </c>
      <c r="F46" s="1">
        <v>0.5</v>
      </c>
      <c r="H46">
        <v>105</v>
      </c>
      <c r="I46">
        <f>H46+H45+H44+H43</f>
        <v>240</v>
      </c>
      <c r="J46" s="4">
        <f t="shared" si="26"/>
        <v>0.66</v>
      </c>
      <c r="K46" s="4">
        <f t="shared" si="26"/>
        <v>0.66</v>
      </c>
      <c r="L46" s="4">
        <f t="shared" si="26"/>
        <v>0.66</v>
      </c>
      <c r="M46" s="4">
        <f t="shared" si="26"/>
        <v>0.66</v>
      </c>
      <c r="N46" s="4">
        <f t="shared" si="26"/>
        <v>0.33</v>
      </c>
      <c r="O46" s="4">
        <f t="shared" si="26"/>
        <v>0.33</v>
      </c>
      <c r="P46" s="4">
        <f t="shared" si="26"/>
        <v>0.33</v>
      </c>
      <c r="Q46" s="4">
        <f t="shared" si="26"/>
        <v>0.33</v>
      </c>
      <c r="R46" s="4">
        <f t="shared" si="26"/>
        <v>0.33</v>
      </c>
      <c r="S46" s="4">
        <f t="shared" si="26"/>
        <v>6.6000000000000003E-2</v>
      </c>
      <c r="T46" s="4">
        <f t="shared" si="27"/>
        <v>6.6000000000000003E-2</v>
      </c>
      <c r="U46" s="4">
        <f t="shared" si="27"/>
        <v>6.6000000000000003E-2</v>
      </c>
      <c r="V46" s="4">
        <f t="shared" si="27"/>
        <v>6.6000000000000003E-2</v>
      </c>
      <c r="W46" s="4">
        <f t="shared" si="27"/>
        <v>6.6000000000000003E-2</v>
      </c>
      <c r="X46" s="4">
        <f t="shared" si="27"/>
        <v>6.6000000000000003E-2</v>
      </c>
      <c r="Y46" s="4">
        <f t="shared" si="27"/>
        <v>6.6000000000000003E-2</v>
      </c>
      <c r="Z46" s="4">
        <f t="shared" si="27"/>
        <v>6.6000000000000003E-2</v>
      </c>
      <c r="AA46" s="4">
        <f t="shared" si="27"/>
        <v>6.6000000000000003E-2</v>
      </c>
      <c r="AB46" s="4">
        <f t="shared" si="27"/>
        <v>6.6000000000000003E-2</v>
      </c>
      <c r="AC46" s="4">
        <f t="shared" si="27"/>
        <v>6.6000000000000003E-2</v>
      </c>
      <c r="AD46" s="4">
        <f t="shared" si="28"/>
        <v>6.6000000000000003E-2</v>
      </c>
      <c r="AE46" s="4">
        <f t="shared" si="28"/>
        <v>6.6000000000000003E-2</v>
      </c>
      <c r="AF46" s="4">
        <f t="shared" si="28"/>
        <v>6.6000000000000003E-2</v>
      </c>
      <c r="AG46" s="4">
        <f t="shared" si="28"/>
        <v>6.6000000000000003E-2</v>
      </c>
      <c r="AH46" s="4">
        <f t="shared" si="28"/>
        <v>6.6000000000000003E-2</v>
      </c>
      <c r="AI46" s="4">
        <f t="shared" si="28"/>
        <v>6.6000000000000003E-2</v>
      </c>
      <c r="AJ46" s="4">
        <f t="shared" si="28"/>
        <v>6.6000000000000003E-2</v>
      </c>
      <c r="AK46" s="4">
        <f t="shared" si="28"/>
        <v>6.6000000000000003E-2</v>
      </c>
      <c r="AL46" s="4">
        <f t="shared" si="28"/>
        <v>6.6000000000000003E-2</v>
      </c>
      <c r="AM46" s="4">
        <f t="shared" si="28"/>
        <v>6.6000000000000003E-2</v>
      </c>
      <c r="AN46" s="4">
        <f t="shared" si="29"/>
        <v>6.6000000000000003E-2</v>
      </c>
      <c r="AO46" s="4">
        <f t="shared" si="29"/>
        <v>6.6000000000000003E-2</v>
      </c>
      <c r="AP46" s="4">
        <f t="shared" si="29"/>
        <v>6.6000000000000003E-2</v>
      </c>
      <c r="AQ46" s="4">
        <f t="shared" si="29"/>
        <v>6.6000000000000003E-2</v>
      </c>
      <c r="AR46" s="4">
        <f t="shared" si="29"/>
        <v>6.6000000000000003E-2</v>
      </c>
      <c r="AS46" s="4">
        <f t="shared" si="29"/>
        <v>6.6000000000000003E-2</v>
      </c>
      <c r="AT46" s="4">
        <f t="shared" si="29"/>
        <v>6.6000000000000003E-2</v>
      </c>
      <c r="AU46" s="4">
        <f t="shared" si="29"/>
        <v>6.6000000000000003E-2</v>
      </c>
      <c r="AV46" s="4">
        <f t="shared" si="29"/>
        <v>6.6000000000000003E-2</v>
      </c>
      <c r="AW46" s="4">
        <f t="shared" si="29"/>
        <v>6.6000000000000003E-2</v>
      </c>
      <c r="AX46" s="4">
        <f t="shared" si="30"/>
        <v>6.6000000000000003E-2</v>
      </c>
      <c r="AY46" s="4">
        <f t="shared" si="30"/>
        <v>6.6000000000000003E-2</v>
      </c>
      <c r="AZ46" s="4">
        <f t="shared" si="30"/>
        <v>6.6000000000000003E-2</v>
      </c>
      <c r="BA46" s="4">
        <f t="shared" si="30"/>
        <v>6.6000000000000003E-2</v>
      </c>
      <c r="BB46" s="4">
        <f t="shared" si="30"/>
        <v>6.6000000000000003E-2</v>
      </c>
      <c r="BC46" s="4">
        <f t="shared" si="30"/>
        <v>6.6000000000000003E-2</v>
      </c>
      <c r="BD46" s="4">
        <f t="shared" si="30"/>
        <v>6.6000000000000003E-2</v>
      </c>
      <c r="BE46" s="4">
        <f t="shared" si="30"/>
        <v>6.6000000000000003E-2</v>
      </c>
      <c r="BF46" s="4">
        <f t="shared" si="30"/>
        <v>6.6000000000000003E-2</v>
      </c>
      <c r="BG46" s="4">
        <f t="shared" si="30"/>
        <v>6.6000000000000003E-2</v>
      </c>
      <c r="BH46" s="4">
        <f t="shared" si="31"/>
        <v>6.6000000000000003E-2</v>
      </c>
      <c r="BI46" s="4">
        <f t="shared" si="31"/>
        <v>6.6000000000000003E-2</v>
      </c>
      <c r="BJ46" s="4">
        <f t="shared" si="31"/>
        <v>6.6000000000000003E-2</v>
      </c>
      <c r="BK46" s="4">
        <f t="shared" si="31"/>
        <v>6.6000000000000003E-2</v>
      </c>
      <c r="BL46" s="4">
        <f t="shared" si="31"/>
        <v>6.6000000000000003E-2</v>
      </c>
      <c r="BM46" s="4">
        <f t="shared" si="31"/>
        <v>6.6000000000000003E-2</v>
      </c>
      <c r="BN46" s="4">
        <f t="shared" si="31"/>
        <v>6.6000000000000003E-2</v>
      </c>
      <c r="BO46" s="4">
        <f t="shared" si="31"/>
        <v>6.6000000000000003E-2</v>
      </c>
      <c r="BP46" s="4">
        <f t="shared" si="31"/>
        <v>6.6000000000000003E-2</v>
      </c>
      <c r="BQ46" s="4">
        <f t="shared" si="31"/>
        <v>6.6000000000000003E-2</v>
      </c>
      <c r="BR46" s="4">
        <f t="shared" si="32"/>
        <v>6.6000000000000003E-2</v>
      </c>
      <c r="BS46" s="4">
        <f t="shared" si="32"/>
        <v>6.6000000000000003E-2</v>
      </c>
      <c r="BT46" s="4">
        <f t="shared" si="32"/>
        <v>6.6000000000000003E-2</v>
      </c>
      <c r="BU46" s="4">
        <f t="shared" si="32"/>
        <v>6.6000000000000003E-2</v>
      </c>
      <c r="BV46" s="4">
        <f t="shared" si="32"/>
        <v>6.6000000000000003E-2</v>
      </c>
      <c r="BW46" s="4">
        <f t="shared" si="32"/>
        <v>6.6000000000000003E-2</v>
      </c>
      <c r="BX46" s="4">
        <f t="shared" si="32"/>
        <v>6.6000000000000003E-2</v>
      </c>
      <c r="BY46" s="4">
        <f t="shared" si="32"/>
        <v>6.6000000000000003E-2</v>
      </c>
      <c r="BZ46" s="4">
        <f t="shared" si="32"/>
        <v>6.6000000000000003E-2</v>
      </c>
      <c r="CA46" s="4">
        <f t="shared" si="32"/>
        <v>6.6000000000000003E-2</v>
      </c>
      <c r="CB46" s="4">
        <f t="shared" si="33"/>
        <v>6.6000000000000003E-2</v>
      </c>
      <c r="CC46" s="4">
        <f t="shared" si="33"/>
        <v>6.6000000000000003E-2</v>
      </c>
      <c r="CD46" s="4">
        <f t="shared" si="33"/>
        <v>6.6000000000000003E-2</v>
      </c>
      <c r="CE46" s="4">
        <f t="shared" si="33"/>
        <v>6.6000000000000003E-2</v>
      </c>
      <c r="CF46" s="4">
        <f t="shared" si="33"/>
        <v>6.6000000000000003E-2</v>
      </c>
      <c r="CG46" s="4">
        <f t="shared" si="33"/>
        <v>6.6000000000000003E-2</v>
      </c>
      <c r="CH46" s="4">
        <f t="shared" si="33"/>
        <v>6.6000000000000003E-2</v>
      </c>
      <c r="CI46" s="4">
        <f t="shared" si="33"/>
        <v>6.6000000000000003E-2</v>
      </c>
      <c r="CJ46" s="4">
        <f t="shared" si="33"/>
        <v>6.6000000000000003E-2</v>
      </c>
      <c r="CK46" s="4">
        <f t="shared" si="33"/>
        <v>6.6000000000000003E-2</v>
      </c>
      <c r="CL46" s="4">
        <f t="shared" si="34"/>
        <v>6.6000000000000003E-2</v>
      </c>
      <c r="CM46" s="4">
        <f t="shared" si="34"/>
        <v>6.6000000000000003E-2</v>
      </c>
      <c r="CN46" s="4">
        <f t="shared" si="34"/>
        <v>6.6000000000000003E-2</v>
      </c>
      <c r="CO46" s="4">
        <f t="shared" si="34"/>
        <v>6.6000000000000003E-2</v>
      </c>
      <c r="CP46" s="4">
        <f t="shared" si="34"/>
        <v>6.6000000000000003E-2</v>
      </c>
      <c r="CQ46" s="4">
        <f t="shared" si="34"/>
        <v>6.6000000000000003E-2</v>
      </c>
      <c r="CR46" s="4">
        <f t="shared" si="34"/>
        <v>6.6000000000000003E-2</v>
      </c>
      <c r="CS46" s="4">
        <f t="shared" si="34"/>
        <v>6.6000000000000003E-2</v>
      </c>
      <c r="CT46" s="4">
        <f t="shared" si="34"/>
        <v>6.6000000000000003E-2</v>
      </c>
      <c r="CU46" s="4">
        <f t="shared" si="34"/>
        <v>6.6000000000000003E-2</v>
      </c>
      <c r="CV46" s="4">
        <f t="shared" si="35"/>
        <v>6.6000000000000003E-2</v>
      </c>
      <c r="CW46" s="4">
        <f t="shared" si="35"/>
        <v>6.6000000000000003E-2</v>
      </c>
      <c r="CX46" s="4">
        <f t="shared" si="35"/>
        <v>6.6000000000000003E-2</v>
      </c>
      <c r="CY46" s="4">
        <f t="shared" si="35"/>
        <v>6.6000000000000003E-2</v>
      </c>
      <c r="CZ46" s="4">
        <f t="shared" si="35"/>
        <v>6.6000000000000003E-2</v>
      </c>
      <c r="DA46" s="4">
        <f t="shared" si="35"/>
        <v>6.6000000000000003E-2</v>
      </c>
      <c r="DB46" s="4">
        <f t="shared" si="35"/>
        <v>6.6000000000000003E-2</v>
      </c>
      <c r="DC46" s="4">
        <f t="shared" si="35"/>
        <v>6.6000000000000003E-2</v>
      </c>
      <c r="DD46" s="4">
        <f t="shared" si="35"/>
        <v>6.6000000000000003E-2</v>
      </c>
      <c r="DE46" s="4">
        <f t="shared" si="35"/>
        <v>6.6000000000000003E-2</v>
      </c>
    </row>
    <row r="47" spans="1:109">
      <c r="A47" t="s">
        <v>80</v>
      </c>
      <c r="B47" t="s">
        <v>5</v>
      </c>
      <c r="C47">
        <v>5</v>
      </c>
      <c r="D47">
        <v>200</v>
      </c>
      <c r="E47" s="1">
        <v>0.6</v>
      </c>
      <c r="F47" s="1">
        <v>0.6</v>
      </c>
      <c r="H47">
        <v>120</v>
      </c>
      <c r="I47">
        <f>H47+H46+H45+H44+H43</f>
        <v>360</v>
      </c>
      <c r="J47" s="4">
        <f t="shared" si="26"/>
        <v>0.71000000000000008</v>
      </c>
      <c r="K47" s="4">
        <f t="shared" si="26"/>
        <v>0.71000000000000008</v>
      </c>
      <c r="L47" s="4">
        <f t="shared" si="26"/>
        <v>0.71000000000000008</v>
      </c>
      <c r="M47" s="4">
        <f t="shared" si="26"/>
        <v>0.71000000000000008</v>
      </c>
      <c r="N47" s="4">
        <f t="shared" si="26"/>
        <v>0.71000000000000008</v>
      </c>
      <c r="O47" s="4">
        <f t="shared" si="26"/>
        <v>0.35500000000000004</v>
      </c>
      <c r="P47" s="4">
        <f t="shared" si="26"/>
        <v>0.35500000000000004</v>
      </c>
      <c r="Q47" s="4">
        <f t="shared" si="26"/>
        <v>0.35500000000000004</v>
      </c>
      <c r="R47" s="4">
        <f t="shared" si="26"/>
        <v>0.35500000000000004</v>
      </c>
      <c r="S47" s="4">
        <f t="shared" si="26"/>
        <v>0.35500000000000004</v>
      </c>
      <c r="T47" s="4">
        <f t="shared" si="27"/>
        <v>7.1000000000000008E-2</v>
      </c>
      <c r="U47" s="4">
        <f t="shared" si="27"/>
        <v>7.1000000000000008E-2</v>
      </c>
      <c r="V47" s="4">
        <f t="shared" si="27"/>
        <v>7.1000000000000008E-2</v>
      </c>
      <c r="W47" s="4">
        <f t="shared" si="27"/>
        <v>7.1000000000000008E-2</v>
      </c>
      <c r="X47" s="4">
        <f t="shared" si="27"/>
        <v>7.1000000000000008E-2</v>
      </c>
      <c r="Y47" s="4">
        <f t="shared" si="27"/>
        <v>7.1000000000000008E-2</v>
      </c>
      <c r="Z47" s="4">
        <f t="shared" si="27"/>
        <v>7.1000000000000008E-2</v>
      </c>
      <c r="AA47" s="4">
        <f t="shared" si="27"/>
        <v>7.1000000000000008E-2</v>
      </c>
      <c r="AB47" s="4">
        <f t="shared" si="27"/>
        <v>7.1000000000000008E-2</v>
      </c>
      <c r="AC47" s="4">
        <f t="shared" si="27"/>
        <v>7.1000000000000008E-2</v>
      </c>
      <c r="AD47" s="4">
        <f t="shared" si="28"/>
        <v>7.1000000000000008E-2</v>
      </c>
      <c r="AE47" s="4">
        <f t="shared" si="28"/>
        <v>7.1000000000000008E-2</v>
      </c>
      <c r="AF47" s="4">
        <f t="shared" si="28"/>
        <v>7.1000000000000008E-2</v>
      </c>
      <c r="AG47" s="4">
        <f t="shared" si="28"/>
        <v>7.1000000000000008E-2</v>
      </c>
      <c r="AH47" s="4">
        <f t="shared" si="28"/>
        <v>7.1000000000000008E-2</v>
      </c>
      <c r="AI47" s="4">
        <f t="shared" si="28"/>
        <v>7.1000000000000008E-2</v>
      </c>
      <c r="AJ47" s="4">
        <f t="shared" si="28"/>
        <v>7.1000000000000008E-2</v>
      </c>
      <c r="AK47" s="4">
        <f t="shared" si="28"/>
        <v>7.1000000000000008E-2</v>
      </c>
      <c r="AL47" s="4">
        <f t="shared" si="28"/>
        <v>7.1000000000000008E-2</v>
      </c>
      <c r="AM47" s="4">
        <f t="shared" si="28"/>
        <v>7.1000000000000008E-2</v>
      </c>
      <c r="AN47" s="4">
        <f t="shared" si="29"/>
        <v>7.1000000000000008E-2</v>
      </c>
      <c r="AO47" s="4">
        <f t="shared" si="29"/>
        <v>7.1000000000000008E-2</v>
      </c>
      <c r="AP47" s="4">
        <f t="shared" si="29"/>
        <v>7.1000000000000008E-2</v>
      </c>
      <c r="AQ47" s="4">
        <f t="shared" si="29"/>
        <v>7.1000000000000008E-2</v>
      </c>
      <c r="AR47" s="4">
        <f t="shared" si="29"/>
        <v>7.1000000000000008E-2</v>
      </c>
      <c r="AS47" s="4">
        <f t="shared" si="29"/>
        <v>7.1000000000000008E-2</v>
      </c>
      <c r="AT47" s="4">
        <f t="shared" si="29"/>
        <v>7.1000000000000008E-2</v>
      </c>
      <c r="AU47" s="4">
        <f t="shared" si="29"/>
        <v>7.1000000000000008E-2</v>
      </c>
      <c r="AV47" s="4">
        <f t="shared" si="29"/>
        <v>7.1000000000000008E-2</v>
      </c>
      <c r="AW47" s="4">
        <f t="shared" si="29"/>
        <v>7.1000000000000008E-2</v>
      </c>
      <c r="AX47" s="4">
        <f t="shared" si="30"/>
        <v>7.1000000000000008E-2</v>
      </c>
      <c r="AY47" s="4">
        <f t="shared" si="30"/>
        <v>7.1000000000000008E-2</v>
      </c>
      <c r="AZ47" s="4">
        <f t="shared" si="30"/>
        <v>7.1000000000000008E-2</v>
      </c>
      <c r="BA47" s="4">
        <f t="shared" si="30"/>
        <v>7.1000000000000008E-2</v>
      </c>
      <c r="BB47" s="4">
        <f t="shared" si="30"/>
        <v>7.1000000000000008E-2</v>
      </c>
      <c r="BC47" s="4">
        <f t="shared" si="30"/>
        <v>7.1000000000000008E-2</v>
      </c>
      <c r="BD47" s="4">
        <f t="shared" si="30"/>
        <v>7.1000000000000008E-2</v>
      </c>
      <c r="BE47" s="4">
        <f t="shared" si="30"/>
        <v>7.1000000000000008E-2</v>
      </c>
      <c r="BF47" s="4">
        <f t="shared" si="30"/>
        <v>7.1000000000000008E-2</v>
      </c>
      <c r="BG47" s="4">
        <f t="shared" si="30"/>
        <v>7.1000000000000008E-2</v>
      </c>
      <c r="BH47" s="4">
        <f t="shared" si="31"/>
        <v>7.1000000000000008E-2</v>
      </c>
      <c r="BI47" s="4">
        <f t="shared" si="31"/>
        <v>7.1000000000000008E-2</v>
      </c>
      <c r="BJ47" s="4">
        <f t="shared" si="31"/>
        <v>7.1000000000000008E-2</v>
      </c>
      <c r="BK47" s="4">
        <f t="shared" si="31"/>
        <v>7.1000000000000008E-2</v>
      </c>
      <c r="BL47" s="4">
        <f t="shared" si="31"/>
        <v>7.1000000000000008E-2</v>
      </c>
      <c r="BM47" s="4">
        <f t="shared" si="31"/>
        <v>7.1000000000000008E-2</v>
      </c>
      <c r="BN47" s="4">
        <f t="shared" si="31"/>
        <v>7.1000000000000008E-2</v>
      </c>
      <c r="BO47" s="4">
        <f t="shared" si="31"/>
        <v>7.1000000000000008E-2</v>
      </c>
      <c r="BP47" s="4">
        <f t="shared" si="31"/>
        <v>7.1000000000000008E-2</v>
      </c>
      <c r="BQ47" s="4">
        <f t="shared" si="31"/>
        <v>7.1000000000000008E-2</v>
      </c>
      <c r="BR47" s="4">
        <f t="shared" si="32"/>
        <v>7.1000000000000008E-2</v>
      </c>
      <c r="BS47" s="4">
        <f t="shared" si="32"/>
        <v>7.1000000000000008E-2</v>
      </c>
      <c r="BT47" s="4">
        <f t="shared" si="32"/>
        <v>7.1000000000000008E-2</v>
      </c>
      <c r="BU47" s="4">
        <f t="shared" si="32"/>
        <v>7.1000000000000008E-2</v>
      </c>
      <c r="BV47" s="4">
        <f t="shared" si="32"/>
        <v>7.1000000000000008E-2</v>
      </c>
      <c r="BW47" s="4">
        <f t="shared" si="32"/>
        <v>7.1000000000000008E-2</v>
      </c>
      <c r="BX47" s="4">
        <f t="shared" si="32"/>
        <v>7.1000000000000008E-2</v>
      </c>
      <c r="BY47" s="4">
        <f t="shared" si="32"/>
        <v>7.1000000000000008E-2</v>
      </c>
      <c r="BZ47" s="4">
        <f t="shared" si="32"/>
        <v>7.1000000000000008E-2</v>
      </c>
      <c r="CA47" s="4">
        <f t="shared" si="32"/>
        <v>7.1000000000000008E-2</v>
      </c>
      <c r="CB47" s="4">
        <f t="shared" si="33"/>
        <v>7.1000000000000008E-2</v>
      </c>
      <c r="CC47" s="4">
        <f t="shared" si="33"/>
        <v>7.1000000000000008E-2</v>
      </c>
      <c r="CD47" s="4">
        <f t="shared" si="33"/>
        <v>7.1000000000000008E-2</v>
      </c>
      <c r="CE47" s="4">
        <f t="shared" si="33"/>
        <v>7.1000000000000008E-2</v>
      </c>
      <c r="CF47" s="4">
        <f t="shared" si="33"/>
        <v>7.1000000000000008E-2</v>
      </c>
      <c r="CG47" s="4">
        <f t="shared" si="33"/>
        <v>7.1000000000000008E-2</v>
      </c>
      <c r="CH47" s="4">
        <f t="shared" si="33"/>
        <v>7.1000000000000008E-2</v>
      </c>
      <c r="CI47" s="4">
        <f t="shared" si="33"/>
        <v>7.1000000000000008E-2</v>
      </c>
      <c r="CJ47" s="4">
        <f t="shared" si="33"/>
        <v>7.1000000000000008E-2</v>
      </c>
      <c r="CK47" s="4">
        <f t="shared" si="33"/>
        <v>7.1000000000000008E-2</v>
      </c>
      <c r="CL47" s="4">
        <f t="shared" si="34"/>
        <v>7.1000000000000008E-2</v>
      </c>
      <c r="CM47" s="4">
        <f t="shared" si="34"/>
        <v>7.1000000000000008E-2</v>
      </c>
      <c r="CN47" s="4">
        <f t="shared" si="34"/>
        <v>7.1000000000000008E-2</v>
      </c>
      <c r="CO47" s="4">
        <f t="shared" si="34"/>
        <v>7.1000000000000008E-2</v>
      </c>
      <c r="CP47" s="4">
        <f t="shared" si="34"/>
        <v>7.1000000000000008E-2</v>
      </c>
      <c r="CQ47" s="4">
        <f t="shared" si="34"/>
        <v>7.1000000000000008E-2</v>
      </c>
      <c r="CR47" s="4">
        <f t="shared" si="34"/>
        <v>7.1000000000000008E-2</v>
      </c>
      <c r="CS47" s="4">
        <f t="shared" si="34"/>
        <v>7.1000000000000008E-2</v>
      </c>
      <c r="CT47" s="4">
        <f t="shared" si="34"/>
        <v>7.1000000000000008E-2</v>
      </c>
      <c r="CU47" s="4">
        <f t="shared" si="34"/>
        <v>7.1000000000000008E-2</v>
      </c>
      <c r="CV47" s="4">
        <f t="shared" si="35"/>
        <v>7.1000000000000008E-2</v>
      </c>
      <c r="CW47" s="4">
        <f t="shared" si="35"/>
        <v>7.1000000000000008E-2</v>
      </c>
      <c r="CX47" s="4">
        <f t="shared" si="35"/>
        <v>7.1000000000000008E-2</v>
      </c>
      <c r="CY47" s="4">
        <f t="shared" si="35"/>
        <v>7.1000000000000008E-2</v>
      </c>
      <c r="CZ47" s="4">
        <f t="shared" si="35"/>
        <v>7.1000000000000008E-2</v>
      </c>
      <c r="DA47" s="4">
        <f t="shared" si="35"/>
        <v>7.1000000000000008E-2</v>
      </c>
      <c r="DB47" s="4">
        <f t="shared" si="35"/>
        <v>7.1000000000000008E-2</v>
      </c>
      <c r="DC47" s="4">
        <f t="shared" si="35"/>
        <v>7.1000000000000008E-2</v>
      </c>
      <c r="DD47" s="4">
        <f t="shared" si="35"/>
        <v>7.1000000000000008E-2</v>
      </c>
      <c r="DE47" s="4">
        <f t="shared" si="35"/>
        <v>7.1000000000000008E-2</v>
      </c>
    </row>
    <row r="48" spans="1:109">
      <c r="A48" t="s">
        <v>81</v>
      </c>
      <c r="B48" t="s">
        <v>6</v>
      </c>
      <c r="C48">
        <v>1</v>
      </c>
      <c r="D48">
        <v>130</v>
      </c>
      <c r="E48" s="1">
        <v>0.3</v>
      </c>
      <c r="F48" s="1">
        <v>0.3</v>
      </c>
      <c r="G48" s="1">
        <v>0.3</v>
      </c>
      <c r="H48" s="2">
        <v>120</v>
      </c>
      <c r="I48">
        <f>H48</f>
        <v>120</v>
      </c>
      <c r="J48" s="4">
        <f t="shared" si="26"/>
        <v>0.56000000000000005</v>
      </c>
      <c r="K48" s="4">
        <f t="shared" si="26"/>
        <v>0.56000000000000005</v>
      </c>
      <c r="L48" s="4">
        <f t="shared" si="26"/>
        <v>0.56000000000000005</v>
      </c>
      <c r="M48" s="4">
        <f t="shared" si="26"/>
        <v>0.28000000000000003</v>
      </c>
      <c r="N48" s="4">
        <f t="shared" si="26"/>
        <v>0.28000000000000003</v>
      </c>
      <c r="O48" s="4">
        <f t="shared" si="26"/>
        <v>0.28000000000000003</v>
      </c>
      <c r="P48" s="4">
        <f t="shared" si="26"/>
        <v>0.28000000000000003</v>
      </c>
      <c r="Q48" s="4">
        <f t="shared" si="26"/>
        <v>5.6000000000000008E-2</v>
      </c>
      <c r="R48" s="4">
        <f t="shared" si="26"/>
        <v>5.6000000000000008E-2</v>
      </c>
      <c r="S48" s="4">
        <f t="shared" si="26"/>
        <v>5.6000000000000008E-2</v>
      </c>
      <c r="T48" s="4">
        <f t="shared" si="27"/>
        <v>5.6000000000000008E-2</v>
      </c>
      <c r="U48" s="4">
        <f t="shared" si="27"/>
        <v>5.6000000000000008E-2</v>
      </c>
      <c r="V48" s="4">
        <f t="shared" si="27"/>
        <v>5.6000000000000008E-2</v>
      </c>
      <c r="W48" s="4">
        <f t="shared" si="27"/>
        <v>5.6000000000000008E-2</v>
      </c>
      <c r="X48" s="4">
        <f t="shared" si="27"/>
        <v>5.6000000000000008E-2</v>
      </c>
      <c r="Y48" s="4">
        <f t="shared" si="27"/>
        <v>5.6000000000000008E-2</v>
      </c>
      <c r="Z48" s="4">
        <f t="shared" si="27"/>
        <v>5.6000000000000008E-2</v>
      </c>
      <c r="AA48" s="4">
        <f t="shared" si="27"/>
        <v>5.6000000000000008E-2</v>
      </c>
      <c r="AB48" s="4">
        <f t="shared" si="27"/>
        <v>5.6000000000000008E-2</v>
      </c>
      <c r="AC48" s="4">
        <f t="shared" si="27"/>
        <v>5.6000000000000008E-2</v>
      </c>
      <c r="AD48" s="4">
        <f t="shared" si="28"/>
        <v>5.6000000000000008E-2</v>
      </c>
      <c r="AE48" s="4">
        <f t="shared" si="28"/>
        <v>5.6000000000000008E-2</v>
      </c>
      <c r="AF48" s="4">
        <f t="shared" si="28"/>
        <v>5.6000000000000008E-2</v>
      </c>
      <c r="AG48" s="4">
        <f t="shared" si="28"/>
        <v>5.6000000000000008E-2</v>
      </c>
      <c r="AH48" s="4">
        <f t="shared" si="28"/>
        <v>5.6000000000000008E-2</v>
      </c>
      <c r="AI48" s="4">
        <f t="shared" si="28"/>
        <v>5.6000000000000008E-2</v>
      </c>
      <c r="AJ48" s="4">
        <f t="shared" si="28"/>
        <v>5.6000000000000008E-2</v>
      </c>
      <c r="AK48" s="4">
        <f t="shared" si="28"/>
        <v>5.6000000000000008E-2</v>
      </c>
      <c r="AL48" s="4">
        <f t="shared" si="28"/>
        <v>5.6000000000000008E-2</v>
      </c>
      <c r="AM48" s="4">
        <f t="shared" si="28"/>
        <v>5.6000000000000008E-2</v>
      </c>
      <c r="AN48" s="4">
        <f t="shared" si="29"/>
        <v>5.6000000000000008E-2</v>
      </c>
      <c r="AO48" s="4">
        <f t="shared" si="29"/>
        <v>5.6000000000000008E-2</v>
      </c>
      <c r="AP48" s="4">
        <f t="shared" si="29"/>
        <v>5.6000000000000008E-2</v>
      </c>
      <c r="AQ48" s="4">
        <f t="shared" si="29"/>
        <v>5.6000000000000008E-2</v>
      </c>
      <c r="AR48" s="4">
        <f t="shared" si="29"/>
        <v>5.6000000000000008E-2</v>
      </c>
      <c r="AS48" s="4">
        <f t="shared" si="29"/>
        <v>5.6000000000000008E-2</v>
      </c>
      <c r="AT48" s="4">
        <f t="shared" si="29"/>
        <v>5.6000000000000008E-2</v>
      </c>
      <c r="AU48" s="4">
        <f t="shared" si="29"/>
        <v>5.6000000000000008E-2</v>
      </c>
      <c r="AV48" s="4">
        <f t="shared" si="29"/>
        <v>5.6000000000000008E-2</v>
      </c>
      <c r="AW48" s="4">
        <f t="shared" si="29"/>
        <v>5.6000000000000008E-2</v>
      </c>
      <c r="AX48" s="4">
        <f t="shared" si="30"/>
        <v>5.6000000000000008E-2</v>
      </c>
      <c r="AY48" s="4">
        <f t="shared" si="30"/>
        <v>5.6000000000000008E-2</v>
      </c>
      <c r="AZ48" s="4">
        <f t="shared" si="30"/>
        <v>5.6000000000000008E-2</v>
      </c>
      <c r="BA48" s="4">
        <f t="shared" si="30"/>
        <v>5.6000000000000008E-2</v>
      </c>
      <c r="BB48" s="4">
        <f t="shared" si="30"/>
        <v>5.6000000000000008E-2</v>
      </c>
      <c r="BC48" s="4">
        <f t="shared" si="30"/>
        <v>5.6000000000000008E-2</v>
      </c>
      <c r="BD48" s="4">
        <f t="shared" si="30"/>
        <v>5.6000000000000008E-2</v>
      </c>
      <c r="BE48" s="4">
        <f t="shared" si="30"/>
        <v>5.6000000000000008E-2</v>
      </c>
      <c r="BF48" s="4">
        <f t="shared" si="30"/>
        <v>5.6000000000000008E-2</v>
      </c>
      <c r="BG48" s="4">
        <f t="shared" si="30"/>
        <v>5.6000000000000008E-2</v>
      </c>
      <c r="BH48" s="4">
        <f t="shared" si="31"/>
        <v>5.6000000000000008E-2</v>
      </c>
      <c r="BI48" s="4">
        <f t="shared" si="31"/>
        <v>5.6000000000000008E-2</v>
      </c>
      <c r="BJ48" s="4">
        <f t="shared" si="31"/>
        <v>5.6000000000000008E-2</v>
      </c>
      <c r="BK48" s="4">
        <f t="shared" si="31"/>
        <v>5.6000000000000008E-2</v>
      </c>
      <c r="BL48" s="4">
        <f t="shared" si="31"/>
        <v>5.6000000000000008E-2</v>
      </c>
      <c r="BM48" s="4">
        <f t="shared" si="31"/>
        <v>5.6000000000000008E-2</v>
      </c>
      <c r="BN48" s="4">
        <f t="shared" si="31"/>
        <v>5.6000000000000008E-2</v>
      </c>
      <c r="BO48" s="4">
        <f t="shared" si="31"/>
        <v>5.6000000000000008E-2</v>
      </c>
      <c r="BP48" s="4">
        <f t="shared" si="31"/>
        <v>5.6000000000000008E-2</v>
      </c>
      <c r="BQ48" s="4">
        <f t="shared" si="31"/>
        <v>5.6000000000000008E-2</v>
      </c>
      <c r="BR48" s="4">
        <f t="shared" si="32"/>
        <v>5.6000000000000008E-2</v>
      </c>
      <c r="BS48" s="4">
        <f t="shared" si="32"/>
        <v>5.6000000000000008E-2</v>
      </c>
      <c r="BT48" s="4">
        <f t="shared" si="32"/>
        <v>5.6000000000000008E-2</v>
      </c>
      <c r="BU48" s="4">
        <f t="shared" si="32"/>
        <v>5.6000000000000008E-2</v>
      </c>
      <c r="BV48" s="4">
        <f t="shared" si="32"/>
        <v>5.6000000000000008E-2</v>
      </c>
      <c r="BW48" s="4">
        <f t="shared" si="32"/>
        <v>5.6000000000000008E-2</v>
      </c>
      <c r="BX48" s="4">
        <f t="shared" si="32"/>
        <v>5.6000000000000008E-2</v>
      </c>
      <c r="BY48" s="4">
        <f t="shared" si="32"/>
        <v>5.6000000000000008E-2</v>
      </c>
      <c r="BZ48" s="4">
        <f t="shared" si="32"/>
        <v>5.6000000000000008E-2</v>
      </c>
      <c r="CA48" s="4">
        <f t="shared" si="32"/>
        <v>5.6000000000000008E-2</v>
      </c>
      <c r="CB48" s="4">
        <f t="shared" si="33"/>
        <v>5.6000000000000008E-2</v>
      </c>
      <c r="CC48" s="4">
        <f t="shared" si="33"/>
        <v>5.6000000000000008E-2</v>
      </c>
      <c r="CD48" s="4">
        <f t="shared" si="33"/>
        <v>5.6000000000000008E-2</v>
      </c>
      <c r="CE48" s="4">
        <f t="shared" si="33"/>
        <v>5.6000000000000008E-2</v>
      </c>
      <c r="CF48" s="4">
        <f t="shared" si="33"/>
        <v>5.6000000000000008E-2</v>
      </c>
      <c r="CG48" s="4">
        <f t="shared" si="33"/>
        <v>5.6000000000000008E-2</v>
      </c>
      <c r="CH48" s="4">
        <f t="shared" si="33"/>
        <v>5.6000000000000008E-2</v>
      </c>
      <c r="CI48" s="4">
        <f t="shared" si="33"/>
        <v>5.6000000000000008E-2</v>
      </c>
      <c r="CJ48" s="4">
        <f t="shared" si="33"/>
        <v>5.6000000000000008E-2</v>
      </c>
      <c r="CK48" s="4">
        <f t="shared" si="33"/>
        <v>5.6000000000000008E-2</v>
      </c>
      <c r="CL48" s="4">
        <f t="shared" si="34"/>
        <v>5.6000000000000008E-2</v>
      </c>
      <c r="CM48" s="4">
        <f t="shared" si="34"/>
        <v>5.6000000000000008E-2</v>
      </c>
      <c r="CN48" s="4">
        <f t="shared" si="34"/>
        <v>5.6000000000000008E-2</v>
      </c>
      <c r="CO48" s="4">
        <f t="shared" si="34"/>
        <v>5.6000000000000008E-2</v>
      </c>
      <c r="CP48" s="4">
        <f t="shared" si="34"/>
        <v>5.6000000000000008E-2</v>
      </c>
      <c r="CQ48" s="4">
        <f t="shared" si="34"/>
        <v>5.6000000000000008E-2</v>
      </c>
      <c r="CR48" s="4">
        <f t="shared" si="34"/>
        <v>5.6000000000000008E-2</v>
      </c>
      <c r="CS48" s="4">
        <f t="shared" si="34"/>
        <v>5.6000000000000008E-2</v>
      </c>
      <c r="CT48" s="4">
        <f t="shared" si="34"/>
        <v>5.6000000000000008E-2</v>
      </c>
      <c r="CU48" s="4">
        <f t="shared" si="34"/>
        <v>5.6000000000000008E-2</v>
      </c>
      <c r="CV48" s="4">
        <f t="shared" si="35"/>
        <v>5.6000000000000008E-2</v>
      </c>
      <c r="CW48" s="4">
        <f t="shared" si="35"/>
        <v>5.6000000000000008E-2</v>
      </c>
      <c r="CX48" s="4">
        <f t="shared" si="35"/>
        <v>5.6000000000000008E-2</v>
      </c>
      <c r="CY48" s="4">
        <f t="shared" si="35"/>
        <v>5.6000000000000008E-2</v>
      </c>
      <c r="CZ48" s="4">
        <f t="shared" si="35"/>
        <v>5.6000000000000008E-2</v>
      </c>
      <c r="DA48" s="4">
        <f t="shared" si="35"/>
        <v>5.6000000000000008E-2</v>
      </c>
      <c r="DB48" s="4">
        <f t="shared" si="35"/>
        <v>5.6000000000000008E-2</v>
      </c>
      <c r="DC48" s="4">
        <f t="shared" si="35"/>
        <v>5.6000000000000008E-2</v>
      </c>
      <c r="DD48" s="4">
        <f t="shared" si="35"/>
        <v>5.6000000000000008E-2</v>
      </c>
      <c r="DE48" s="4">
        <f t="shared" si="35"/>
        <v>5.6000000000000008E-2</v>
      </c>
    </row>
    <row r="49" spans="1:109">
      <c r="A49" t="s">
        <v>82</v>
      </c>
      <c r="B49" t="s">
        <v>6</v>
      </c>
      <c r="C49">
        <v>2</v>
      </c>
      <c r="D49">
        <v>160</v>
      </c>
      <c r="E49" s="1">
        <v>0.4</v>
      </c>
      <c r="F49" s="1">
        <v>0.4</v>
      </c>
      <c r="G49" s="1">
        <v>0.4</v>
      </c>
      <c r="H49" s="2">
        <v>60</v>
      </c>
      <c r="I49">
        <f>H49+H48</f>
        <v>180</v>
      </c>
      <c r="J49" s="4">
        <f t="shared" si="26"/>
        <v>0.61</v>
      </c>
      <c r="K49" s="4">
        <f t="shared" si="26"/>
        <v>0.61</v>
      </c>
      <c r="L49" s="4">
        <f t="shared" si="26"/>
        <v>0.61</v>
      </c>
      <c r="M49" s="4">
        <f t="shared" si="26"/>
        <v>0.61</v>
      </c>
      <c r="N49" s="4">
        <f t="shared" si="26"/>
        <v>0.30499999999999999</v>
      </c>
      <c r="O49" s="4">
        <f t="shared" si="26"/>
        <v>0.30499999999999999</v>
      </c>
      <c r="P49" s="4">
        <f t="shared" si="26"/>
        <v>0.30499999999999999</v>
      </c>
      <c r="Q49" s="4">
        <f t="shared" si="26"/>
        <v>0.30499999999999999</v>
      </c>
      <c r="R49" s="4">
        <f t="shared" si="26"/>
        <v>6.0999999999999999E-2</v>
      </c>
      <c r="S49" s="4">
        <f t="shared" si="26"/>
        <v>6.0999999999999999E-2</v>
      </c>
      <c r="T49" s="4">
        <f t="shared" si="27"/>
        <v>6.0999999999999999E-2</v>
      </c>
      <c r="U49" s="4">
        <f t="shared" si="27"/>
        <v>6.0999999999999999E-2</v>
      </c>
      <c r="V49" s="4">
        <f t="shared" si="27"/>
        <v>6.0999999999999999E-2</v>
      </c>
      <c r="W49" s="4">
        <f t="shared" si="27"/>
        <v>6.0999999999999999E-2</v>
      </c>
      <c r="X49" s="4">
        <f t="shared" si="27"/>
        <v>6.0999999999999999E-2</v>
      </c>
      <c r="Y49" s="4">
        <f t="shared" si="27"/>
        <v>6.0999999999999999E-2</v>
      </c>
      <c r="Z49" s="4">
        <f t="shared" si="27"/>
        <v>6.0999999999999999E-2</v>
      </c>
      <c r="AA49" s="4">
        <f t="shared" si="27"/>
        <v>6.0999999999999999E-2</v>
      </c>
      <c r="AB49" s="4">
        <f t="shared" si="27"/>
        <v>6.0999999999999999E-2</v>
      </c>
      <c r="AC49" s="4">
        <f t="shared" si="27"/>
        <v>6.0999999999999999E-2</v>
      </c>
      <c r="AD49" s="4">
        <f t="shared" si="28"/>
        <v>6.0999999999999999E-2</v>
      </c>
      <c r="AE49" s="4">
        <f t="shared" si="28"/>
        <v>6.0999999999999999E-2</v>
      </c>
      <c r="AF49" s="4">
        <f t="shared" si="28"/>
        <v>6.0999999999999999E-2</v>
      </c>
      <c r="AG49" s="4">
        <f t="shared" si="28"/>
        <v>6.0999999999999999E-2</v>
      </c>
      <c r="AH49" s="4">
        <f t="shared" si="28"/>
        <v>6.0999999999999999E-2</v>
      </c>
      <c r="AI49" s="4">
        <f t="shared" si="28"/>
        <v>6.0999999999999999E-2</v>
      </c>
      <c r="AJ49" s="4">
        <f t="shared" si="28"/>
        <v>6.0999999999999999E-2</v>
      </c>
      <c r="AK49" s="4">
        <f t="shared" si="28"/>
        <v>6.0999999999999999E-2</v>
      </c>
      <c r="AL49" s="4">
        <f t="shared" si="28"/>
        <v>6.0999999999999999E-2</v>
      </c>
      <c r="AM49" s="4">
        <f t="shared" si="28"/>
        <v>6.0999999999999999E-2</v>
      </c>
      <c r="AN49" s="4">
        <f t="shared" si="29"/>
        <v>6.0999999999999999E-2</v>
      </c>
      <c r="AO49" s="4">
        <f t="shared" si="29"/>
        <v>6.0999999999999999E-2</v>
      </c>
      <c r="AP49" s="4">
        <f t="shared" si="29"/>
        <v>6.0999999999999999E-2</v>
      </c>
      <c r="AQ49" s="4">
        <f t="shared" si="29"/>
        <v>6.0999999999999999E-2</v>
      </c>
      <c r="AR49" s="4">
        <f t="shared" si="29"/>
        <v>6.0999999999999999E-2</v>
      </c>
      <c r="AS49" s="4">
        <f t="shared" si="29"/>
        <v>6.0999999999999999E-2</v>
      </c>
      <c r="AT49" s="4">
        <f t="shared" si="29"/>
        <v>6.0999999999999999E-2</v>
      </c>
      <c r="AU49" s="4">
        <f t="shared" si="29"/>
        <v>6.0999999999999999E-2</v>
      </c>
      <c r="AV49" s="4">
        <f t="shared" si="29"/>
        <v>6.0999999999999999E-2</v>
      </c>
      <c r="AW49" s="4">
        <f t="shared" si="29"/>
        <v>6.0999999999999999E-2</v>
      </c>
      <c r="AX49" s="4">
        <f t="shared" si="30"/>
        <v>6.0999999999999999E-2</v>
      </c>
      <c r="AY49" s="4">
        <f t="shared" si="30"/>
        <v>6.0999999999999999E-2</v>
      </c>
      <c r="AZ49" s="4">
        <f t="shared" si="30"/>
        <v>6.0999999999999999E-2</v>
      </c>
      <c r="BA49" s="4">
        <f t="shared" si="30"/>
        <v>6.0999999999999999E-2</v>
      </c>
      <c r="BB49" s="4">
        <f t="shared" si="30"/>
        <v>6.0999999999999999E-2</v>
      </c>
      <c r="BC49" s="4">
        <f t="shared" si="30"/>
        <v>6.0999999999999999E-2</v>
      </c>
      <c r="BD49" s="4">
        <f t="shared" si="30"/>
        <v>6.0999999999999999E-2</v>
      </c>
      <c r="BE49" s="4">
        <f t="shared" si="30"/>
        <v>6.0999999999999999E-2</v>
      </c>
      <c r="BF49" s="4">
        <f t="shared" si="30"/>
        <v>6.0999999999999999E-2</v>
      </c>
      <c r="BG49" s="4">
        <f t="shared" si="30"/>
        <v>6.0999999999999999E-2</v>
      </c>
      <c r="BH49" s="4">
        <f t="shared" si="31"/>
        <v>6.0999999999999999E-2</v>
      </c>
      <c r="BI49" s="4">
        <f t="shared" si="31"/>
        <v>6.0999999999999999E-2</v>
      </c>
      <c r="BJ49" s="4">
        <f t="shared" si="31"/>
        <v>6.0999999999999999E-2</v>
      </c>
      <c r="BK49" s="4">
        <f t="shared" si="31"/>
        <v>6.0999999999999999E-2</v>
      </c>
      <c r="BL49" s="4">
        <f t="shared" si="31"/>
        <v>6.0999999999999999E-2</v>
      </c>
      <c r="BM49" s="4">
        <f t="shared" si="31"/>
        <v>6.0999999999999999E-2</v>
      </c>
      <c r="BN49" s="4">
        <f t="shared" si="31"/>
        <v>6.0999999999999999E-2</v>
      </c>
      <c r="BO49" s="4">
        <f t="shared" si="31"/>
        <v>6.0999999999999999E-2</v>
      </c>
      <c r="BP49" s="4">
        <f t="shared" si="31"/>
        <v>6.0999999999999999E-2</v>
      </c>
      <c r="BQ49" s="4">
        <f t="shared" si="31"/>
        <v>6.0999999999999999E-2</v>
      </c>
      <c r="BR49" s="4">
        <f t="shared" si="32"/>
        <v>6.0999999999999999E-2</v>
      </c>
      <c r="BS49" s="4">
        <f t="shared" si="32"/>
        <v>6.0999999999999999E-2</v>
      </c>
      <c r="BT49" s="4">
        <f t="shared" si="32"/>
        <v>6.0999999999999999E-2</v>
      </c>
      <c r="BU49" s="4">
        <f t="shared" si="32"/>
        <v>6.0999999999999999E-2</v>
      </c>
      <c r="BV49" s="4">
        <f t="shared" si="32"/>
        <v>6.0999999999999999E-2</v>
      </c>
      <c r="BW49" s="4">
        <f t="shared" si="32"/>
        <v>6.0999999999999999E-2</v>
      </c>
      <c r="BX49" s="4">
        <f t="shared" si="32"/>
        <v>6.0999999999999999E-2</v>
      </c>
      <c r="BY49" s="4">
        <f t="shared" si="32"/>
        <v>6.0999999999999999E-2</v>
      </c>
      <c r="BZ49" s="4">
        <f t="shared" si="32"/>
        <v>6.0999999999999999E-2</v>
      </c>
      <c r="CA49" s="4">
        <f t="shared" si="32"/>
        <v>6.0999999999999999E-2</v>
      </c>
      <c r="CB49" s="4">
        <f t="shared" si="33"/>
        <v>6.0999999999999999E-2</v>
      </c>
      <c r="CC49" s="4">
        <f t="shared" si="33"/>
        <v>6.0999999999999999E-2</v>
      </c>
      <c r="CD49" s="4">
        <f t="shared" si="33"/>
        <v>6.0999999999999999E-2</v>
      </c>
      <c r="CE49" s="4">
        <f t="shared" si="33"/>
        <v>6.0999999999999999E-2</v>
      </c>
      <c r="CF49" s="4">
        <f t="shared" si="33"/>
        <v>6.0999999999999999E-2</v>
      </c>
      <c r="CG49" s="4">
        <f t="shared" si="33"/>
        <v>6.0999999999999999E-2</v>
      </c>
      <c r="CH49" s="4">
        <f t="shared" si="33"/>
        <v>6.0999999999999999E-2</v>
      </c>
      <c r="CI49" s="4">
        <f t="shared" si="33"/>
        <v>6.0999999999999999E-2</v>
      </c>
      <c r="CJ49" s="4">
        <f t="shared" si="33"/>
        <v>6.0999999999999999E-2</v>
      </c>
      <c r="CK49" s="4">
        <f t="shared" si="33"/>
        <v>6.0999999999999999E-2</v>
      </c>
      <c r="CL49" s="4">
        <f t="shared" si="34"/>
        <v>6.0999999999999999E-2</v>
      </c>
      <c r="CM49" s="4">
        <f t="shared" si="34"/>
        <v>6.0999999999999999E-2</v>
      </c>
      <c r="CN49" s="4">
        <f t="shared" si="34"/>
        <v>6.0999999999999999E-2</v>
      </c>
      <c r="CO49" s="4">
        <f t="shared" si="34"/>
        <v>6.0999999999999999E-2</v>
      </c>
      <c r="CP49" s="4">
        <f t="shared" si="34"/>
        <v>6.0999999999999999E-2</v>
      </c>
      <c r="CQ49" s="4">
        <f t="shared" si="34"/>
        <v>6.0999999999999999E-2</v>
      </c>
      <c r="CR49" s="4">
        <f t="shared" si="34"/>
        <v>6.0999999999999999E-2</v>
      </c>
      <c r="CS49" s="4">
        <f t="shared" si="34"/>
        <v>6.0999999999999999E-2</v>
      </c>
      <c r="CT49" s="4">
        <f t="shared" si="34"/>
        <v>6.0999999999999999E-2</v>
      </c>
      <c r="CU49" s="4">
        <f t="shared" si="34"/>
        <v>6.0999999999999999E-2</v>
      </c>
      <c r="CV49" s="4">
        <f t="shared" si="35"/>
        <v>6.0999999999999999E-2</v>
      </c>
      <c r="CW49" s="4">
        <f t="shared" si="35"/>
        <v>6.0999999999999999E-2</v>
      </c>
      <c r="CX49" s="4">
        <f t="shared" si="35"/>
        <v>6.0999999999999999E-2</v>
      </c>
      <c r="CY49" s="4">
        <f t="shared" si="35"/>
        <v>6.0999999999999999E-2</v>
      </c>
      <c r="CZ49" s="4">
        <f t="shared" si="35"/>
        <v>6.0999999999999999E-2</v>
      </c>
      <c r="DA49" s="4">
        <f t="shared" si="35"/>
        <v>6.0999999999999999E-2</v>
      </c>
      <c r="DB49" s="4">
        <f t="shared" si="35"/>
        <v>6.0999999999999999E-2</v>
      </c>
      <c r="DC49" s="4">
        <f t="shared" si="35"/>
        <v>6.0999999999999999E-2</v>
      </c>
      <c r="DD49" s="4">
        <f t="shared" si="35"/>
        <v>6.0999999999999999E-2</v>
      </c>
      <c r="DE49" s="4">
        <f t="shared" si="35"/>
        <v>6.0999999999999999E-2</v>
      </c>
    </row>
    <row r="50" spans="1:109">
      <c r="A50" t="s">
        <v>83</v>
      </c>
      <c r="B50" t="s">
        <v>6</v>
      </c>
      <c r="C50">
        <v>3</v>
      </c>
      <c r="D50">
        <v>200</v>
      </c>
      <c r="E50" s="1">
        <v>0.5</v>
      </c>
      <c r="F50" s="1">
        <v>0.5</v>
      </c>
      <c r="G50" s="1">
        <v>0.5</v>
      </c>
      <c r="H50" s="2">
        <v>90</v>
      </c>
      <c r="I50">
        <f>H50+H49+H48</f>
        <v>270</v>
      </c>
      <c r="J50" s="4">
        <f t="shared" si="26"/>
        <v>0.66</v>
      </c>
      <c r="K50" s="4">
        <f t="shared" si="26"/>
        <v>0.66</v>
      </c>
      <c r="L50" s="4">
        <f t="shared" si="26"/>
        <v>0.66</v>
      </c>
      <c r="M50" s="4">
        <f t="shared" si="26"/>
        <v>0.66</v>
      </c>
      <c r="N50" s="4">
        <f t="shared" si="26"/>
        <v>0.66</v>
      </c>
      <c r="O50" s="4">
        <f t="shared" si="26"/>
        <v>0.33</v>
      </c>
      <c r="P50" s="4">
        <f t="shared" si="26"/>
        <v>0.33</v>
      </c>
      <c r="Q50" s="4">
        <f t="shared" si="26"/>
        <v>0.33</v>
      </c>
      <c r="R50" s="4">
        <f t="shared" si="26"/>
        <v>0.33</v>
      </c>
      <c r="S50" s="4">
        <f t="shared" si="26"/>
        <v>0.33</v>
      </c>
      <c r="T50" s="4">
        <f t="shared" si="27"/>
        <v>6.6000000000000003E-2</v>
      </c>
      <c r="U50" s="4">
        <f t="shared" si="27"/>
        <v>6.6000000000000003E-2</v>
      </c>
      <c r="V50" s="4">
        <f t="shared" si="27"/>
        <v>6.6000000000000003E-2</v>
      </c>
      <c r="W50" s="4">
        <f t="shared" si="27"/>
        <v>6.6000000000000003E-2</v>
      </c>
      <c r="X50" s="4">
        <f t="shared" si="27"/>
        <v>6.6000000000000003E-2</v>
      </c>
      <c r="Y50" s="4">
        <f t="shared" si="27"/>
        <v>6.6000000000000003E-2</v>
      </c>
      <c r="Z50" s="4">
        <f t="shared" si="27"/>
        <v>6.6000000000000003E-2</v>
      </c>
      <c r="AA50" s="4">
        <f t="shared" si="27"/>
        <v>6.6000000000000003E-2</v>
      </c>
      <c r="AB50" s="4">
        <f t="shared" si="27"/>
        <v>6.6000000000000003E-2</v>
      </c>
      <c r="AC50" s="4">
        <f t="shared" si="27"/>
        <v>6.6000000000000003E-2</v>
      </c>
      <c r="AD50" s="4">
        <f t="shared" si="28"/>
        <v>6.6000000000000003E-2</v>
      </c>
      <c r="AE50" s="4">
        <f t="shared" si="28"/>
        <v>6.6000000000000003E-2</v>
      </c>
      <c r="AF50" s="4">
        <f t="shared" si="28"/>
        <v>6.6000000000000003E-2</v>
      </c>
      <c r="AG50" s="4">
        <f t="shared" si="28"/>
        <v>6.6000000000000003E-2</v>
      </c>
      <c r="AH50" s="4">
        <f t="shared" si="28"/>
        <v>6.6000000000000003E-2</v>
      </c>
      <c r="AI50" s="4">
        <f t="shared" si="28"/>
        <v>6.6000000000000003E-2</v>
      </c>
      <c r="AJ50" s="4">
        <f t="shared" si="28"/>
        <v>6.6000000000000003E-2</v>
      </c>
      <c r="AK50" s="4">
        <f t="shared" si="28"/>
        <v>6.6000000000000003E-2</v>
      </c>
      <c r="AL50" s="4">
        <f t="shared" si="28"/>
        <v>6.6000000000000003E-2</v>
      </c>
      <c r="AM50" s="4">
        <f t="shared" si="28"/>
        <v>6.6000000000000003E-2</v>
      </c>
      <c r="AN50" s="4">
        <f t="shared" si="29"/>
        <v>6.6000000000000003E-2</v>
      </c>
      <c r="AO50" s="4">
        <f t="shared" si="29"/>
        <v>6.6000000000000003E-2</v>
      </c>
      <c r="AP50" s="4">
        <f t="shared" si="29"/>
        <v>6.6000000000000003E-2</v>
      </c>
      <c r="AQ50" s="4">
        <f t="shared" si="29"/>
        <v>6.6000000000000003E-2</v>
      </c>
      <c r="AR50" s="4">
        <f t="shared" si="29"/>
        <v>6.6000000000000003E-2</v>
      </c>
      <c r="AS50" s="4">
        <f t="shared" si="29"/>
        <v>6.6000000000000003E-2</v>
      </c>
      <c r="AT50" s="4">
        <f t="shared" si="29"/>
        <v>6.6000000000000003E-2</v>
      </c>
      <c r="AU50" s="4">
        <f t="shared" si="29"/>
        <v>6.6000000000000003E-2</v>
      </c>
      <c r="AV50" s="4">
        <f t="shared" si="29"/>
        <v>6.6000000000000003E-2</v>
      </c>
      <c r="AW50" s="4">
        <f t="shared" si="29"/>
        <v>6.6000000000000003E-2</v>
      </c>
      <c r="AX50" s="4">
        <f t="shared" si="30"/>
        <v>6.6000000000000003E-2</v>
      </c>
      <c r="AY50" s="4">
        <f t="shared" si="30"/>
        <v>6.6000000000000003E-2</v>
      </c>
      <c r="AZ50" s="4">
        <f t="shared" si="30"/>
        <v>6.6000000000000003E-2</v>
      </c>
      <c r="BA50" s="4">
        <f t="shared" si="30"/>
        <v>6.6000000000000003E-2</v>
      </c>
      <c r="BB50" s="4">
        <f t="shared" si="30"/>
        <v>6.6000000000000003E-2</v>
      </c>
      <c r="BC50" s="4">
        <f t="shared" si="30"/>
        <v>6.6000000000000003E-2</v>
      </c>
      <c r="BD50" s="4">
        <f t="shared" si="30"/>
        <v>6.6000000000000003E-2</v>
      </c>
      <c r="BE50" s="4">
        <f t="shared" si="30"/>
        <v>6.6000000000000003E-2</v>
      </c>
      <c r="BF50" s="4">
        <f t="shared" si="30"/>
        <v>6.6000000000000003E-2</v>
      </c>
      <c r="BG50" s="4">
        <f t="shared" si="30"/>
        <v>6.6000000000000003E-2</v>
      </c>
      <c r="BH50" s="4">
        <f t="shared" si="31"/>
        <v>6.6000000000000003E-2</v>
      </c>
      <c r="BI50" s="4">
        <f t="shared" si="31"/>
        <v>6.6000000000000003E-2</v>
      </c>
      <c r="BJ50" s="4">
        <f t="shared" si="31"/>
        <v>6.6000000000000003E-2</v>
      </c>
      <c r="BK50" s="4">
        <f t="shared" si="31"/>
        <v>6.6000000000000003E-2</v>
      </c>
      <c r="BL50" s="4">
        <f t="shared" si="31"/>
        <v>6.6000000000000003E-2</v>
      </c>
      <c r="BM50" s="4">
        <f t="shared" si="31"/>
        <v>6.6000000000000003E-2</v>
      </c>
      <c r="BN50" s="4">
        <f t="shared" si="31"/>
        <v>6.6000000000000003E-2</v>
      </c>
      <c r="BO50" s="4">
        <f t="shared" si="31"/>
        <v>6.6000000000000003E-2</v>
      </c>
      <c r="BP50" s="4">
        <f t="shared" si="31"/>
        <v>6.6000000000000003E-2</v>
      </c>
      <c r="BQ50" s="4">
        <f t="shared" si="31"/>
        <v>6.6000000000000003E-2</v>
      </c>
      <c r="BR50" s="4">
        <f t="shared" si="32"/>
        <v>6.6000000000000003E-2</v>
      </c>
      <c r="BS50" s="4">
        <f t="shared" si="32"/>
        <v>6.6000000000000003E-2</v>
      </c>
      <c r="BT50" s="4">
        <f t="shared" si="32"/>
        <v>6.6000000000000003E-2</v>
      </c>
      <c r="BU50" s="4">
        <f t="shared" si="32"/>
        <v>6.6000000000000003E-2</v>
      </c>
      <c r="BV50" s="4">
        <f t="shared" si="32"/>
        <v>6.6000000000000003E-2</v>
      </c>
      <c r="BW50" s="4">
        <f t="shared" si="32"/>
        <v>6.6000000000000003E-2</v>
      </c>
      <c r="BX50" s="4">
        <f t="shared" si="32"/>
        <v>6.6000000000000003E-2</v>
      </c>
      <c r="BY50" s="4">
        <f t="shared" si="32"/>
        <v>6.6000000000000003E-2</v>
      </c>
      <c r="BZ50" s="4">
        <f t="shared" si="32"/>
        <v>6.6000000000000003E-2</v>
      </c>
      <c r="CA50" s="4">
        <f t="shared" si="32"/>
        <v>6.6000000000000003E-2</v>
      </c>
      <c r="CB50" s="4">
        <f t="shared" si="33"/>
        <v>6.6000000000000003E-2</v>
      </c>
      <c r="CC50" s="4">
        <f t="shared" si="33"/>
        <v>6.6000000000000003E-2</v>
      </c>
      <c r="CD50" s="4">
        <f t="shared" si="33"/>
        <v>6.6000000000000003E-2</v>
      </c>
      <c r="CE50" s="4">
        <f t="shared" si="33"/>
        <v>6.6000000000000003E-2</v>
      </c>
      <c r="CF50" s="4">
        <f t="shared" si="33"/>
        <v>6.6000000000000003E-2</v>
      </c>
      <c r="CG50" s="4">
        <f t="shared" si="33"/>
        <v>6.6000000000000003E-2</v>
      </c>
      <c r="CH50" s="4">
        <f t="shared" si="33"/>
        <v>6.6000000000000003E-2</v>
      </c>
      <c r="CI50" s="4">
        <f t="shared" si="33"/>
        <v>6.6000000000000003E-2</v>
      </c>
      <c r="CJ50" s="4">
        <f t="shared" si="33"/>
        <v>6.6000000000000003E-2</v>
      </c>
      <c r="CK50" s="4">
        <f t="shared" si="33"/>
        <v>6.6000000000000003E-2</v>
      </c>
      <c r="CL50" s="4">
        <f t="shared" si="34"/>
        <v>6.6000000000000003E-2</v>
      </c>
      <c r="CM50" s="4">
        <f t="shared" si="34"/>
        <v>6.6000000000000003E-2</v>
      </c>
      <c r="CN50" s="4">
        <f t="shared" si="34"/>
        <v>6.6000000000000003E-2</v>
      </c>
      <c r="CO50" s="4">
        <f t="shared" si="34"/>
        <v>6.6000000000000003E-2</v>
      </c>
      <c r="CP50" s="4">
        <f t="shared" si="34"/>
        <v>6.6000000000000003E-2</v>
      </c>
      <c r="CQ50" s="4">
        <f t="shared" si="34"/>
        <v>6.6000000000000003E-2</v>
      </c>
      <c r="CR50" s="4">
        <f t="shared" si="34"/>
        <v>6.6000000000000003E-2</v>
      </c>
      <c r="CS50" s="4">
        <f t="shared" si="34"/>
        <v>6.6000000000000003E-2</v>
      </c>
      <c r="CT50" s="4">
        <f t="shared" si="34"/>
        <v>6.6000000000000003E-2</v>
      </c>
      <c r="CU50" s="4">
        <f t="shared" si="34"/>
        <v>6.6000000000000003E-2</v>
      </c>
      <c r="CV50" s="4">
        <f t="shared" si="35"/>
        <v>6.6000000000000003E-2</v>
      </c>
      <c r="CW50" s="4">
        <f t="shared" si="35"/>
        <v>6.6000000000000003E-2</v>
      </c>
      <c r="CX50" s="4">
        <f t="shared" si="35"/>
        <v>6.6000000000000003E-2</v>
      </c>
      <c r="CY50" s="4">
        <f t="shared" si="35"/>
        <v>6.6000000000000003E-2</v>
      </c>
      <c r="CZ50" s="4">
        <f t="shared" si="35"/>
        <v>6.6000000000000003E-2</v>
      </c>
      <c r="DA50" s="4">
        <f t="shared" si="35"/>
        <v>6.6000000000000003E-2</v>
      </c>
      <c r="DB50" s="4">
        <f t="shared" si="35"/>
        <v>6.6000000000000003E-2</v>
      </c>
      <c r="DC50" s="4">
        <f t="shared" si="35"/>
        <v>6.6000000000000003E-2</v>
      </c>
      <c r="DD50" s="4">
        <f t="shared" si="35"/>
        <v>6.6000000000000003E-2</v>
      </c>
      <c r="DE50" s="4">
        <f t="shared" si="35"/>
        <v>6.6000000000000003E-2</v>
      </c>
    </row>
    <row r="51" spans="1:109">
      <c r="A51" t="s">
        <v>84</v>
      </c>
      <c r="B51" t="s">
        <v>6</v>
      </c>
      <c r="C51">
        <v>4</v>
      </c>
      <c r="D51">
        <v>240</v>
      </c>
      <c r="E51" s="1">
        <v>0.6</v>
      </c>
      <c r="F51" s="1">
        <v>0.6</v>
      </c>
      <c r="G51" s="1">
        <v>0.6</v>
      </c>
      <c r="H51" s="2">
        <v>120</v>
      </c>
      <c r="I51">
        <f>H51+H50+H49+H48</f>
        <v>390</v>
      </c>
      <c r="J51" s="4">
        <f t="shared" si="26"/>
        <v>0.71000000000000008</v>
      </c>
      <c r="K51" s="4">
        <f t="shared" si="26"/>
        <v>0.71000000000000008</v>
      </c>
      <c r="L51" s="4">
        <f t="shared" si="26"/>
        <v>0.71000000000000008</v>
      </c>
      <c r="M51" s="4">
        <f t="shared" si="26"/>
        <v>0.71000000000000008</v>
      </c>
      <c r="N51" s="4">
        <f t="shared" si="26"/>
        <v>0.71000000000000008</v>
      </c>
      <c r="O51" s="4">
        <f t="shared" si="26"/>
        <v>0.71000000000000008</v>
      </c>
      <c r="P51" s="4">
        <f t="shared" si="26"/>
        <v>0.35500000000000004</v>
      </c>
      <c r="Q51" s="4">
        <f t="shared" si="26"/>
        <v>0.35500000000000004</v>
      </c>
      <c r="R51" s="4">
        <f t="shared" si="26"/>
        <v>0.35500000000000004</v>
      </c>
      <c r="S51" s="4">
        <f t="shared" si="26"/>
        <v>0.35500000000000004</v>
      </c>
      <c r="T51" s="4">
        <f t="shared" si="27"/>
        <v>0.35500000000000004</v>
      </c>
      <c r="U51" s="4">
        <f t="shared" si="27"/>
        <v>0.35500000000000004</v>
      </c>
      <c r="V51" s="4">
        <f t="shared" si="27"/>
        <v>7.1000000000000008E-2</v>
      </c>
      <c r="W51" s="4">
        <f t="shared" si="27"/>
        <v>7.1000000000000008E-2</v>
      </c>
      <c r="X51" s="4">
        <f t="shared" si="27"/>
        <v>7.1000000000000008E-2</v>
      </c>
      <c r="Y51" s="4">
        <f t="shared" si="27"/>
        <v>7.1000000000000008E-2</v>
      </c>
      <c r="Z51" s="4">
        <f t="shared" si="27"/>
        <v>7.1000000000000008E-2</v>
      </c>
      <c r="AA51" s="4">
        <f t="shared" si="27"/>
        <v>7.1000000000000008E-2</v>
      </c>
      <c r="AB51" s="4">
        <f t="shared" si="27"/>
        <v>7.1000000000000008E-2</v>
      </c>
      <c r="AC51" s="4">
        <f t="shared" si="27"/>
        <v>7.1000000000000008E-2</v>
      </c>
      <c r="AD51" s="4">
        <f t="shared" si="28"/>
        <v>7.1000000000000008E-2</v>
      </c>
      <c r="AE51" s="4">
        <f t="shared" si="28"/>
        <v>7.1000000000000008E-2</v>
      </c>
      <c r="AF51" s="4">
        <f t="shared" si="28"/>
        <v>7.1000000000000008E-2</v>
      </c>
      <c r="AG51" s="4">
        <f t="shared" si="28"/>
        <v>7.1000000000000008E-2</v>
      </c>
      <c r="AH51" s="4">
        <f t="shared" si="28"/>
        <v>7.1000000000000008E-2</v>
      </c>
      <c r="AI51" s="4">
        <f t="shared" si="28"/>
        <v>7.1000000000000008E-2</v>
      </c>
      <c r="AJ51" s="4">
        <f t="shared" si="28"/>
        <v>7.1000000000000008E-2</v>
      </c>
      <c r="AK51" s="4">
        <f t="shared" si="28"/>
        <v>7.1000000000000008E-2</v>
      </c>
      <c r="AL51" s="4">
        <f t="shared" si="28"/>
        <v>7.1000000000000008E-2</v>
      </c>
      <c r="AM51" s="4">
        <f t="shared" si="28"/>
        <v>7.1000000000000008E-2</v>
      </c>
      <c r="AN51" s="4">
        <f t="shared" si="29"/>
        <v>7.1000000000000008E-2</v>
      </c>
      <c r="AO51" s="4">
        <f t="shared" si="29"/>
        <v>7.1000000000000008E-2</v>
      </c>
      <c r="AP51" s="4">
        <f t="shared" si="29"/>
        <v>7.1000000000000008E-2</v>
      </c>
      <c r="AQ51" s="4">
        <f t="shared" si="29"/>
        <v>7.1000000000000008E-2</v>
      </c>
      <c r="AR51" s="4">
        <f t="shared" si="29"/>
        <v>7.1000000000000008E-2</v>
      </c>
      <c r="AS51" s="4">
        <f t="shared" si="29"/>
        <v>7.1000000000000008E-2</v>
      </c>
      <c r="AT51" s="4">
        <f t="shared" si="29"/>
        <v>7.1000000000000008E-2</v>
      </c>
      <c r="AU51" s="4">
        <f t="shared" si="29"/>
        <v>7.1000000000000008E-2</v>
      </c>
      <c r="AV51" s="4">
        <f t="shared" si="29"/>
        <v>7.1000000000000008E-2</v>
      </c>
      <c r="AW51" s="4">
        <f t="shared" si="29"/>
        <v>7.1000000000000008E-2</v>
      </c>
      <c r="AX51" s="4">
        <f t="shared" si="30"/>
        <v>7.1000000000000008E-2</v>
      </c>
      <c r="AY51" s="4">
        <f t="shared" si="30"/>
        <v>7.1000000000000008E-2</v>
      </c>
      <c r="AZ51" s="4">
        <f t="shared" si="30"/>
        <v>7.1000000000000008E-2</v>
      </c>
      <c r="BA51" s="4">
        <f t="shared" si="30"/>
        <v>7.1000000000000008E-2</v>
      </c>
      <c r="BB51" s="4">
        <f t="shared" si="30"/>
        <v>7.1000000000000008E-2</v>
      </c>
      <c r="BC51" s="4">
        <f t="shared" si="30"/>
        <v>7.1000000000000008E-2</v>
      </c>
      <c r="BD51" s="4">
        <f t="shared" si="30"/>
        <v>7.1000000000000008E-2</v>
      </c>
      <c r="BE51" s="4">
        <f t="shared" si="30"/>
        <v>7.1000000000000008E-2</v>
      </c>
      <c r="BF51" s="4">
        <f t="shared" si="30"/>
        <v>7.1000000000000008E-2</v>
      </c>
      <c r="BG51" s="4">
        <f t="shared" si="30"/>
        <v>7.1000000000000008E-2</v>
      </c>
      <c r="BH51" s="4">
        <f t="shared" si="31"/>
        <v>7.1000000000000008E-2</v>
      </c>
      <c r="BI51" s="4">
        <f t="shared" si="31"/>
        <v>7.1000000000000008E-2</v>
      </c>
      <c r="BJ51" s="4">
        <f t="shared" si="31"/>
        <v>7.1000000000000008E-2</v>
      </c>
      <c r="BK51" s="4">
        <f t="shared" si="31"/>
        <v>7.1000000000000008E-2</v>
      </c>
      <c r="BL51" s="4">
        <f t="shared" si="31"/>
        <v>7.1000000000000008E-2</v>
      </c>
      <c r="BM51" s="4">
        <f t="shared" si="31"/>
        <v>7.1000000000000008E-2</v>
      </c>
      <c r="BN51" s="4">
        <f t="shared" si="31"/>
        <v>7.1000000000000008E-2</v>
      </c>
      <c r="BO51" s="4">
        <f t="shared" si="31"/>
        <v>7.1000000000000008E-2</v>
      </c>
      <c r="BP51" s="4">
        <f t="shared" si="31"/>
        <v>7.1000000000000008E-2</v>
      </c>
      <c r="BQ51" s="4">
        <f t="shared" si="31"/>
        <v>7.1000000000000008E-2</v>
      </c>
      <c r="BR51" s="4">
        <f t="shared" si="32"/>
        <v>7.1000000000000008E-2</v>
      </c>
      <c r="BS51" s="4">
        <f t="shared" si="32"/>
        <v>7.1000000000000008E-2</v>
      </c>
      <c r="BT51" s="4">
        <f t="shared" si="32"/>
        <v>7.1000000000000008E-2</v>
      </c>
      <c r="BU51" s="4">
        <f t="shared" si="32"/>
        <v>7.1000000000000008E-2</v>
      </c>
      <c r="BV51" s="4">
        <f t="shared" si="32"/>
        <v>7.1000000000000008E-2</v>
      </c>
      <c r="BW51" s="4">
        <f t="shared" si="32"/>
        <v>7.1000000000000008E-2</v>
      </c>
      <c r="BX51" s="4">
        <f t="shared" si="32"/>
        <v>7.1000000000000008E-2</v>
      </c>
      <c r="BY51" s="4">
        <f t="shared" si="32"/>
        <v>7.1000000000000008E-2</v>
      </c>
      <c r="BZ51" s="4">
        <f t="shared" si="32"/>
        <v>7.1000000000000008E-2</v>
      </c>
      <c r="CA51" s="4">
        <f t="shared" si="32"/>
        <v>7.1000000000000008E-2</v>
      </c>
      <c r="CB51" s="4">
        <f t="shared" si="33"/>
        <v>7.1000000000000008E-2</v>
      </c>
      <c r="CC51" s="4">
        <f t="shared" si="33"/>
        <v>7.1000000000000008E-2</v>
      </c>
      <c r="CD51" s="4">
        <f t="shared" si="33"/>
        <v>7.1000000000000008E-2</v>
      </c>
      <c r="CE51" s="4">
        <f t="shared" si="33"/>
        <v>7.1000000000000008E-2</v>
      </c>
      <c r="CF51" s="4">
        <f t="shared" si="33"/>
        <v>7.1000000000000008E-2</v>
      </c>
      <c r="CG51" s="4">
        <f t="shared" si="33"/>
        <v>7.1000000000000008E-2</v>
      </c>
      <c r="CH51" s="4">
        <f t="shared" si="33"/>
        <v>7.1000000000000008E-2</v>
      </c>
      <c r="CI51" s="4">
        <f t="shared" si="33"/>
        <v>7.1000000000000008E-2</v>
      </c>
      <c r="CJ51" s="4">
        <f t="shared" si="33"/>
        <v>7.1000000000000008E-2</v>
      </c>
      <c r="CK51" s="4">
        <f t="shared" si="33"/>
        <v>7.1000000000000008E-2</v>
      </c>
      <c r="CL51" s="4">
        <f t="shared" si="34"/>
        <v>7.1000000000000008E-2</v>
      </c>
      <c r="CM51" s="4">
        <f t="shared" si="34"/>
        <v>7.1000000000000008E-2</v>
      </c>
      <c r="CN51" s="4">
        <f t="shared" si="34"/>
        <v>7.1000000000000008E-2</v>
      </c>
      <c r="CO51" s="4">
        <f t="shared" si="34"/>
        <v>7.1000000000000008E-2</v>
      </c>
      <c r="CP51" s="4">
        <f t="shared" si="34"/>
        <v>7.1000000000000008E-2</v>
      </c>
      <c r="CQ51" s="4">
        <f t="shared" si="34"/>
        <v>7.1000000000000008E-2</v>
      </c>
      <c r="CR51" s="4">
        <f t="shared" si="34"/>
        <v>7.1000000000000008E-2</v>
      </c>
      <c r="CS51" s="4">
        <f t="shared" si="34"/>
        <v>7.1000000000000008E-2</v>
      </c>
      <c r="CT51" s="4">
        <f t="shared" si="34"/>
        <v>7.1000000000000008E-2</v>
      </c>
      <c r="CU51" s="4">
        <f t="shared" si="34"/>
        <v>7.1000000000000008E-2</v>
      </c>
      <c r="CV51" s="4">
        <f t="shared" si="35"/>
        <v>7.1000000000000008E-2</v>
      </c>
      <c r="CW51" s="4">
        <f t="shared" si="35"/>
        <v>7.1000000000000008E-2</v>
      </c>
      <c r="CX51" s="4">
        <f t="shared" si="35"/>
        <v>7.1000000000000008E-2</v>
      </c>
      <c r="CY51" s="4">
        <f t="shared" si="35"/>
        <v>7.1000000000000008E-2</v>
      </c>
      <c r="CZ51" s="4">
        <f t="shared" si="35"/>
        <v>7.1000000000000008E-2</v>
      </c>
      <c r="DA51" s="4">
        <f t="shared" si="35"/>
        <v>7.1000000000000008E-2</v>
      </c>
      <c r="DB51" s="4">
        <f t="shared" si="35"/>
        <v>7.1000000000000008E-2</v>
      </c>
      <c r="DC51" s="4">
        <f t="shared" si="35"/>
        <v>7.1000000000000008E-2</v>
      </c>
      <c r="DD51" s="4">
        <f t="shared" si="35"/>
        <v>7.1000000000000008E-2</v>
      </c>
      <c r="DE51" s="4">
        <f t="shared" si="35"/>
        <v>7.1000000000000008E-2</v>
      </c>
    </row>
    <row r="52" spans="1:109">
      <c r="A52" t="s">
        <v>85</v>
      </c>
      <c r="B52" t="s">
        <v>6</v>
      </c>
      <c r="C52">
        <v>5</v>
      </c>
      <c r="D52">
        <v>300</v>
      </c>
      <c r="E52" s="1">
        <v>0.7</v>
      </c>
      <c r="F52" s="1">
        <v>0.7</v>
      </c>
      <c r="G52" s="1">
        <v>0.7</v>
      </c>
      <c r="H52" s="2">
        <v>135</v>
      </c>
      <c r="I52">
        <f>H52+H51+H50+H49+H48</f>
        <v>525</v>
      </c>
      <c r="J52" s="4">
        <f t="shared" si="26"/>
        <v>0.76</v>
      </c>
      <c r="K52" s="4">
        <f t="shared" si="26"/>
        <v>0.76</v>
      </c>
      <c r="L52" s="4">
        <f t="shared" si="26"/>
        <v>0.76</v>
      </c>
      <c r="M52" s="4">
        <f t="shared" si="26"/>
        <v>0.76</v>
      </c>
      <c r="N52" s="4">
        <f t="shared" si="26"/>
        <v>0.76</v>
      </c>
      <c r="O52" s="4">
        <f t="shared" si="26"/>
        <v>0.76</v>
      </c>
      <c r="P52" s="4">
        <f t="shared" si="26"/>
        <v>0.76</v>
      </c>
      <c r="Q52" s="4">
        <f t="shared" si="26"/>
        <v>0.38</v>
      </c>
      <c r="R52" s="4">
        <f t="shared" si="26"/>
        <v>0.38</v>
      </c>
      <c r="S52" s="4">
        <f t="shared" si="26"/>
        <v>0.38</v>
      </c>
      <c r="T52" s="4">
        <f t="shared" si="27"/>
        <v>0.38</v>
      </c>
      <c r="U52" s="4">
        <f t="shared" si="27"/>
        <v>0.38</v>
      </c>
      <c r="V52" s="4">
        <f t="shared" si="27"/>
        <v>0.38</v>
      </c>
      <c r="W52" s="4">
        <f t="shared" si="27"/>
        <v>0.38</v>
      </c>
      <c r="X52" s="4">
        <f t="shared" si="27"/>
        <v>0.38</v>
      </c>
      <c r="Y52" s="4">
        <f t="shared" si="27"/>
        <v>7.6000000000000012E-2</v>
      </c>
      <c r="Z52" s="4">
        <f t="shared" si="27"/>
        <v>7.6000000000000012E-2</v>
      </c>
      <c r="AA52" s="4">
        <f t="shared" si="27"/>
        <v>7.6000000000000012E-2</v>
      </c>
      <c r="AB52" s="4">
        <f t="shared" si="27"/>
        <v>7.6000000000000012E-2</v>
      </c>
      <c r="AC52" s="4">
        <f t="shared" si="27"/>
        <v>7.6000000000000012E-2</v>
      </c>
      <c r="AD52" s="4">
        <f t="shared" si="28"/>
        <v>7.6000000000000012E-2</v>
      </c>
      <c r="AE52" s="4">
        <f t="shared" si="28"/>
        <v>7.6000000000000012E-2</v>
      </c>
      <c r="AF52" s="4">
        <f t="shared" si="28"/>
        <v>7.6000000000000012E-2</v>
      </c>
      <c r="AG52" s="4">
        <f t="shared" si="28"/>
        <v>7.6000000000000012E-2</v>
      </c>
      <c r="AH52" s="4">
        <f t="shared" si="28"/>
        <v>7.6000000000000012E-2</v>
      </c>
      <c r="AI52" s="4">
        <f t="shared" si="28"/>
        <v>7.6000000000000012E-2</v>
      </c>
      <c r="AJ52" s="4">
        <f t="shared" si="28"/>
        <v>7.6000000000000012E-2</v>
      </c>
      <c r="AK52" s="4">
        <f t="shared" si="28"/>
        <v>7.6000000000000012E-2</v>
      </c>
      <c r="AL52" s="4">
        <f t="shared" si="28"/>
        <v>7.6000000000000012E-2</v>
      </c>
      <c r="AM52" s="4">
        <f t="shared" si="28"/>
        <v>7.6000000000000012E-2</v>
      </c>
      <c r="AN52" s="4">
        <f t="shared" si="29"/>
        <v>7.6000000000000012E-2</v>
      </c>
      <c r="AO52" s="4">
        <f t="shared" si="29"/>
        <v>7.6000000000000012E-2</v>
      </c>
      <c r="AP52" s="4">
        <f t="shared" si="29"/>
        <v>7.6000000000000012E-2</v>
      </c>
      <c r="AQ52" s="4">
        <f t="shared" si="29"/>
        <v>7.6000000000000012E-2</v>
      </c>
      <c r="AR52" s="4">
        <f t="shared" si="29"/>
        <v>7.6000000000000012E-2</v>
      </c>
      <c r="AS52" s="4">
        <f t="shared" si="29"/>
        <v>7.6000000000000012E-2</v>
      </c>
      <c r="AT52" s="4">
        <f t="shared" si="29"/>
        <v>7.6000000000000012E-2</v>
      </c>
      <c r="AU52" s="4">
        <f t="shared" si="29"/>
        <v>7.6000000000000012E-2</v>
      </c>
      <c r="AV52" s="4">
        <f t="shared" si="29"/>
        <v>7.6000000000000012E-2</v>
      </c>
      <c r="AW52" s="4">
        <f t="shared" si="29"/>
        <v>7.6000000000000012E-2</v>
      </c>
      <c r="AX52" s="4">
        <f t="shared" si="30"/>
        <v>7.6000000000000012E-2</v>
      </c>
      <c r="AY52" s="4">
        <f t="shared" si="30"/>
        <v>7.6000000000000012E-2</v>
      </c>
      <c r="AZ52" s="4">
        <f t="shared" si="30"/>
        <v>7.6000000000000012E-2</v>
      </c>
      <c r="BA52" s="4">
        <f t="shared" si="30"/>
        <v>7.6000000000000012E-2</v>
      </c>
      <c r="BB52" s="4">
        <f t="shared" si="30"/>
        <v>7.6000000000000012E-2</v>
      </c>
      <c r="BC52" s="4">
        <f t="shared" si="30"/>
        <v>7.6000000000000012E-2</v>
      </c>
      <c r="BD52" s="4">
        <f t="shared" si="30"/>
        <v>7.6000000000000012E-2</v>
      </c>
      <c r="BE52" s="4">
        <f t="shared" si="30"/>
        <v>7.6000000000000012E-2</v>
      </c>
      <c r="BF52" s="4">
        <f t="shared" si="30"/>
        <v>7.6000000000000012E-2</v>
      </c>
      <c r="BG52" s="4">
        <f t="shared" si="30"/>
        <v>7.6000000000000012E-2</v>
      </c>
      <c r="BH52" s="4">
        <f t="shared" si="31"/>
        <v>7.6000000000000012E-2</v>
      </c>
      <c r="BI52" s="4">
        <f t="shared" si="31"/>
        <v>7.6000000000000012E-2</v>
      </c>
      <c r="BJ52" s="4">
        <f t="shared" si="31"/>
        <v>7.6000000000000012E-2</v>
      </c>
      <c r="BK52" s="4">
        <f t="shared" si="31"/>
        <v>7.6000000000000012E-2</v>
      </c>
      <c r="BL52" s="4">
        <f t="shared" si="31"/>
        <v>7.6000000000000012E-2</v>
      </c>
      <c r="BM52" s="4">
        <f t="shared" si="31"/>
        <v>7.6000000000000012E-2</v>
      </c>
      <c r="BN52" s="4">
        <f t="shared" si="31"/>
        <v>7.6000000000000012E-2</v>
      </c>
      <c r="BO52" s="4">
        <f t="shared" si="31"/>
        <v>7.6000000000000012E-2</v>
      </c>
      <c r="BP52" s="4">
        <f t="shared" si="31"/>
        <v>7.6000000000000012E-2</v>
      </c>
      <c r="BQ52" s="4">
        <f t="shared" si="31"/>
        <v>7.6000000000000012E-2</v>
      </c>
      <c r="BR52" s="4">
        <f t="shared" si="32"/>
        <v>7.6000000000000012E-2</v>
      </c>
      <c r="BS52" s="4">
        <f t="shared" si="32"/>
        <v>7.6000000000000012E-2</v>
      </c>
      <c r="BT52" s="4">
        <f t="shared" si="32"/>
        <v>7.6000000000000012E-2</v>
      </c>
      <c r="BU52" s="4">
        <f t="shared" si="32"/>
        <v>7.6000000000000012E-2</v>
      </c>
      <c r="BV52" s="4">
        <f t="shared" si="32"/>
        <v>7.6000000000000012E-2</v>
      </c>
      <c r="BW52" s="4">
        <f t="shared" si="32"/>
        <v>7.6000000000000012E-2</v>
      </c>
      <c r="BX52" s="4">
        <f t="shared" si="32"/>
        <v>7.6000000000000012E-2</v>
      </c>
      <c r="BY52" s="4">
        <f t="shared" si="32"/>
        <v>7.6000000000000012E-2</v>
      </c>
      <c r="BZ52" s="4">
        <f t="shared" si="32"/>
        <v>7.6000000000000012E-2</v>
      </c>
      <c r="CA52" s="4">
        <f t="shared" si="32"/>
        <v>7.6000000000000012E-2</v>
      </c>
      <c r="CB52" s="4">
        <f t="shared" si="33"/>
        <v>7.6000000000000012E-2</v>
      </c>
      <c r="CC52" s="4">
        <f t="shared" si="33"/>
        <v>7.6000000000000012E-2</v>
      </c>
      <c r="CD52" s="4">
        <f t="shared" si="33"/>
        <v>7.6000000000000012E-2</v>
      </c>
      <c r="CE52" s="4">
        <f t="shared" si="33"/>
        <v>7.6000000000000012E-2</v>
      </c>
      <c r="CF52" s="4">
        <f t="shared" si="33"/>
        <v>7.6000000000000012E-2</v>
      </c>
      <c r="CG52" s="4">
        <f t="shared" si="33"/>
        <v>7.6000000000000012E-2</v>
      </c>
      <c r="CH52" s="4">
        <f t="shared" si="33"/>
        <v>7.6000000000000012E-2</v>
      </c>
      <c r="CI52" s="4">
        <f t="shared" si="33"/>
        <v>7.6000000000000012E-2</v>
      </c>
      <c r="CJ52" s="4">
        <f t="shared" si="33"/>
        <v>7.6000000000000012E-2</v>
      </c>
      <c r="CK52" s="4">
        <f t="shared" si="33"/>
        <v>7.6000000000000012E-2</v>
      </c>
      <c r="CL52" s="4">
        <f t="shared" si="34"/>
        <v>7.6000000000000012E-2</v>
      </c>
      <c r="CM52" s="4">
        <f t="shared" si="34"/>
        <v>7.6000000000000012E-2</v>
      </c>
      <c r="CN52" s="4">
        <f t="shared" si="34"/>
        <v>7.6000000000000012E-2</v>
      </c>
      <c r="CO52" s="4">
        <f t="shared" si="34"/>
        <v>7.6000000000000012E-2</v>
      </c>
      <c r="CP52" s="4">
        <f t="shared" si="34"/>
        <v>7.6000000000000012E-2</v>
      </c>
      <c r="CQ52" s="4">
        <f t="shared" si="34"/>
        <v>7.6000000000000012E-2</v>
      </c>
      <c r="CR52" s="4">
        <f t="shared" si="34"/>
        <v>7.6000000000000012E-2</v>
      </c>
      <c r="CS52" s="4">
        <f t="shared" si="34"/>
        <v>7.6000000000000012E-2</v>
      </c>
      <c r="CT52" s="4">
        <f t="shared" si="34"/>
        <v>7.6000000000000012E-2</v>
      </c>
      <c r="CU52" s="4">
        <f t="shared" si="34"/>
        <v>7.6000000000000012E-2</v>
      </c>
      <c r="CV52" s="4">
        <f t="shared" si="35"/>
        <v>7.6000000000000012E-2</v>
      </c>
      <c r="CW52" s="4">
        <f t="shared" si="35"/>
        <v>7.6000000000000012E-2</v>
      </c>
      <c r="CX52" s="4">
        <f t="shared" si="35"/>
        <v>7.6000000000000012E-2</v>
      </c>
      <c r="CY52" s="4">
        <f t="shared" si="35"/>
        <v>7.6000000000000012E-2</v>
      </c>
      <c r="CZ52" s="4">
        <f t="shared" si="35"/>
        <v>7.6000000000000012E-2</v>
      </c>
      <c r="DA52" s="4">
        <f t="shared" si="35"/>
        <v>7.6000000000000012E-2</v>
      </c>
      <c r="DB52" s="4">
        <f t="shared" si="35"/>
        <v>7.6000000000000012E-2</v>
      </c>
      <c r="DC52" s="4">
        <f t="shared" si="35"/>
        <v>7.6000000000000012E-2</v>
      </c>
      <c r="DD52" s="4">
        <f t="shared" si="35"/>
        <v>7.6000000000000012E-2</v>
      </c>
      <c r="DE52" s="4">
        <f t="shared" si="35"/>
        <v>7.6000000000000012E-2</v>
      </c>
    </row>
    <row r="53" spans="1:109">
      <c r="E53" s="1"/>
      <c r="F53" s="1"/>
      <c r="G53" s="1"/>
      <c r="H53" s="2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</row>
    <row r="54" spans="1:109">
      <c r="G54" s="1"/>
      <c r="H54" s="1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</row>
    <row r="55" spans="1:109">
      <c r="E55" t="s">
        <v>61</v>
      </c>
      <c r="H55" s="2"/>
    </row>
    <row r="56" spans="1:109">
      <c r="E56" s="4">
        <f t="shared" ref="E56:E62" si="36">IF(F65&lt;1,F65*0.1,IF(F65&lt;2,0.1+(F65-1)*0.4,0.5+(F65-2)*0.5))</f>
        <v>0</v>
      </c>
      <c r="H56" s="2"/>
      <c r="I56" t="s">
        <v>182</v>
      </c>
      <c r="J56" s="1">
        <v>1</v>
      </c>
      <c r="K56" s="4">
        <f>IF(K65&gt;0.42,"100"%,IF(K65&gt;0.2,50%,10%))</f>
        <v>0.5</v>
      </c>
      <c r="L56" s="4">
        <f>IF(L65&gt;0.42,"100"%,IF(L65&gt;0.2,50%,10%))</f>
        <v>0.1</v>
      </c>
      <c r="M56" s="4">
        <f>IF(M65&gt;0.42,"100"%,IF(M65&gt;0.2,50%,10%))</f>
        <v>0.1</v>
      </c>
      <c r="N56" s="4">
        <f t="shared" ref="N56:BY60" si="37">IF(N65&gt;0.42,"100"%,IF(N65&gt;0.2,50%,10%))</f>
        <v>0.1</v>
      </c>
      <c r="O56" s="4">
        <f t="shared" si="37"/>
        <v>0.1</v>
      </c>
      <c r="P56" s="4">
        <f t="shared" si="37"/>
        <v>0.1</v>
      </c>
      <c r="Q56" s="4">
        <f t="shared" si="37"/>
        <v>0.1</v>
      </c>
      <c r="R56" s="4">
        <f t="shared" si="37"/>
        <v>0.1</v>
      </c>
      <c r="S56" s="4">
        <f t="shared" si="37"/>
        <v>0.1</v>
      </c>
      <c r="T56" s="4">
        <f t="shared" si="37"/>
        <v>0.1</v>
      </c>
      <c r="U56" s="4">
        <f t="shared" si="37"/>
        <v>0.1</v>
      </c>
      <c r="V56" s="4">
        <f t="shared" si="37"/>
        <v>0.1</v>
      </c>
      <c r="W56" s="4">
        <f t="shared" si="37"/>
        <v>0.1</v>
      </c>
      <c r="X56" s="4">
        <f t="shared" si="37"/>
        <v>0.1</v>
      </c>
      <c r="Y56" s="4">
        <f t="shared" si="37"/>
        <v>0.1</v>
      </c>
      <c r="Z56" s="4">
        <f t="shared" si="37"/>
        <v>0.1</v>
      </c>
      <c r="AA56" s="4">
        <f t="shared" si="37"/>
        <v>0.1</v>
      </c>
      <c r="AB56" s="4">
        <f t="shared" si="37"/>
        <v>0.1</v>
      </c>
      <c r="AC56" s="4">
        <f t="shared" si="37"/>
        <v>0.1</v>
      </c>
      <c r="AD56" s="4">
        <f t="shared" si="37"/>
        <v>0.1</v>
      </c>
      <c r="AE56" s="4">
        <f t="shared" si="37"/>
        <v>0.1</v>
      </c>
      <c r="AF56" s="4">
        <f t="shared" si="37"/>
        <v>0.1</v>
      </c>
      <c r="AG56" s="4">
        <f t="shared" si="37"/>
        <v>0.1</v>
      </c>
      <c r="AH56" s="4">
        <f t="shared" si="37"/>
        <v>0.1</v>
      </c>
      <c r="AI56" s="4">
        <f t="shared" si="37"/>
        <v>0.1</v>
      </c>
      <c r="AJ56" s="4">
        <f t="shared" si="37"/>
        <v>0.1</v>
      </c>
      <c r="AK56" s="4">
        <f t="shared" si="37"/>
        <v>0.1</v>
      </c>
      <c r="AL56" s="4">
        <f t="shared" si="37"/>
        <v>0.1</v>
      </c>
      <c r="AM56" s="4">
        <f t="shared" si="37"/>
        <v>0.1</v>
      </c>
      <c r="AN56" s="4">
        <f t="shared" si="37"/>
        <v>0.1</v>
      </c>
      <c r="AO56" s="4">
        <f t="shared" si="37"/>
        <v>0.1</v>
      </c>
      <c r="AP56" s="4">
        <f t="shared" si="37"/>
        <v>0.1</v>
      </c>
      <c r="AQ56" s="4">
        <f t="shared" si="37"/>
        <v>0.1</v>
      </c>
      <c r="AR56" s="4">
        <f t="shared" si="37"/>
        <v>0.1</v>
      </c>
      <c r="AS56" s="4">
        <f t="shared" si="37"/>
        <v>0.1</v>
      </c>
      <c r="AT56" s="4">
        <f t="shared" si="37"/>
        <v>0.1</v>
      </c>
      <c r="AU56" s="4">
        <f t="shared" si="37"/>
        <v>0.1</v>
      </c>
      <c r="AV56" s="4">
        <f t="shared" si="37"/>
        <v>0.1</v>
      </c>
      <c r="AW56" s="4">
        <f t="shared" si="37"/>
        <v>0.1</v>
      </c>
      <c r="AX56" s="4">
        <f t="shared" si="37"/>
        <v>0.1</v>
      </c>
      <c r="AY56" s="4">
        <f t="shared" si="37"/>
        <v>0.1</v>
      </c>
      <c r="AZ56" s="4">
        <f t="shared" si="37"/>
        <v>0.1</v>
      </c>
      <c r="BA56" s="4">
        <f t="shared" si="37"/>
        <v>0.1</v>
      </c>
      <c r="BB56" s="4">
        <f t="shared" si="37"/>
        <v>0.1</v>
      </c>
      <c r="BC56" s="4">
        <f t="shared" si="37"/>
        <v>0.1</v>
      </c>
      <c r="BD56" s="4">
        <f t="shared" si="37"/>
        <v>0.1</v>
      </c>
      <c r="BE56" s="4">
        <f t="shared" si="37"/>
        <v>0.1</v>
      </c>
      <c r="BF56" s="4">
        <f t="shared" si="37"/>
        <v>0.1</v>
      </c>
      <c r="BG56" s="4">
        <f t="shared" si="37"/>
        <v>0.1</v>
      </c>
      <c r="BH56" s="4">
        <f t="shared" si="37"/>
        <v>0.1</v>
      </c>
      <c r="BI56" s="4">
        <f t="shared" si="37"/>
        <v>0.1</v>
      </c>
      <c r="BJ56" s="4">
        <f t="shared" si="37"/>
        <v>0.1</v>
      </c>
      <c r="BK56" s="4">
        <f t="shared" si="37"/>
        <v>0.1</v>
      </c>
      <c r="BL56" s="4">
        <f t="shared" si="37"/>
        <v>0.1</v>
      </c>
      <c r="BM56" s="4">
        <f t="shared" si="37"/>
        <v>0.1</v>
      </c>
      <c r="BN56" s="4">
        <f t="shared" si="37"/>
        <v>0.1</v>
      </c>
      <c r="BO56" s="4">
        <f t="shared" si="37"/>
        <v>0.1</v>
      </c>
      <c r="BP56" s="4">
        <f t="shared" si="37"/>
        <v>0.1</v>
      </c>
      <c r="BQ56" s="4">
        <f t="shared" si="37"/>
        <v>0.1</v>
      </c>
      <c r="BR56" s="4">
        <f t="shared" si="37"/>
        <v>0.1</v>
      </c>
      <c r="BS56" s="4">
        <f t="shared" si="37"/>
        <v>0.1</v>
      </c>
      <c r="BT56" s="4">
        <f t="shared" si="37"/>
        <v>0.1</v>
      </c>
      <c r="BU56" s="4">
        <f t="shared" si="37"/>
        <v>0.1</v>
      </c>
      <c r="BV56" s="4">
        <f t="shared" si="37"/>
        <v>0.1</v>
      </c>
      <c r="BW56" s="4">
        <f t="shared" si="37"/>
        <v>0.1</v>
      </c>
      <c r="BX56" s="4">
        <f t="shared" si="37"/>
        <v>0.1</v>
      </c>
      <c r="BY56" s="4">
        <f t="shared" si="37"/>
        <v>0.1</v>
      </c>
      <c r="BZ56" s="4">
        <f t="shared" ref="BZ56:DE63" si="38">IF(BZ65&gt;0.42,"100"%,IF(BZ65&gt;0.2,50%,10%))</f>
        <v>0.1</v>
      </c>
      <c r="CA56" s="4">
        <f t="shared" si="38"/>
        <v>0.1</v>
      </c>
      <c r="CB56" s="4">
        <f t="shared" si="38"/>
        <v>0.1</v>
      </c>
      <c r="CC56" s="4">
        <f t="shared" si="38"/>
        <v>0.1</v>
      </c>
      <c r="CD56" s="4">
        <f t="shared" si="38"/>
        <v>0.1</v>
      </c>
      <c r="CE56" s="4">
        <f t="shared" si="38"/>
        <v>0.1</v>
      </c>
      <c r="CF56" s="4">
        <f t="shared" si="38"/>
        <v>0.1</v>
      </c>
      <c r="CG56" s="4">
        <f t="shared" si="38"/>
        <v>0.1</v>
      </c>
      <c r="CH56" s="4">
        <f t="shared" si="38"/>
        <v>0.1</v>
      </c>
      <c r="CI56" s="4">
        <f t="shared" si="38"/>
        <v>0.1</v>
      </c>
      <c r="CJ56" s="4">
        <f t="shared" si="38"/>
        <v>0.1</v>
      </c>
      <c r="CK56" s="4">
        <f t="shared" si="38"/>
        <v>0.1</v>
      </c>
      <c r="CL56" s="4">
        <f t="shared" si="38"/>
        <v>0.1</v>
      </c>
      <c r="CM56" s="4">
        <f t="shared" si="38"/>
        <v>0.1</v>
      </c>
      <c r="CN56" s="4">
        <f t="shared" si="38"/>
        <v>0.1</v>
      </c>
      <c r="CO56" s="4">
        <f t="shared" si="38"/>
        <v>0.1</v>
      </c>
      <c r="CP56" s="4">
        <f t="shared" si="38"/>
        <v>0.1</v>
      </c>
      <c r="CQ56" s="4">
        <f t="shared" si="38"/>
        <v>0.1</v>
      </c>
      <c r="CR56" s="4">
        <f t="shared" si="38"/>
        <v>0.1</v>
      </c>
      <c r="CS56" s="4">
        <f t="shared" si="38"/>
        <v>0.1</v>
      </c>
      <c r="CT56" s="4">
        <f t="shared" si="38"/>
        <v>0.1</v>
      </c>
      <c r="CU56" s="4">
        <f t="shared" si="38"/>
        <v>0.1</v>
      </c>
      <c r="CV56" s="4">
        <f t="shared" si="38"/>
        <v>0.1</v>
      </c>
      <c r="CW56" s="4">
        <f t="shared" si="38"/>
        <v>0.1</v>
      </c>
      <c r="CX56" s="4">
        <f t="shared" si="38"/>
        <v>0.1</v>
      </c>
      <c r="CY56" s="4">
        <f t="shared" si="38"/>
        <v>0.1</v>
      </c>
      <c r="CZ56" s="4">
        <f t="shared" si="38"/>
        <v>0.1</v>
      </c>
      <c r="DA56" s="4">
        <f t="shared" si="38"/>
        <v>0.1</v>
      </c>
      <c r="DB56" s="4">
        <f t="shared" si="38"/>
        <v>0.1</v>
      </c>
      <c r="DC56" s="4">
        <f t="shared" si="38"/>
        <v>0.1</v>
      </c>
      <c r="DD56" s="4">
        <f t="shared" si="38"/>
        <v>0.1</v>
      </c>
      <c r="DE56" s="4">
        <f t="shared" si="38"/>
        <v>0.1</v>
      </c>
    </row>
    <row r="57" spans="1:109">
      <c r="E57" s="4">
        <f t="shared" si="36"/>
        <v>0</v>
      </c>
      <c r="H57" s="2"/>
      <c r="I57" s="2" t="s">
        <v>34</v>
      </c>
      <c r="J57" s="1">
        <v>1</v>
      </c>
      <c r="K57" s="4">
        <f>IF(K66&gt;0.42,"100"%,IF(K66&gt;0.2,50%,10%))</f>
        <v>0.5</v>
      </c>
      <c r="L57" s="4">
        <f t="shared" ref="L57:P58" si="39">IF(L66&gt;0.42,"100"%,IF(L66&gt;0.2,50%,10%))</f>
        <v>0.5</v>
      </c>
      <c r="M57" s="4">
        <f t="shared" si="39"/>
        <v>0.1</v>
      </c>
      <c r="N57" s="4">
        <f t="shared" si="39"/>
        <v>0.1</v>
      </c>
      <c r="O57" s="4">
        <f t="shared" si="39"/>
        <v>0.1</v>
      </c>
      <c r="P57" s="4">
        <f t="shared" si="39"/>
        <v>0.1</v>
      </c>
      <c r="Q57" s="4">
        <f t="shared" si="37"/>
        <v>0.1</v>
      </c>
      <c r="R57" s="4">
        <f t="shared" si="37"/>
        <v>0.1</v>
      </c>
      <c r="S57" s="4">
        <f t="shared" si="37"/>
        <v>0.1</v>
      </c>
      <c r="T57" s="4">
        <f t="shared" si="37"/>
        <v>0.1</v>
      </c>
      <c r="U57" s="4">
        <f t="shared" si="37"/>
        <v>0.1</v>
      </c>
      <c r="V57" s="4">
        <f t="shared" si="37"/>
        <v>0.1</v>
      </c>
      <c r="W57" s="4">
        <f t="shared" si="37"/>
        <v>0.1</v>
      </c>
      <c r="X57" s="4">
        <f t="shared" si="37"/>
        <v>0.1</v>
      </c>
      <c r="Y57" s="4">
        <f t="shared" si="37"/>
        <v>0.1</v>
      </c>
      <c r="Z57" s="4">
        <f t="shared" si="37"/>
        <v>0.1</v>
      </c>
      <c r="AA57" s="4">
        <f t="shared" si="37"/>
        <v>0.1</v>
      </c>
      <c r="AB57" s="4">
        <f t="shared" si="37"/>
        <v>0.1</v>
      </c>
      <c r="AC57" s="4">
        <f t="shared" si="37"/>
        <v>0.1</v>
      </c>
      <c r="AD57" s="4">
        <f t="shared" si="37"/>
        <v>0.1</v>
      </c>
      <c r="AE57" s="4">
        <f t="shared" si="37"/>
        <v>0.1</v>
      </c>
      <c r="AF57" s="4">
        <f t="shared" si="37"/>
        <v>0.1</v>
      </c>
      <c r="AG57" s="4">
        <f t="shared" si="37"/>
        <v>0.1</v>
      </c>
      <c r="AH57" s="4">
        <f t="shared" si="37"/>
        <v>0.1</v>
      </c>
      <c r="AI57" s="4">
        <f t="shared" si="37"/>
        <v>0.1</v>
      </c>
      <c r="AJ57" s="4">
        <f t="shared" si="37"/>
        <v>0.1</v>
      </c>
      <c r="AK57" s="4">
        <f t="shared" si="37"/>
        <v>0.1</v>
      </c>
      <c r="AL57" s="4">
        <f t="shared" si="37"/>
        <v>0.1</v>
      </c>
      <c r="AM57" s="4">
        <f t="shared" si="37"/>
        <v>0.1</v>
      </c>
      <c r="AN57" s="4">
        <f t="shared" si="37"/>
        <v>0.1</v>
      </c>
      <c r="AO57" s="4">
        <f t="shared" si="37"/>
        <v>0.1</v>
      </c>
      <c r="AP57" s="4">
        <f t="shared" si="37"/>
        <v>0.1</v>
      </c>
      <c r="AQ57" s="4">
        <f t="shared" si="37"/>
        <v>0.1</v>
      </c>
      <c r="AR57" s="4">
        <f t="shared" si="37"/>
        <v>0.1</v>
      </c>
      <c r="AS57" s="4">
        <f t="shared" si="37"/>
        <v>0.1</v>
      </c>
      <c r="AT57" s="4">
        <f t="shared" si="37"/>
        <v>0.1</v>
      </c>
      <c r="AU57" s="4">
        <f t="shared" si="37"/>
        <v>0.1</v>
      </c>
      <c r="AV57" s="4">
        <f t="shared" si="37"/>
        <v>0.1</v>
      </c>
      <c r="AW57" s="4">
        <f t="shared" si="37"/>
        <v>0.1</v>
      </c>
      <c r="AX57" s="4">
        <f t="shared" si="37"/>
        <v>0.1</v>
      </c>
      <c r="AY57" s="4">
        <f t="shared" si="37"/>
        <v>0.1</v>
      </c>
      <c r="AZ57" s="4">
        <f t="shared" si="37"/>
        <v>0.1</v>
      </c>
      <c r="BA57" s="4">
        <f t="shared" si="37"/>
        <v>0.1</v>
      </c>
      <c r="BB57" s="4">
        <f t="shared" si="37"/>
        <v>0.1</v>
      </c>
      <c r="BC57" s="4">
        <f t="shared" si="37"/>
        <v>0.1</v>
      </c>
      <c r="BD57" s="4">
        <f t="shared" si="37"/>
        <v>0.1</v>
      </c>
      <c r="BE57" s="4">
        <f t="shared" si="37"/>
        <v>0.1</v>
      </c>
      <c r="BF57" s="4">
        <f t="shared" si="37"/>
        <v>0.1</v>
      </c>
      <c r="BG57" s="4">
        <f t="shared" si="37"/>
        <v>0.1</v>
      </c>
      <c r="BH57" s="4">
        <f t="shared" si="37"/>
        <v>0.1</v>
      </c>
      <c r="BI57" s="4">
        <f t="shared" si="37"/>
        <v>0.1</v>
      </c>
      <c r="BJ57" s="4">
        <f t="shared" si="37"/>
        <v>0.1</v>
      </c>
      <c r="BK57" s="4">
        <f t="shared" si="37"/>
        <v>0.1</v>
      </c>
      <c r="BL57" s="4">
        <f t="shared" si="37"/>
        <v>0.1</v>
      </c>
      <c r="BM57" s="4">
        <f t="shared" si="37"/>
        <v>0.1</v>
      </c>
      <c r="BN57" s="4">
        <f t="shared" si="37"/>
        <v>0.1</v>
      </c>
      <c r="BO57" s="4">
        <f t="shared" si="37"/>
        <v>0.1</v>
      </c>
      <c r="BP57" s="4">
        <f t="shared" si="37"/>
        <v>0.1</v>
      </c>
      <c r="BQ57" s="4">
        <f t="shared" si="37"/>
        <v>0.1</v>
      </c>
      <c r="BR57" s="4">
        <f t="shared" si="37"/>
        <v>0.1</v>
      </c>
      <c r="BS57" s="4">
        <f t="shared" si="37"/>
        <v>0.1</v>
      </c>
      <c r="BT57" s="4">
        <f t="shared" si="37"/>
        <v>0.1</v>
      </c>
      <c r="BU57" s="4">
        <f t="shared" si="37"/>
        <v>0.1</v>
      </c>
      <c r="BV57" s="4">
        <f t="shared" si="37"/>
        <v>0.1</v>
      </c>
      <c r="BW57" s="4">
        <f t="shared" si="37"/>
        <v>0.1</v>
      </c>
      <c r="BX57" s="4">
        <f t="shared" si="37"/>
        <v>0.1</v>
      </c>
      <c r="BY57" s="4">
        <f t="shared" si="37"/>
        <v>0.1</v>
      </c>
      <c r="BZ57" s="4">
        <f t="shared" si="38"/>
        <v>0.1</v>
      </c>
      <c r="CA57" s="4">
        <f t="shared" si="38"/>
        <v>0.1</v>
      </c>
      <c r="CB57" s="4">
        <f t="shared" si="38"/>
        <v>0.1</v>
      </c>
      <c r="CC57" s="4">
        <f t="shared" si="38"/>
        <v>0.1</v>
      </c>
      <c r="CD57" s="4">
        <f t="shared" si="38"/>
        <v>0.1</v>
      </c>
      <c r="CE57" s="4">
        <f t="shared" si="38"/>
        <v>0.1</v>
      </c>
      <c r="CF57" s="4">
        <f t="shared" si="38"/>
        <v>0.1</v>
      </c>
      <c r="CG57" s="4">
        <f t="shared" si="38"/>
        <v>0.1</v>
      </c>
      <c r="CH57" s="4">
        <f t="shared" si="38"/>
        <v>0.1</v>
      </c>
      <c r="CI57" s="4">
        <f t="shared" si="38"/>
        <v>0.1</v>
      </c>
      <c r="CJ57" s="4">
        <f t="shared" si="38"/>
        <v>0.1</v>
      </c>
      <c r="CK57" s="4">
        <f t="shared" si="38"/>
        <v>0.1</v>
      </c>
      <c r="CL57" s="4">
        <f t="shared" si="38"/>
        <v>0.1</v>
      </c>
      <c r="CM57" s="4">
        <f t="shared" si="38"/>
        <v>0.1</v>
      </c>
      <c r="CN57" s="4">
        <f t="shared" si="38"/>
        <v>0.1</v>
      </c>
      <c r="CO57" s="4">
        <f t="shared" si="38"/>
        <v>0.1</v>
      </c>
      <c r="CP57" s="4">
        <f t="shared" si="38"/>
        <v>0.1</v>
      </c>
      <c r="CQ57" s="4">
        <f t="shared" si="38"/>
        <v>0.1</v>
      </c>
      <c r="CR57" s="4">
        <f t="shared" si="38"/>
        <v>0.1</v>
      </c>
      <c r="CS57" s="4">
        <f t="shared" si="38"/>
        <v>0.1</v>
      </c>
      <c r="CT57" s="4">
        <f t="shared" si="38"/>
        <v>0.1</v>
      </c>
      <c r="CU57" s="4">
        <f t="shared" si="38"/>
        <v>0.1</v>
      </c>
      <c r="CV57" s="4">
        <f t="shared" si="38"/>
        <v>0.1</v>
      </c>
      <c r="CW57" s="4">
        <f t="shared" si="38"/>
        <v>0.1</v>
      </c>
      <c r="CX57" s="4">
        <f t="shared" si="38"/>
        <v>0.1</v>
      </c>
      <c r="CY57" s="4">
        <f t="shared" si="38"/>
        <v>0.1</v>
      </c>
      <c r="CZ57" s="4">
        <f t="shared" si="38"/>
        <v>0.1</v>
      </c>
      <c r="DA57" s="4">
        <f t="shared" si="38"/>
        <v>0.1</v>
      </c>
      <c r="DB57" s="4">
        <f t="shared" si="38"/>
        <v>0.1</v>
      </c>
      <c r="DC57" s="4">
        <f t="shared" si="38"/>
        <v>0.1</v>
      </c>
      <c r="DD57" s="4">
        <f t="shared" si="38"/>
        <v>0.1</v>
      </c>
      <c r="DE57" s="4">
        <f t="shared" si="38"/>
        <v>0.1</v>
      </c>
    </row>
    <row r="58" spans="1:109">
      <c r="E58" s="4">
        <f t="shared" ca="1" si="36"/>
        <v>0.1</v>
      </c>
      <c r="H58" s="2"/>
      <c r="I58" s="2" t="s">
        <v>35</v>
      </c>
      <c r="J58" s="1">
        <v>1</v>
      </c>
      <c r="K58" s="4">
        <f>IF(K67&gt;0.42,"100"%,IF(K67&gt;0.2,50%,10%))</f>
        <v>0.5</v>
      </c>
      <c r="L58" s="4">
        <f t="shared" si="39"/>
        <v>0.5</v>
      </c>
      <c r="M58" s="4">
        <f t="shared" si="39"/>
        <v>0.5</v>
      </c>
      <c r="N58" s="4">
        <f t="shared" si="39"/>
        <v>0.1</v>
      </c>
      <c r="O58" s="4">
        <f t="shared" si="39"/>
        <v>0.1</v>
      </c>
      <c r="P58" s="4">
        <f t="shared" si="39"/>
        <v>0.1</v>
      </c>
      <c r="Q58" s="4">
        <f t="shared" si="37"/>
        <v>0.1</v>
      </c>
      <c r="R58" s="4">
        <f t="shared" si="37"/>
        <v>0.1</v>
      </c>
      <c r="S58" s="4">
        <f t="shared" si="37"/>
        <v>0.1</v>
      </c>
      <c r="T58" s="4">
        <f t="shared" si="37"/>
        <v>0.1</v>
      </c>
      <c r="U58" s="4">
        <f t="shared" si="37"/>
        <v>0.1</v>
      </c>
      <c r="V58" s="4">
        <f t="shared" si="37"/>
        <v>0.1</v>
      </c>
      <c r="W58" s="4">
        <f t="shared" si="37"/>
        <v>0.1</v>
      </c>
      <c r="X58" s="4">
        <f t="shared" si="37"/>
        <v>0.1</v>
      </c>
      <c r="Y58" s="4">
        <f t="shared" si="37"/>
        <v>0.1</v>
      </c>
      <c r="Z58" s="4">
        <f t="shared" si="37"/>
        <v>0.1</v>
      </c>
      <c r="AA58" s="4">
        <f t="shared" si="37"/>
        <v>0.1</v>
      </c>
      <c r="AB58" s="4">
        <f t="shared" si="37"/>
        <v>0.1</v>
      </c>
      <c r="AC58" s="4">
        <f t="shared" si="37"/>
        <v>0.1</v>
      </c>
      <c r="AD58" s="4">
        <f t="shared" si="37"/>
        <v>0.1</v>
      </c>
      <c r="AE58" s="4">
        <f t="shared" si="37"/>
        <v>0.1</v>
      </c>
      <c r="AF58" s="4">
        <f t="shared" si="37"/>
        <v>0.1</v>
      </c>
      <c r="AG58" s="4">
        <f t="shared" si="37"/>
        <v>0.1</v>
      </c>
      <c r="AH58" s="4">
        <f t="shared" si="37"/>
        <v>0.1</v>
      </c>
      <c r="AI58" s="4">
        <f t="shared" si="37"/>
        <v>0.1</v>
      </c>
      <c r="AJ58" s="4">
        <f t="shared" si="37"/>
        <v>0.1</v>
      </c>
      <c r="AK58" s="4">
        <f t="shared" si="37"/>
        <v>0.1</v>
      </c>
      <c r="AL58" s="4">
        <f t="shared" si="37"/>
        <v>0.1</v>
      </c>
      <c r="AM58" s="4">
        <f t="shared" si="37"/>
        <v>0.1</v>
      </c>
      <c r="AN58" s="4">
        <f t="shared" si="37"/>
        <v>0.1</v>
      </c>
      <c r="AO58" s="4">
        <f t="shared" si="37"/>
        <v>0.1</v>
      </c>
      <c r="AP58" s="4">
        <f t="shared" si="37"/>
        <v>0.1</v>
      </c>
      <c r="AQ58" s="4">
        <f t="shared" si="37"/>
        <v>0.1</v>
      </c>
      <c r="AR58" s="4">
        <f t="shared" si="37"/>
        <v>0.1</v>
      </c>
      <c r="AS58" s="4">
        <f t="shared" si="37"/>
        <v>0.1</v>
      </c>
      <c r="AT58" s="4">
        <f t="shared" si="37"/>
        <v>0.1</v>
      </c>
      <c r="AU58" s="4">
        <f t="shared" si="37"/>
        <v>0.1</v>
      </c>
      <c r="AV58" s="4">
        <f t="shared" si="37"/>
        <v>0.1</v>
      </c>
      <c r="AW58" s="4">
        <f t="shared" si="37"/>
        <v>0.1</v>
      </c>
      <c r="AX58" s="4">
        <f t="shared" si="37"/>
        <v>0.1</v>
      </c>
      <c r="AY58" s="4">
        <f t="shared" si="37"/>
        <v>0.1</v>
      </c>
      <c r="AZ58" s="4">
        <f t="shared" si="37"/>
        <v>0.1</v>
      </c>
      <c r="BA58" s="4">
        <f t="shared" si="37"/>
        <v>0.1</v>
      </c>
      <c r="BB58" s="4">
        <f t="shared" si="37"/>
        <v>0.1</v>
      </c>
      <c r="BC58" s="4">
        <f t="shared" si="37"/>
        <v>0.1</v>
      </c>
      <c r="BD58" s="4">
        <f t="shared" si="37"/>
        <v>0.1</v>
      </c>
      <c r="BE58" s="4">
        <f t="shared" si="37"/>
        <v>0.1</v>
      </c>
      <c r="BF58" s="4">
        <f t="shared" si="37"/>
        <v>0.1</v>
      </c>
      <c r="BG58" s="4">
        <f t="shared" si="37"/>
        <v>0.1</v>
      </c>
      <c r="BH58" s="4">
        <f t="shared" si="37"/>
        <v>0.1</v>
      </c>
      <c r="BI58" s="4">
        <f t="shared" si="37"/>
        <v>0.1</v>
      </c>
      <c r="BJ58" s="4">
        <f t="shared" si="37"/>
        <v>0.1</v>
      </c>
      <c r="BK58" s="4">
        <f t="shared" si="37"/>
        <v>0.1</v>
      </c>
      <c r="BL58" s="4">
        <f t="shared" si="37"/>
        <v>0.1</v>
      </c>
      <c r="BM58" s="4">
        <f t="shared" si="37"/>
        <v>0.1</v>
      </c>
      <c r="BN58" s="4">
        <f t="shared" si="37"/>
        <v>0.1</v>
      </c>
      <c r="BO58" s="4">
        <f t="shared" si="37"/>
        <v>0.1</v>
      </c>
      <c r="BP58" s="4">
        <f t="shared" si="37"/>
        <v>0.1</v>
      </c>
      <c r="BQ58" s="4">
        <f t="shared" si="37"/>
        <v>0.1</v>
      </c>
      <c r="BR58" s="4">
        <f t="shared" si="37"/>
        <v>0.1</v>
      </c>
      <c r="BS58" s="4">
        <f t="shared" si="37"/>
        <v>0.1</v>
      </c>
      <c r="BT58" s="4">
        <f t="shared" si="37"/>
        <v>0.1</v>
      </c>
      <c r="BU58" s="4">
        <f t="shared" si="37"/>
        <v>0.1</v>
      </c>
      <c r="BV58" s="4">
        <f t="shared" si="37"/>
        <v>0.1</v>
      </c>
      <c r="BW58" s="4">
        <f t="shared" si="37"/>
        <v>0.1</v>
      </c>
      <c r="BX58" s="4">
        <f t="shared" si="37"/>
        <v>0.1</v>
      </c>
      <c r="BY58" s="4">
        <f t="shared" si="37"/>
        <v>0.1</v>
      </c>
      <c r="BZ58" s="4">
        <f t="shared" si="38"/>
        <v>0.1</v>
      </c>
      <c r="CA58" s="4">
        <f t="shared" si="38"/>
        <v>0.1</v>
      </c>
      <c r="CB58" s="4">
        <f t="shared" si="38"/>
        <v>0.1</v>
      </c>
      <c r="CC58" s="4">
        <f t="shared" si="38"/>
        <v>0.1</v>
      </c>
      <c r="CD58" s="4">
        <f t="shared" si="38"/>
        <v>0.1</v>
      </c>
      <c r="CE58" s="4">
        <f t="shared" si="38"/>
        <v>0.1</v>
      </c>
      <c r="CF58" s="4">
        <f t="shared" si="38"/>
        <v>0.1</v>
      </c>
      <c r="CG58" s="4">
        <f t="shared" si="38"/>
        <v>0.1</v>
      </c>
      <c r="CH58" s="4">
        <f t="shared" si="38"/>
        <v>0.1</v>
      </c>
      <c r="CI58" s="4">
        <f t="shared" si="38"/>
        <v>0.1</v>
      </c>
      <c r="CJ58" s="4">
        <f t="shared" si="38"/>
        <v>0.1</v>
      </c>
      <c r="CK58" s="4">
        <f t="shared" si="38"/>
        <v>0.1</v>
      </c>
      <c r="CL58" s="4">
        <f t="shared" si="38"/>
        <v>0.1</v>
      </c>
      <c r="CM58" s="4">
        <f t="shared" si="38"/>
        <v>0.1</v>
      </c>
      <c r="CN58" s="4">
        <f t="shared" si="38"/>
        <v>0.1</v>
      </c>
      <c r="CO58" s="4">
        <f t="shared" si="38"/>
        <v>0.1</v>
      </c>
      <c r="CP58" s="4">
        <f t="shared" si="38"/>
        <v>0.1</v>
      </c>
      <c r="CQ58" s="4">
        <f t="shared" si="38"/>
        <v>0.1</v>
      </c>
      <c r="CR58" s="4">
        <f t="shared" si="38"/>
        <v>0.1</v>
      </c>
      <c r="CS58" s="4">
        <f t="shared" si="38"/>
        <v>0.1</v>
      </c>
      <c r="CT58" s="4">
        <f t="shared" si="38"/>
        <v>0.1</v>
      </c>
      <c r="CU58" s="4">
        <f t="shared" si="38"/>
        <v>0.1</v>
      </c>
      <c r="CV58" s="4">
        <f t="shared" si="38"/>
        <v>0.1</v>
      </c>
      <c r="CW58" s="4">
        <f t="shared" si="38"/>
        <v>0.1</v>
      </c>
      <c r="CX58" s="4">
        <f t="shared" si="38"/>
        <v>0.1</v>
      </c>
      <c r="CY58" s="4">
        <f t="shared" si="38"/>
        <v>0.1</v>
      </c>
      <c r="CZ58" s="4">
        <f t="shared" si="38"/>
        <v>0.1</v>
      </c>
      <c r="DA58" s="4">
        <f t="shared" si="38"/>
        <v>0.1</v>
      </c>
      <c r="DB58" s="4">
        <f t="shared" si="38"/>
        <v>0.1</v>
      </c>
      <c r="DC58" s="4">
        <f t="shared" si="38"/>
        <v>0.1</v>
      </c>
      <c r="DD58" s="4">
        <f t="shared" si="38"/>
        <v>0.1</v>
      </c>
      <c r="DE58" s="4">
        <f t="shared" si="38"/>
        <v>0.1</v>
      </c>
    </row>
    <row r="59" spans="1:109">
      <c r="E59" s="4">
        <f t="shared" ca="1" si="36"/>
        <v>8.461538461538462E-2</v>
      </c>
      <c r="H59" s="2"/>
      <c r="I59" s="2" t="s">
        <v>36</v>
      </c>
      <c r="J59" s="1">
        <v>1</v>
      </c>
      <c r="K59" s="4">
        <f t="shared" ref="K59:Z63" si="40">IF(K68&gt;0.42,"100"%,IF(K68&gt;0.2,50%,10%))</f>
        <v>1</v>
      </c>
      <c r="L59" s="4">
        <f t="shared" si="40"/>
        <v>1</v>
      </c>
      <c r="M59" s="4">
        <f t="shared" si="40"/>
        <v>0.5</v>
      </c>
      <c r="N59" s="4">
        <f t="shared" si="40"/>
        <v>0.5</v>
      </c>
      <c r="O59" s="4">
        <f t="shared" si="40"/>
        <v>0.5</v>
      </c>
      <c r="P59" s="4">
        <f t="shared" si="40"/>
        <v>0.1</v>
      </c>
      <c r="Q59" s="4">
        <f t="shared" si="37"/>
        <v>0.1</v>
      </c>
      <c r="R59" s="4">
        <f t="shared" si="37"/>
        <v>0.1</v>
      </c>
      <c r="S59" s="4">
        <f t="shared" si="37"/>
        <v>0.1</v>
      </c>
      <c r="T59" s="4">
        <f t="shared" si="37"/>
        <v>0.1</v>
      </c>
      <c r="U59" s="4">
        <f t="shared" si="37"/>
        <v>0.1</v>
      </c>
      <c r="V59" s="4">
        <f t="shared" si="37"/>
        <v>0.1</v>
      </c>
      <c r="W59" s="4">
        <f t="shared" si="37"/>
        <v>0.1</v>
      </c>
      <c r="X59" s="4">
        <f t="shared" si="37"/>
        <v>0.1</v>
      </c>
      <c r="Y59" s="4">
        <f t="shared" si="37"/>
        <v>0.1</v>
      </c>
      <c r="Z59" s="4">
        <f t="shared" si="37"/>
        <v>0.1</v>
      </c>
      <c r="AA59" s="4">
        <f t="shared" si="37"/>
        <v>0.1</v>
      </c>
      <c r="AB59" s="4">
        <f t="shared" si="37"/>
        <v>0.1</v>
      </c>
      <c r="AC59" s="4">
        <f t="shared" si="37"/>
        <v>0.1</v>
      </c>
      <c r="AD59" s="4">
        <f t="shared" si="37"/>
        <v>0.1</v>
      </c>
      <c r="AE59" s="4">
        <f t="shared" si="37"/>
        <v>0.1</v>
      </c>
      <c r="AF59" s="4">
        <f t="shared" si="37"/>
        <v>0.1</v>
      </c>
      <c r="AG59" s="4">
        <f t="shared" si="37"/>
        <v>0.1</v>
      </c>
      <c r="AH59" s="4">
        <f t="shared" si="37"/>
        <v>0.1</v>
      </c>
      <c r="AI59" s="4">
        <f t="shared" si="37"/>
        <v>0.1</v>
      </c>
      <c r="AJ59" s="4">
        <f t="shared" si="37"/>
        <v>0.1</v>
      </c>
      <c r="AK59" s="4">
        <f t="shared" si="37"/>
        <v>0.1</v>
      </c>
      <c r="AL59" s="4">
        <f t="shared" si="37"/>
        <v>0.1</v>
      </c>
      <c r="AM59" s="4">
        <f t="shared" si="37"/>
        <v>0.1</v>
      </c>
      <c r="AN59" s="4">
        <f t="shared" si="37"/>
        <v>0.1</v>
      </c>
      <c r="AO59" s="4">
        <f t="shared" si="37"/>
        <v>0.1</v>
      </c>
      <c r="AP59" s="4">
        <f t="shared" si="37"/>
        <v>0.1</v>
      </c>
      <c r="AQ59" s="4">
        <f t="shared" si="37"/>
        <v>0.1</v>
      </c>
      <c r="AR59" s="4">
        <f t="shared" si="37"/>
        <v>0.1</v>
      </c>
      <c r="AS59" s="4">
        <f t="shared" si="37"/>
        <v>0.1</v>
      </c>
      <c r="AT59" s="4">
        <f t="shared" si="37"/>
        <v>0.1</v>
      </c>
      <c r="AU59" s="4">
        <f t="shared" si="37"/>
        <v>0.1</v>
      </c>
      <c r="AV59" s="4">
        <f t="shared" si="37"/>
        <v>0.1</v>
      </c>
      <c r="AW59" s="4">
        <f t="shared" si="37"/>
        <v>0.1</v>
      </c>
      <c r="AX59" s="4">
        <f t="shared" si="37"/>
        <v>0.1</v>
      </c>
      <c r="AY59" s="4">
        <f t="shared" si="37"/>
        <v>0.1</v>
      </c>
      <c r="AZ59" s="4">
        <f t="shared" si="37"/>
        <v>0.1</v>
      </c>
      <c r="BA59" s="4">
        <f t="shared" si="37"/>
        <v>0.1</v>
      </c>
      <c r="BB59" s="4">
        <f t="shared" si="37"/>
        <v>0.1</v>
      </c>
      <c r="BC59" s="4">
        <f t="shared" si="37"/>
        <v>0.1</v>
      </c>
      <c r="BD59" s="4">
        <f t="shared" si="37"/>
        <v>0.1</v>
      </c>
      <c r="BE59" s="4">
        <f t="shared" si="37"/>
        <v>0.1</v>
      </c>
      <c r="BF59" s="4">
        <f t="shared" si="37"/>
        <v>0.1</v>
      </c>
      <c r="BG59" s="4">
        <f t="shared" si="37"/>
        <v>0.1</v>
      </c>
      <c r="BH59" s="4">
        <f t="shared" si="37"/>
        <v>0.1</v>
      </c>
      <c r="BI59" s="4">
        <f t="shared" si="37"/>
        <v>0.1</v>
      </c>
      <c r="BJ59" s="4">
        <f t="shared" si="37"/>
        <v>0.1</v>
      </c>
      <c r="BK59" s="4">
        <f t="shared" si="37"/>
        <v>0.1</v>
      </c>
      <c r="BL59" s="4">
        <f t="shared" si="37"/>
        <v>0.1</v>
      </c>
      <c r="BM59" s="4">
        <f t="shared" si="37"/>
        <v>0.1</v>
      </c>
      <c r="BN59" s="4">
        <f t="shared" si="37"/>
        <v>0.1</v>
      </c>
      <c r="BO59" s="4">
        <f t="shared" si="37"/>
        <v>0.1</v>
      </c>
      <c r="BP59" s="4">
        <f t="shared" si="37"/>
        <v>0.1</v>
      </c>
      <c r="BQ59" s="4">
        <f t="shared" si="37"/>
        <v>0.1</v>
      </c>
      <c r="BR59" s="4">
        <f t="shared" si="37"/>
        <v>0.1</v>
      </c>
      <c r="BS59" s="4">
        <f t="shared" si="37"/>
        <v>0.1</v>
      </c>
      <c r="BT59" s="4">
        <f t="shared" si="37"/>
        <v>0.1</v>
      </c>
      <c r="BU59" s="4">
        <f t="shared" si="37"/>
        <v>0.1</v>
      </c>
      <c r="BV59" s="4">
        <f t="shared" si="37"/>
        <v>0.1</v>
      </c>
      <c r="BW59" s="4">
        <f t="shared" si="37"/>
        <v>0.1</v>
      </c>
      <c r="BX59" s="4">
        <f t="shared" si="37"/>
        <v>0.1</v>
      </c>
      <c r="BY59" s="4">
        <f t="shared" si="37"/>
        <v>0.1</v>
      </c>
      <c r="BZ59" s="4">
        <f t="shared" si="38"/>
        <v>0.1</v>
      </c>
      <c r="CA59" s="4">
        <f t="shared" si="38"/>
        <v>0.1</v>
      </c>
      <c r="CB59" s="4">
        <f t="shared" si="38"/>
        <v>0.1</v>
      </c>
      <c r="CC59" s="4">
        <f t="shared" si="38"/>
        <v>0.1</v>
      </c>
      <c r="CD59" s="4">
        <f t="shared" si="38"/>
        <v>0.1</v>
      </c>
      <c r="CE59" s="4">
        <f t="shared" si="38"/>
        <v>0.1</v>
      </c>
      <c r="CF59" s="4">
        <f t="shared" si="38"/>
        <v>0.1</v>
      </c>
      <c r="CG59" s="4">
        <f t="shared" si="38"/>
        <v>0.1</v>
      </c>
      <c r="CH59" s="4">
        <f t="shared" si="38"/>
        <v>0.1</v>
      </c>
      <c r="CI59" s="4">
        <f t="shared" si="38"/>
        <v>0.1</v>
      </c>
      <c r="CJ59" s="4">
        <f t="shared" si="38"/>
        <v>0.1</v>
      </c>
      <c r="CK59" s="4">
        <f t="shared" si="38"/>
        <v>0.1</v>
      </c>
      <c r="CL59" s="4">
        <f t="shared" si="38"/>
        <v>0.1</v>
      </c>
      <c r="CM59" s="4">
        <f t="shared" si="38"/>
        <v>0.1</v>
      </c>
      <c r="CN59" s="4">
        <f t="shared" si="38"/>
        <v>0.1</v>
      </c>
      <c r="CO59" s="4">
        <f t="shared" si="38"/>
        <v>0.1</v>
      </c>
      <c r="CP59" s="4">
        <f t="shared" si="38"/>
        <v>0.1</v>
      </c>
      <c r="CQ59" s="4">
        <f t="shared" si="38"/>
        <v>0.1</v>
      </c>
      <c r="CR59" s="4">
        <f t="shared" si="38"/>
        <v>0.1</v>
      </c>
      <c r="CS59" s="4">
        <f t="shared" si="38"/>
        <v>0.1</v>
      </c>
      <c r="CT59" s="4">
        <f t="shared" si="38"/>
        <v>0.1</v>
      </c>
      <c r="CU59" s="4">
        <f t="shared" si="38"/>
        <v>0.1</v>
      </c>
      <c r="CV59" s="4">
        <f t="shared" si="38"/>
        <v>0.1</v>
      </c>
      <c r="CW59" s="4">
        <f t="shared" si="38"/>
        <v>0.1</v>
      </c>
      <c r="CX59" s="4">
        <f t="shared" si="38"/>
        <v>0.1</v>
      </c>
      <c r="CY59" s="4">
        <f t="shared" si="38"/>
        <v>0.1</v>
      </c>
      <c r="CZ59" s="4">
        <f t="shared" si="38"/>
        <v>0.1</v>
      </c>
      <c r="DA59" s="4">
        <f t="shared" si="38"/>
        <v>0.1</v>
      </c>
      <c r="DB59" s="4">
        <f t="shared" si="38"/>
        <v>0.1</v>
      </c>
      <c r="DC59" s="4">
        <f t="shared" si="38"/>
        <v>0.1</v>
      </c>
      <c r="DD59" s="4">
        <f t="shared" si="38"/>
        <v>0.1</v>
      </c>
      <c r="DE59" s="4">
        <f t="shared" si="38"/>
        <v>0.1</v>
      </c>
    </row>
    <row r="60" spans="1:109">
      <c r="E60" s="4">
        <f t="shared" si="36"/>
        <v>0</v>
      </c>
      <c r="H60" s="2"/>
      <c r="I60" s="2" t="s">
        <v>37</v>
      </c>
      <c r="J60" s="1">
        <v>1</v>
      </c>
      <c r="K60" s="4">
        <f t="shared" si="40"/>
        <v>1</v>
      </c>
      <c r="L60" s="4">
        <f t="shared" si="40"/>
        <v>1</v>
      </c>
      <c r="M60" s="4">
        <f t="shared" si="40"/>
        <v>0.5</v>
      </c>
      <c r="N60" s="4">
        <f t="shared" si="40"/>
        <v>0.5</v>
      </c>
      <c r="O60" s="4">
        <f t="shared" si="40"/>
        <v>0.5</v>
      </c>
      <c r="P60" s="4">
        <f t="shared" si="40"/>
        <v>0.1</v>
      </c>
      <c r="Q60" s="4">
        <f t="shared" si="37"/>
        <v>0.1</v>
      </c>
      <c r="R60" s="4">
        <f t="shared" si="37"/>
        <v>0.1</v>
      </c>
      <c r="S60" s="4">
        <f t="shared" si="37"/>
        <v>0.1</v>
      </c>
      <c r="T60" s="4">
        <f t="shared" si="37"/>
        <v>0.1</v>
      </c>
      <c r="U60" s="4">
        <f t="shared" si="37"/>
        <v>0.1</v>
      </c>
      <c r="V60" s="4">
        <f t="shared" si="37"/>
        <v>0.1</v>
      </c>
      <c r="W60" s="4">
        <f t="shared" si="37"/>
        <v>0.1</v>
      </c>
      <c r="X60" s="4">
        <f t="shared" si="37"/>
        <v>0.1</v>
      </c>
      <c r="Y60" s="4">
        <f t="shared" ref="Y60:CJ63" si="41">IF(Y69&gt;0.42,"100"%,IF(Y69&gt;0.2,50%,10%))</f>
        <v>0.1</v>
      </c>
      <c r="Z60" s="4">
        <f t="shared" si="41"/>
        <v>0.1</v>
      </c>
      <c r="AA60" s="4">
        <f t="shared" si="41"/>
        <v>0.1</v>
      </c>
      <c r="AB60" s="4">
        <f t="shared" si="41"/>
        <v>0.1</v>
      </c>
      <c r="AC60" s="4">
        <f t="shared" si="41"/>
        <v>0.1</v>
      </c>
      <c r="AD60" s="4">
        <f t="shared" si="41"/>
        <v>0.1</v>
      </c>
      <c r="AE60" s="4">
        <f t="shared" si="41"/>
        <v>0.1</v>
      </c>
      <c r="AF60" s="4">
        <f t="shared" si="41"/>
        <v>0.1</v>
      </c>
      <c r="AG60" s="4">
        <f t="shared" si="41"/>
        <v>0.1</v>
      </c>
      <c r="AH60" s="4">
        <f t="shared" si="41"/>
        <v>0.1</v>
      </c>
      <c r="AI60" s="4">
        <f t="shared" si="41"/>
        <v>0.1</v>
      </c>
      <c r="AJ60" s="4">
        <f t="shared" si="41"/>
        <v>0.1</v>
      </c>
      <c r="AK60" s="4">
        <f t="shared" si="41"/>
        <v>0.1</v>
      </c>
      <c r="AL60" s="4">
        <f t="shared" si="41"/>
        <v>0.1</v>
      </c>
      <c r="AM60" s="4">
        <f t="shared" si="41"/>
        <v>0.1</v>
      </c>
      <c r="AN60" s="4">
        <f t="shared" si="41"/>
        <v>0.1</v>
      </c>
      <c r="AO60" s="4">
        <f t="shared" si="41"/>
        <v>0.1</v>
      </c>
      <c r="AP60" s="4">
        <f t="shared" si="41"/>
        <v>0.1</v>
      </c>
      <c r="AQ60" s="4">
        <f t="shared" si="41"/>
        <v>0.1</v>
      </c>
      <c r="AR60" s="4">
        <f t="shared" si="41"/>
        <v>0.1</v>
      </c>
      <c r="AS60" s="4">
        <f t="shared" si="41"/>
        <v>0.1</v>
      </c>
      <c r="AT60" s="4">
        <f t="shared" si="41"/>
        <v>0.1</v>
      </c>
      <c r="AU60" s="4">
        <f t="shared" si="41"/>
        <v>0.1</v>
      </c>
      <c r="AV60" s="4">
        <f t="shared" si="41"/>
        <v>0.1</v>
      </c>
      <c r="AW60" s="4">
        <f t="shared" si="41"/>
        <v>0.1</v>
      </c>
      <c r="AX60" s="4">
        <f t="shared" si="41"/>
        <v>0.1</v>
      </c>
      <c r="AY60" s="4">
        <f t="shared" si="41"/>
        <v>0.1</v>
      </c>
      <c r="AZ60" s="4">
        <f t="shared" si="41"/>
        <v>0.1</v>
      </c>
      <c r="BA60" s="4">
        <f t="shared" si="41"/>
        <v>0.1</v>
      </c>
      <c r="BB60" s="4">
        <f t="shared" si="41"/>
        <v>0.1</v>
      </c>
      <c r="BC60" s="4">
        <f t="shared" si="41"/>
        <v>0.1</v>
      </c>
      <c r="BD60" s="4">
        <f t="shared" si="41"/>
        <v>0.1</v>
      </c>
      <c r="BE60" s="4">
        <f t="shared" si="41"/>
        <v>0.1</v>
      </c>
      <c r="BF60" s="4">
        <f t="shared" si="41"/>
        <v>0.1</v>
      </c>
      <c r="BG60" s="4">
        <f t="shared" si="41"/>
        <v>0.1</v>
      </c>
      <c r="BH60" s="4">
        <f t="shared" si="41"/>
        <v>0.1</v>
      </c>
      <c r="BI60" s="4">
        <f t="shared" si="41"/>
        <v>0.1</v>
      </c>
      <c r="BJ60" s="4">
        <f t="shared" si="41"/>
        <v>0.1</v>
      </c>
      <c r="BK60" s="4">
        <f t="shared" si="41"/>
        <v>0.1</v>
      </c>
      <c r="BL60" s="4">
        <f t="shared" si="41"/>
        <v>0.1</v>
      </c>
      <c r="BM60" s="4">
        <f t="shared" si="41"/>
        <v>0.1</v>
      </c>
      <c r="BN60" s="4">
        <f t="shared" si="41"/>
        <v>0.1</v>
      </c>
      <c r="BO60" s="4">
        <f t="shared" si="41"/>
        <v>0.1</v>
      </c>
      <c r="BP60" s="4">
        <f t="shared" si="41"/>
        <v>0.1</v>
      </c>
      <c r="BQ60" s="4">
        <f t="shared" si="41"/>
        <v>0.1</v>
      </c>
      <c r="BR60" s="4">
        <f t="shared" si="41"/>
        <v>0.1</v>
      </c>
      <c r="BS60" s="4">
        <f t="shared" si="41"/>
        <v>0.1</v>
      </c>
      <c r="BT60" s="4">
        <f t="shared" si="41"/>
        <v>0.1</v>
      </c>
      <c r="BU60" s="4">
        <f t="shared" si="41"/>
        <v>0.1</v>
      </c>
      <c r="BV60" s="4">
        <f t="shared" si="41"/>
        <v>0.1</v>
      </c>
      <c r="BW60" s="4">
        <f t="shared" si="41"/>
        <v>0.1</v>
      </c>
      <c r="BX60" s="4">
        <f t="shared" si="41"/>
        <v>0.1</v>
      </c>
      <c r="BY60" s="4">
        <f t="shared" si="41"/>
        <v>0.1</v>
      </c>
      <c r="BZ60" s="4">
        <f t="shared" si="41"/>
        <v>0.1</v>
      </c>
      <c r="CA60" s="4">
        <f t="shared" si="41"/>
        <v>0.1</v>
      </c>
      <c r="CB60" s="4">
        <f t="shared" si="41"/>
        <v>0.1</v>
      </c>
      <c r="CC60" s="4">
        <f t="shared" si="41"/>
        <v>0.1</v>
      </c>
      <c r="CD60" s="4">
        <f t="shared" si="41"/>
        <v>0.1</v>
      </c>
      <c r="CE60" s="4">
        <f t="shared" si="41"/>
        <v>0.1</v>
      </c>
      <c r="CF60" s="4">
        <f t="shared" si="41"/>
        <v>0.1</v>
      </c>
      <c r="CG60" s="4">
        <f t="shared" si="41"/>
        <v>0.1</v>
      </c>
      <c r="CH60" s="4">
        <f t="shared" si="41"/>
        <v>0.1</v>
      </c>
      <c r="CI60" s="4">
        <f t="shared" si="41"/>
        <v>0.1</v>
      </c>
      <c r="CJ60" s="4">
        <f t="shared" si="41"/>
        <v>0.1</v>
      </c>
      <c r="CK60" s="4">
        <f t="shared" si="38"/>
        <v>0.1</v>
      </c>
      <c r="CL60" s="4">
        <f t="shared" si="38"/>
        <v>0.1</v>
      </c>
      <c r="CM60" s="4">
        <f t="shared" si="38"/>
        <v>0.1</v>
      </c>
      <c r="CN60" s="4">
        <f t="shared" si="38"/>
        <v>0.1</v>
      </c>
      <c r="CO60" s="4">
        <f t="shared" si="38"/>
        <v>0.1</v>
      </c>
      <c r="CP60" s="4">
        <f t="shared" si="38"/>
        <v>0.1</v>
      </c>
      <c r="CQ60" s="4">
        <f t="shared" si="38"/>
        <v>0.1</v>
      </c>
      <c r="CR60" s="4">
        <f t="shared" si="38"/>
        <v>0.1</v>
      </c>
      <c r="CS60" s="4">
        <f t="shared" si="38"/>
        <v>0.1</v>
      </c>
      <c r="CT60" s="4">
        <f t="shared" si="38"/>
        <v>0.1</v>
      </c>
      <c r="CU60" s="4">
        <f t="shared" si="38"/>
        <v>0.1</v>
      </c>
      <c r="CV60" s="4">
        <f t="shared" si="38"/>
        <v>0.1</v>
      </c>
      <c r="CW60" s="4">
        <f t="shared" si="38"/>
        <v>0.1</v>
      </c>
      <c r="CX60" s="4">
        <f t="shared" si="38"/>
        <v>0.1</v>
      </c>
      <c r="CY60" s="4">
        <f t="shared" si="38"/>
        <v>0.1</v>
      </c>
      <c r="CZ60" s="4">
        <f t="shared" si="38"/>
        <v>0.1</v>
      </c>
      <c r="DA60" s="4">
        <f t="shared" si="38"/>
        <v>0.1</v>
      </c>
      <c r="DB60" s="4">
        <f t="shared" si="38"/>
        <v>0.1</v>
      </c>
      <c r="DC60" s="4">
        <f t="shared" si="38"/>
        <v>0.1</v>
      </c>
      <c r="DD60" s="4">
        <f t="shared" si="38"/>
        <v>0.1</v>
      </c>
      <c r="DE60" s="4">
        <f t="shared" si="38"/>
        <v>0.1</v>
      </c>
    </row>
    <row r="61" spans="1:109">
      <c r="E61" s="4">
        <f t="shared" ca="1" si="36"/>
        <v>7.5000000000000011E-2</v>
      </c>
      <c r="H61" s="2"/>
      <c r="I61" s="2" t="s">
        <v>181</v>
      </c>
      <c r="J61" s="1">
        <v>1</v>
      </c>
      <c r="K61" s="4">
        <f>IF(K70&gt;0.42,"100"%,IF(K70&gt;0.2,50%,10%))</f>
        <v>1</v>
      </c>
      <c r="L61" s="4">
        <f t="shared" si="40"/>
        <v>1</v>
      </c>
      <c r="M61" s="4">
        <f t="shared" si="40"/>
        <v>1</v>
      </c>
      <c r="N61" s="4">
        <f t="shared" si="40"/>
        <v>0.5</v>
      </c>
      <c r="O61" s="4">
        <f t="shared" si="40"/>
        <v>0.5</v>
      </c>
      <c r="P61" s="4">
        <f t="shared" si="40"/>
        <v>0.5</v>
      </c>
      <c r="Q61" s="4">
        <f t="shared" si="40"/>
        <v>0.5</v>
      </c>
      <c r="R61" s="4">
        <f t="shared" si="40"/>
        <v>0.1</v>
      </c>
      <c r="S61" s="4">
        <f t="shared" si="40"/>
        <v>0.1</v>
      </c>
      <c r="T61" s="4">
        <f t="shared" si="40"/>
        <v>0.1</v>
      </c>
      <c r="U61" s="4">
        <f t="shared" si="40"/>
        <v>0.1</v>
      </c>
      <c r="V61" s="4">
        <f t="shared" si="40"/>
        <v>0.1</v>
      </c>
      <c r="W61" s="4">
        <f t="shared" si="40"/>
        <v>0.1</v>
      </c>
      <c r="X61" s="4">
        <f t="shared" si="40"/>
        <v>0.1</v>
      </c>
      <c r="Y61" s="4">
        <f t="shared" si="40"/>
        <v>0.1</v>
      </c>
      <c r="Z61" s="4">
        <f t="shared" si="40"/>
        <v>0.1</v>
      </c>
      <c r="AA61" s="4">
        <f t="shared" si="41"/>
        <v>0.1</v>
      </c>
      <c r="AB61" s="4">
        <f t="shared" si="41"/>
        <v>0.1</v>
      </c>
      <c r="AC61" s="4">
        <f t="shared" si="41"/>
        <v>0.1</v>
      </c>
      <c r="AD61" s="4">
        <f t="shared" si="41"/>
        <v>0.1</v>
      </c>
      <c r="AE61" s="4">
        <f t="shared" si="41"/>
        <v>0.1</v>
      </c>
      <c r="AF61" s="4">
        <f t="shared" si="41"/>
        <v>0.1</v>
      </c>
      <c r="AG61" s="4">
        <f t="shared" si="41"/>
        <v>0.1</v>
      </c>
      <c r="AH61" s="4">
        <f t="shared" si="41"/>
        <v>0.1</v>
      </c>
      <c r="AI61" s="4">
        <f t="shared" si="41"/>
        <v>0.1</v>
      </c>
      <c r="AJ61" s="4">
        <f t="shared" si="41"/>
        <v>0.1</v>
      </c>
      <c r="AK61" s="4">
        <f t="shared" si="41"/>
        <v>0.1</v>
      </c>
      <c r="AL61" s="4">
        <f t="shared" si="41"/>
        <v>0.1</v>
      </c>
      <c r="AM61" s="4">
        <f t="shared" si="41"/>
        <v>0.1</v>
      </c>
      <c r="AN61" s="4">
        <f t="shared" si="41"/>
        <v>0.1</v>
      </c>
      <c r="AO61" s="4">
        <f t="shared" si="41"/>
        <v>0.1</v>
      </c>
      <c r="AP61" s="4">
        <f t="shared" si="41"/>
        <v>0.1</v>
      </c>
      <c r="AQ61" s="4">
        <f t="shared" si="41"/>
        <v>0.1</v>
      </c>
      <c r="AR61" s="4">
        <f t="shared" si="41"/>
        <v>0.1</v>
      </c>
      <c r="AS61" s="4">
        <f t="shared" si="41"/>
        <v>0.1</v>
      </c>
      <c r="AT61" s="4">
        <f t="shared" si="41"/>
        <v>0.1</v>
      </c>
      <c r="AU61" s="4">
        <f t="shared" si="41"/>
        <v>0.1</v>
      </c>
      <c r="AV61" s="4">
        <f t="shared" si="41"/>
        <v>0.1</v>
      </c>
      <c r="AW61" s="4">
        <f t="shared" si="41"/>
        <v>0.1</v>
      </c>
      <c r="AX61" s="4">
        <f t="shared" si="41"/>
        <v>0.1</v>
      </c>
      <c r="AY61" s="4">
        <f t="shared" si="41"/>
        <v>0.1</v>
      </c>
      <c r="AZ61" s="4">
        <f t="shared" si="41"/>
        <v>0.1</v>
      </c>
      <c r="BA61" s="4">
        <f t="shared" si="41"/>
        <v>0.1</v>
      </c>
      <c r="BB61" s="4">
        <f t="shared" si="41"/>
        <v>0.1</v>
      </c>
      <c r="BC61" s="4">
        <f t="shared" si="41"/>
        <v>0.1</v>
      </c>
      <c r="BD61" s="4">
        <f t="shared" si="41"/>
        <v>0.1</v>
      </c>
      <c r="BE61" s="4">
        <f t="shared" si="41"/>
        <v>0.1</v>
      </c>
      <c r="BF61" s="4">
        <f t="shared" si="41"/>
        <v>0.1</v>
      </c>
      <c r="BG61" s="4">
        <f t="shared" si="41"/>
        <v>0.1</v>
      </c>
      <c r="BH61" s="4">
        <f t="shared" si="41"/>
        <v>0.1</v>
      </c>
      <c r="BI61" s="4">
        <f t="shared" si="41"/>
        <v>0.1</v>
      </c>
      <c r="BJ61" s="4">
        <f t="shared" si="41"/>
        <v>0.1</v>
      </c>
      <c r="BK61" s="4">
        <f t="shared" si="41"/>
        <v>0.1</v>
      </c>
      <c r="BL61" s="4">
        <f t="shared" si="41"/>
        <v>0.1</v>
      </c>
      <c r="BM61" s="4">
        <f t="shared" si="41"/>
        <v>0.1</v>
      </c>
      <c r="BN61" s="4">
        <f t="shared" si="41"/>
        <v>0.1</v>
      </c>
      <c r="BO61" s="4">
        <f t="shared" si="41"/>
        <v>0.1</v>
      </c>
      <c r="BP61" s="4">
        <f t="shared" si="41"/>
        <v>0.1</v>
      </c>
      <c r="BQ61" s="4">
        <f t="shared" si="41"/>
        <v>0.1</v>
      </c>
      <c r="BR61" s="4">
        <f t="shared" si="41"/>
        <v>0.1</v>
      </c>
      <c r="BS61" s="4">
        <f t="shared" si="41"/>
        <v>0.1</v>
      </c>
      <c r="BT61" s="4">
        <f t="shared" si="41"/>
        <v>0.1</v>
      </c>
      <c r="BU61" s="4">
        <f t="shared" si="41"/>
        <v>0.1</v>
      </c>
      <c r="BV61" s="4">
        <f t="shared" si="41"/>
        <v>0.1</v>
      </c>
      <c r="BW61" s="4">
        <f t="shared" si="41"/>
        <v>0.1</v>
      </c>
      <c r="BX61" s="4">
        <f t="shared" si="41"/>
        <v>0.1</v>
      </c>
      <c r="BY61" s="4">
        <f t="shared" si="41"/>
        <v>0.1</v>
      </c>
      <c r="BZ61" s="4">
        <f t="shared" si="41"/>
        <v>0.1</v>
      </c>
      <c r="CA61" s="4">
        <f t="shared" si="41"/>
        <v>0.1</v>
      </c>
      <c r="CB61" s="4">
        <f t="shared" si="41"/>
        <v>0.1</v>
      </c>
      <c r="CC61" s="4">
        <f t="shared" si="41"/>
        <v>0.1</v>
      </c>
      <c r="CD61" s="4">
        <f t="shared" si="41"/>
        <v>0.1</v>
      </c>
      <c r="CE61" s="4">
        <f t="shared" si="41"/>
        <v>0.1</v>
      </c>
      <c r="CF61" s="4">
        <f t="shared" si="41"/>
        <v>0.1</v>
      </c>
      <c r="CG61" s="4">
        <f t="shared" si="41"/>
        <v>0.1</v>
      </c>
      <c r="CH61" s="4">
        <f t="shared" si="41"/>
        <v>0.1</v>
      </c>
      <c r="CI61" s="4">
        <f t="shared" si="41"/>
        <v>0.1</v>
      </c>
      <c r="CJ61" s="4">
        <f t="shared" si="41"/>
        <v>0.1</v>
      </c>
      <c r="CK61" s="4">
        <f t="shared" si="38"/>
        <v>0.1</v>
      </c>
      <c r="CL61" s="4">
        <f t="shared" si="38"/>
        <v>0.1</v>
      </c>
      <c r="CM61" s="4">
        <f t="shared" si="38"/>
        <v>0.1</v>
      </c>
      <c r="CN61" s="4">
        <f t="shared" si="38"/>
        <v>0.1</v>
      </c>
      <c r="CO61" s="4">
        <f t="shared" si="38"/>
        <v>0.1</v>
      </c>
      <c r="CP61" s="4">
        <f t="shared" si="38"/>
        <v>0.1</v>
      </c>
      <c r="CQ61" s="4">
        <f t="shared" si="38"/>
        <v>0.1</v>
      </c>
      <c r="CR61" s="4">
        <f t="shared" si="38"/>
        <v>0.1</v>
      </c>
      <c r="CS61" s="4">
        <f t="shared" si="38"/>
        <v>0.1</v>
      </c>
      <c r="CT61" s="4">
        <f t="shared" si="38"/>
        <v>0.1</v>
      </c>
      <c r="CU61" s="4">
        <f t="shared" si="38"/>
        <v>0.1</v>
      </c>
      <c r="CV61" s="4">
        <f t="shared" si="38"/>
        <v>0.1</v>
      </c>
      <c r="CW61" s="4">
        <f t="shared" si="38"/>
        <v>0.1</v>
      </c>
      <c r="CX61" s="4">
        <f t="shared" si="38"/>
        <v>0.1</v>
      </c>
      <c r="CY61" s="4">
        <f t="shared" si="38"/>
        <v>0.1</v>
      </c>
      <c r="CZ61" s="4">
        <f t="shared" si="38"/>
        <v>0.1</v>
      </c>
      <c r="DA61" s="4">
        <f t="shared" si="38"/>
        <v>0.1</v>
      </c>
      <c r="DB61" s="4">
        <f t="shared" si="38"/>
        <v>0.1</v>
      </c>
      <c r="DC61" s="4">
        <f t="shared" si="38"/>
        <v>0.1</v>
      </c>
      <c r="DD61" s="4">
        <f t="shared" si="38"/>
        <v>0.1</v>
      </c>
      <c r="DE61" s="4">
        <f t="shared" si="38"/>
        <v>0.1</v>
      </c>
    </row>
    <row r="62" spans="1:109">
      <c r="E62" s="4">
        <f t="shared" ca="1" si="36"/>
        <v>0.1</v>
      </c>
      <c r="H62" s="2"/>
      <c r="I62" s="2" t="s">
        <v>38</v>
      </c>
      <c r="J62" s="1">
        <v>1</v>
      </c>
      <c r="K62" s="4">
        <f>IF(K71&gt;0.42,"100"%,IF(K71&gt;0.2,50%,10%))</f>
        <v>1</v>
      </c>
      <c r="L62" s="4">
        <f t="shared" si="40"/>
        <v>1</v>
      </c>
      <c r="M62" s="4">
        <f t="shared" si="40"/>
        <v>1</v>
      </c>
      <c r="N62" s="4">
        <f t="shared" si="40"/>
        <v>1</v>
      </c>
      <c r="O62" s="4">
        <f t="shared" si="40"/>
        <v>1</v>
      </c>
      <c r="P62" s="4">
        <f t="shared" si="40"/>
        <v>0.5</v>
      </c>
      <c r="Q62" s="4">
        <f t="shared" si="40"/>
        <v>0.5</v>
      </c>
      <c r="R62" s="4">
        <f t="shared" si="40"/>
        <v>0.5</v>
      </c>
      <c r="S62" s="4">
        <f t="shared" si="40"/>
        <v>0.5</v>
      </c>
      <c r="T62" s="4">
        <f t="shared" si="40"/>
        <v>0.1</v>
      </c>
      <c r="U62" s="4">
        <f t="shared" si="40"/>
        <v>0.1</v>
      </c>
      <c r="V62" s="4">
        <f t="shared" si="40"/>
        <v>0.1</v>
      </c>
      <c r="W62" s="4">
        <f t="shared" si="40"/>
        <v>0.1</v>
      </c>
      <c r="X62" s="4">
        <f t="shared" si="40"/>
        <v>0.1</v>
      </c>
      <c r="Y62" s="4">
        <f t="shared" si="40"/>
        <v>0.1</v>
      </c>
      <c r="Z62" s="4">
        <f t="shared" si="40"/>
        <v>0.1</v>
      </c>
      <c r="AA62" s="4">
        <f t="shared" si="41"/>
        <v>0.1</v>
      </c>
      <c r="AB62" s="4">
        <f t="shared" si="41"/>
        <v>0.1</v>
      </c>
      <c r="AC62" s="4">
        <f t="shared" si="41"/>
        <v>0.1</v>
      </c>
      <c r="AD62" s="4">
        <f t="shared" si="41"/>
        <v>0.1</v>
      </c>
      <c r="AE62" s="4">
        <f t="shared" si="41"/>
        <v>0.1</v>
      </c>
      <c r="AF62" s="4">
        <f t="shared" si="41"/>
        <v>0.1</v>
      </c>
      <c r="AG62" s="4">
        <f t="shared" si="41"/>
        <v>0.1</v>
      </c>
      <c r="AH62" s="4">
        <f t="shared" si="41"/>
        <v>0.1</v>
      </c>
      <c r="AI62" s="4">
        <f t="shared" si="41"/>
        <v>0.1</v>
      </c>
      <c r="AJ62" s="4">
        <f t="shared" si="41"/>
        <v>0.1</v>
      </c>
      <c r="AK62" s="4">
        <f t="shared" si="41"/>
        <v>0.1</v>
      </c>
      <c r="AL62" s="4">
        <f t="shared" si="41"/>
        <v>0.1</v>
      </c>
      <c r="AM62" s="4">
        <f t="shared" si="41"/>
        <v>0.1</v>
      </c>
      <c r="AN62" s="4">
        <f t="shared" si="41"/>
        <v>0.1</v>
      </c>
      <c r="AO62" s="4">
        <f t="shared" si="41"/>
        <v>0.1</v>
      </c>
      <c r="AP62" s="4">
        <f t="shared" si="41"/>
        <v>0.1</v>
      </c>
      <c r="AQ62" s="4">
        <f t="shared" si="41"/>
        <v>0.1</v>
      </c>
      <c r="AR62" s="4">
        <f t="shared" si="41"/>
        <v>0.1</v>
      </c>
      <c r="AS62" s="4">
        <f t="shared" si="41"/>
        <v>0.1</v>
      </c>
      <c r="AT62" s="4">
        <f t="shared" si="41"/>
        <v>0.1</v>
      </c>
      <c r="AU62" s="4">
        <f t="shared" si="41"/>
        <v>0.1</v>
      </c>
      <c r="AV62" s="4">
        <f t="shared" si="41"/>
        <v>0.1</v>
      </c>
      <c r="AW62" s="4">
        <f t="shared" si="41"/>
        <v>0.1</v>
      </c>
      <c r="AX62" s="4">
        <f t="shared" si="41"/>
        <v>0.1</v>
      </c>
      <c r="AY62" s="4">
        <f t="shared" si="41"/>
        <v>0.1</v>
      </c>
      <c r="AZ62" s="4">
        <f t="shared" si="41"/>
        <v>0.1</v>
      </c>
      <c r="BA62" s="4">
        <f t="shared" si="41"/>
        <v>0.1</v>
      </c>
      <c r="BB62" s="4">
        <f t="shared" si="41"/>
        <v>0.1</v>
      </c>
      <c r="BC62" s="4">
        <f t="shared" si="41"/>
        <v>0.1</v>
      </c>
      <c r="BD62" s="4">
        <f t="shared" si="41"/>
        <v>0.1</v>
      </c>
      <c r="BE62" s="4">
        <f t="shared" si="41"/>
        <v>0.1</v>
      </c>
      <c r="BF62" s="4">
        <f t="shared" si="41"/>
        <v>0.1</v>
      </c>
      <c r="BG62" s="4">
        <f t="shared" si="41"/>
        <v>0.1</v>
      </c>
      <c r="BH62" s="4">
        <f t="shared" si="41"/>
        <v>0.1</v>
      </c>
      <c r="BI62" s="4">
        <f t="shared" si="41"/>
        <v>0.1</v>
      </c>
      <c r="BJ62" s="4">
        <f t="shared" si="41"/>
        <v>0.1</v>
      </c>
      <c r="BK62" s="4">
        <f t="shared" si="41"/>
        <v>0.1</v>
      </c>
      <c r="BL62" s="4">
        <f t="shared" si="41"/>
        <v>0.1</v>
      </c>
      <c r="BM62" s="4">
        <f t="shared" si="41"/>
        <v>0.1</v>
      </c>
      <c r="BN62" s="4">
        <f t="shared" si="41"/>
        <v>0.1</v>
      </c>
      <c r="BO62" s="4">
        <f t="shared" si="41"/>
        <v>0.1</v>
      </c>
      <c r="BP62" s="4">
        <f t="shared" si="41"/>
        <v>0.1</v>
      </c>
      <c r="BQ62" s="4">
        <f t="shared" si="41"/>
        <v>0.1</v>
      </c>
      <c r="BR62" s="4">
        <f t="shared" si="41"/>
        <v>0.1</v>
      </c>
      <c r="BS62" s="4">
        <f t="shared" si="41"/>
        <v>0.1</v>
      </c>
      <c r="BT62" s="4">
        <f t="shared" si="41"/>
        <v>0.1</v>
      </c>
      <c r="BU62" s="4">
        <f t="shared" si="41"/>
        <v>0.1</v>
      </c>
      <c r="BV62" s="4">
        <f t="shared" si="41"/>
        <v>0.1</v>
      </c>
      <c r="BW62" s="4">
        <f t="shared" si="41"/>
        <v>0.1</v>
      </c>
      <c r="BX62" s="4">
        <f t="shared" si="41"/>
        <v>0.1</v>
      </c>
      <c r="BY62" s="4">
        <f t="shared" si="41"/>
        <v>0.1</v>
      </c>
      <c r="BZ62" s="4">
        <f t="shared" si="41"/>
        <v>0.1</v>
      </c>
      <c r="CA62" s="4">
        <f t="shared" si="41"/>
        <v>0.1</v>
      </c>
      <c r="CB62" s="4">
        <f t="shared" si="41"/>
        <v>0.1</v>
      </c>
      <c r="CC62" s="4">
        <f t="shared" si="41"/>
        <v>0.1</v>
      </c>
      <c r="CD62" s="4">
        <f t="shared" si="41"/>
        <v>0.1</v>
      </c>
      <c r="CE62" s="4">
        <f t="shared" si="41"/>
        <v>0.1</v>
      </c>
      <c r="CF62" s="4">
        <f t="shared" si="41"/>
        <v>0.1</v>
      </c>
      <c r="CG62" s="4">
        <f t="shared" si="41"/>
        <v>0.1</v>
      </c>
      <c r="CH62" s="4">
        <f t="shared" si="41"/>
        <v>0.1</v>
      </c>
      <c r="CI62" s="4">
        <f t="shared" si="41"/>
        <v>0.1</v>
      </c>
      <c r="CJ62" s="4">
        <f t="shared" si="41"/>
        <v>0.1</v>
      </c>
      <c r="CK62" s="4">
        <f t="shared" si="38"/>
        <v>0.1</v>
      </c>
      <c r="CL62" s="4">
        <f t="shared" si="38"/>
        <v>0.1</v>
      </c>
      <c r="CM62" s="4">
        <f t="shared" si="38"/>
        <v>0.1</v>
      </c>
      <c r="CN62" s="4">
        <f t="shared" si="38"/>
        <v>0.1</v>
      </c>
      <c r="CO62" s="4">
        <f t="shared" si="38"/>
        <v>0.1</v>
      </c>
      <c r="CP62" s="4">
        <f t="shared" si="38"/>
        <v>0.1</v>
      </c>
      <c r="CQ62" s="4">
        <f t="shared" si="38"/>
        <v>0.1</v>
      </c>
      <c r="CR62" s="4">
        <f t="shared" si="38"/>
        <v>0.1</v>
      </c>
      <c r="CS62" s="4">
        <f t="shared" si="38"/>
        <v>0.1</v>
      </c>
      <c r="CT62" s="4">
        <f t="shared" si="38"/>
        <v>0.1</v>
      </c>
      <c r="CU62" s="4">
        <f t="shared" si="38"/>
        <v>0.1</v>
      </c>
      <c r="CV62" s="4">
        <f t="shared" si="38"/>
        <v>0.1</v>
      </c>
      <c r="CW62" s="4">
        <f t="shared" si="38"/>
        <v>0.1</v>
      </c>
      <c r="CX62" s="4">
        <f t="shared" si="38"/>
        <v>0.1</v>
      </c>
      <c r="CY62" s="4">
        <f t="shared" si="38"/>
        <v>0.1</v>
      </c>
      <c r="CZ62" s="4">
        <f t="shared" si="38"/>
        <v>0.1</v>
      </c>
      <c r="DA62" s="4">
        <f t="shared" si="38"/>
        <v>0.1</v>
      </c>
      <c r="DB62" s="4">
        <f t="shared" si="38"/>
        <v>0.1</v>
      </c>
      <c r="DC62" s="4">
        <f t="shared" si="38"/>
        <v>0.1</v>
      </c>
      <c r="DD62" s="4">
        <f t="shared" si="38"/>
        <v>0.1</v>
      </c>
      <c r="DE62" s="4">
        <f t="shared" si="38"/>
        <v>0.1</v>
      </c>
    </row>
    <row r="63" spans="1:109">
      <c r="H63" s="2"/>
      <c r="I63" t="s">
        <v>40</v>
      </c>
      <c r="J63" s="1">
        <v>1</v>
      </c>
      <c r="K63" s="4">
        <f>IF(K72&gt;0.42,"100"%,IF(K72&gt;0.2,50%,10%))</f>
        <v>1</v>
      </c>
      <c r="L63" s="4">
        <f t="shared" si="40"/>
        <v>1</v>
      </c>
      <c r="M63" s="4">
        <f t="shared" si="40"/>
        <v>0.5</v>
      </c>
      <c r="N63" s="4">
        <f t="shared" si="40"/>
        <v>0.5</v>
      </c>
      <c r="O63" s="4">
        <f t="shared" si="40"/>
        <v>0.5</v>
      </c>
      <c r="P63" s="4">
        <f t="shared" si="40"/>
        <v>0.1</v>
      </c>
      <c r="Q63" s="4">
        <f t="shared" si="40"/>
        <v>0.1</v>
      </c>
      <c r="R63" s="4">
        <f t="shared" si="40"/>
        <v>0.1</v>
      </c>
      <c r="S63" s="4">
        <f t="shared" si="40"/>
        <v>0.1</v>
      </c>
      <c r="T63" s="4">
        <f t="shared" si="40"/>
        <v>0.1</v>
      </c>
      <c r="U63" s="4">
        <f t="shared" si="40"/>
        <v>0.1</v>
      </c>
      <c r="V63" s="4">
        <f t="shared" si="40"/>
        <v>0.1</v>
      </c>
      <c r="W63" s="4">
        <f t="shared" si="40"/>
        <v>0.1</v>
      </c>
      <c r="X63" s="4">
        <f t="shared" si="40"/>
        <v>0.1</v>
      </c>
      <c r="Y63" s="4">
        <f t="shared" si="40"/>
        <v>0.1</v>
      </c>
      <c r="Z63" s="4">
        <f t="shared" si="40"/>
        <v>0.1</v>
      </c>
      <c r="AA63" s="4">
        <f t="shared" si="41"/>
        <v>0.1</v>
      </c>
      <c r="AB63" s="4">
        <f t="shared" si="41"/>
        <v>0.1</v>
      </c>
      <c r="AC63" s="4">
        <f t="shared" si="41"/>
        <v>0.1</v>
      </c>
      <c r="AD63" s="4">
        <f t="shared" si="41"/>
        <v>0.1</v>
      </c>
      <c r="AE63" s="4">
        <f t="shared" si="41"/>
        <v>0.1</v>
      </c>
      <c r="AF63" s="4">
        <f t="shared" si="41"/>
        <v>0.1</v>
      </c>
      <c r="AG63" s="4">
        <f t="shared" si="41"/>
        <v>0.1</v>
      </c>
      <c r="AH63" s="4">
        <f t="shared" si="41"/>
        <v>0.1</v>
      </c>
      <c r="AI63" s="4">
        <f t="shared" si="41"/>
        <v>0.1</v>
      </c>
      <c r="AJ63" s="4">
        <f t="shared" si="41"/>
        <v>0.1</v>
      </c>
      <c r="AK63" s="4">
        <f t="shared" si="41"/>
        <v>0.1</v>
      </c>
      <c r="AL63" s="4">
        <f t="shared" si="41"/>
        <v>0.1</v>
      </c>
      <c r="AM63" s="4">
        <f t="shared" si="41"/>
        <v>0.1</v>
      </c>
      <c r="AN63" s="4">
        <f t="shared" si="41"/>
        <v>0.1</v>
      </c>
      <c r="AO63" s="4">
        <f t="shared" si="41"/>
        <v>0.1</v>
      </c>
      <c r="AP63" s="4">
        <f t="shared" si="41"/>
        <v>0.1</v>
      </c>
      <c r="AQ63" s="4">
        <f t="shared" si="41"/>
        <v>0.1</v>
      </c>
      <c r="AR63" s="4">
        <f t="shared" si="41"/>
        <v>0.1</v>
      </c>
      <c r="AS63" s="4">
        <f t="shared" si="41"/>
        <v>0.1</v>
      </c>
      <c r="AT63" s="4">
        <f t="shared" si="41"/>
        <v>0.1</v>
      </c>
      <c r="AU63" s="4">
        <f t="shared" si="41"/>
        <v>0.1</v>
      </c>
      <c r="AV63" s="4">
        <f t="shared" si="41"/>
        <v>0.1</v>
      </c>
      <c r="AW63" s="4">
        <f t="shared" si="41"/>
        <v>0.1</v>
      </c>
      <c r="AX63" s="4">
        <f t="shared" si="41"/>
        <v>0.1</v>
      </c>
      <c r="AY63" s="4">
        <f t="shared" si="41"/>
        <v>0.1</v>
      </c>
      <c r="AZ63" s="4">
        <f t="shared" si="41"/>
        <v>0.1</v>
      </c>
      <c r="BA63" s="4">
        <f t="shared" si="41"/>
        <v>0.1</v>
      </c>
      <c r="BB63" s="4">
        <f t="shared" si="41"/>
        <v>0.1</v>
      </c>
      <c r="BC63" s="4">
        <f t="shared" si="41"/>
        <v>0.1</v>
      </c>
      <c r="BD63" s="4">
        <f t="shared" si="41"/>
        <v>0.1</v>
      </c>
      <c r="BE63" s="4">
        <f t="shared" si="41"/>
        <v>0.1</v>
      </c>
      <c r="BF63" s="4">
        <f t="shared" si="41"/>
        <v>0.1</v>
      </c>
      <c r="BG63" s="4">
        <f t="shared" si="41"/>
        <v>0.1</v>
      </c>
      <c r="BH63" s="4">
        <f t="shared" si="41"/>
        <v>0.1</v>
      </c>
      <c r="BI63" s="4">
        <f t="shared" si="41"/>
        <v>0.1</v>
      </c>
      <c r="BJ63" s="4">
        <f t="shared" si="41"/>
        <v>0.1</v>
      </c>
      <c r="BK63" s="4">
        <f t="shared" si="41"/>
        <v>0.1</v>
      </c>
      <c r="BL63" s="4">
        <f t="shared" si="41"/>
        <v>0.1</v>
      </c>
      <c r="BM63" s="4">
        <f t="shared" si="41"/>
        <v>0.1</v>
      </c>
      <c r="BN63" s="4">
        <f t="shared" si="41"/>
        <v>0.1</v>
      </c>
      <c r="BO63" s="4">
        <f t="shared" si="41"/>
        <v>0.1</v>
      </c>
      <c r="BP63" s="4">
        <f t="shared" si="41"/>
        <v>0.1</v>
      </c>
      <c r="BQ63" s="4">
        <f t="shared" si="41"/>
        <v>0.1</v>
      </c>
      <c r="BR63" s="4">
        <f t="shared" si="41"/>
        <v>0.1</v>
      </c>
      <c r="BS63" s="4">
        <f t="shared" si="41"/>
        <v>0.1</v>
      </c>
      <c r="BT63" s="4">
        <f t="shared" si="41"/>
        <v>0.1</v>
      </c>
      <c r="BU63" s="4">
        <f t="shared" si="41"/>
        <v>0.1</v>
      </c>
      <c r="BV63" s="4">
        <f t="shared" si="41"/>
        <v>0.1</v>
      </c>
      <c r="BW63" s="4">
        <f t="shared" si="41"/>
        <v>0.1</v>
      </c>
      <c r="BX63" s="4">
        <f t="shared" si="41"/>
        <v>0.1</v>
      </c>
      <c r="BY63" s="4">
        <f t="shared" si="41"/>
        <v>0.1</v>
      </c>
      <c r="BZ63" s="4">
        <f t="shared" si="41"/>
        <v>0.1</v>
      </c>
      <c r="CA63" s="4">
        <f t="shared" si="41"/>
        <v>0.1</v>
      </c>
      <c r="CB63" s="4">
        <f t="shared" si="41"/>
        <v>0.1</v>
      </c>
      <c r="CC63" s="4">
        <f t="shared" si="41"/>
        <v>0.1</v>
      </c>
      <c r="CD63" s="4">
        <f t="shared" si="41"/>
        <v>0.1</v>
      </c>
      <c r="CE63" s="4">
        <f t="shared" si="41"/>
        <v>0.1</v>
      </c>
      <c r="CF63" s="4">
        <f t="shared" si="41"/>
        <v>0.1</v>
      </c>
      <c r="CG63" s="4">
        <f t="shared" si="41"/>
        <v>0.1</v>
      </c>
      <c r="CH63" s="4">
        <f t="shared" si="41"/>
        <v>0.1</v>
      </c>
      <c r="CI63" s="4">
        <f t="shared" si="41"/>
        <v>0.1</v>
      </c>
      <c r="CJ63" s="4">
        <f t="shared" si="41"/>
        <v>0.1</v>
      </c>
      <c r="CK63" s="4">
        <f t="shared" si="38"/>
        <v>0.1</v>
      </c>
      <c r="CL63" s="4">
        <f t="shared" si="38"/>
        <v>0.1</v>
      </c>
      <c r="CM63" s="4">
        <f t="shared" si="38"/>
        <v>0.1</v>
      </c>
      <c r="CN63" s="4">
        <f t="shared" si="38"/>
        <v>0.1</v>
      </c>
      <c r="CO63" s="4">
        <f t="shared" si="38"/>
        <v>0.1</v>
      </c>
      <c r="CP63" s="4">
        <f t="shared" si="38"/>
        <v>0.1</v>
      </c>
      <c r="CQ63" s="4">
        <f t="shared" si="38"/>
        <v>0.1</v>
      </c>
      <c r="CR63" s="4">
        <f t="shared" si="38"/>
        <v>0.1</v>
      </c>
      <c r="CS63" s="4">
        <f t="shared" si="38"/>
        <v>0.1</v>
      </c>
      <c r="CT63" s="4">
        <f t="shared" si="38"/>
        <v>0.1</v>
      </c>
      <c r="CU63" s="4">
        <f t="shared" si="38"/>
        <v>0.1</v>
      </c>
      <c r="CV63" s="4">
        <f t="shared" si="38"/>
        <v>0.1</v>
      </c>
      <c r="CW63" s="4">
        <f t="shared" si="38"/>
        <v>0.1</v>
      </c>
      <c r="CX63" s="4">
        <f t="shared" si="38"/>
        <v>0.1</v>
      </c>
      <c r="CY63" s="4">
        <f t="shared" si="38"/>
        <v>0.1</v>
      </c>
      <c r="CZ63" s="4">
        <f t="shared" si="38"/>
        <v>0.1</v>
      </c>
      <c r="DA63" s="4">
        <f t="shared" si="38"/>
        <v>0.1</v>
      </c>
      <c r="DB63" s="4">
        <f t="shared" si="38"/>
        <v>0.1</v>
      </c>
      <c r="DC63" s="4">
        <f t="shared" si="38"/>
        <v>0.1</v>
      </c>
      <c r="DD63" s="4">
        <f t="shared" si="38"/>
        <v>0.1</v>
      </c>
      <c r="DE63" s="4">
        <f t="shared" si="38"/>
        <v>0.1</v>
      </c>
    </row>
    <row r="64" spans="1:109">
      <c r="E64" t="s">
        <v>23</v>
      </c>
      <c r="F64" t="s">
        <v>45</v>
      </c>
      <c r="G64" t="s">
        <v>44</v>
      </c>
      <c r="H64" s="2" t="s">
        <v>42</v>
      </c>
      <c r="J64" s="1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</row>
    <row r="65" spans="1:109">
      <c r="E65" s="4">
        <f>IF(H65=0,0%,IF(F65&gt;0.5,INDEX(J65:DE65,0,G65+1),INDEX(J65:DE65,0,G65+1)*F65))</f>
        <v>0</v>
      </c>
      <c r="F65" s="6">
        <f>IF($H$65=0,0,SUMIF(V81:X120,"Simple Black",$X$81:$X$120)/$H$65)</f>
        <v>0</v>
      </c>
      <c r="G65" s="6">
        <f>IF($H$65=0,0,SUMIF($V$81:$W$120,"Simple Black",$W$81:$W$120)/$H$65)</f>
        <v>0</v>
      </c>
      <c r="H65">
        <f>COUNTIF(V81:V120,"Simple Black")</f>
        <v>0</v>
      </c>
      <c r="I65" t="s">
        <v>182</v>
      </c>
      <c r="J65" s="1">
        <f>J22</f>
        <v>0.41000000000000003</v>
      </c>
      <c r="K65" s="1">
        <f t="shared" ref="K65:BV65" si="42">K22</f>
        <v>0.20500000000000002</v>
      </c>
      <c r="L65" s="1">
        <f t="shared" si="42"/>
        <v>4.1000000000000009E-2</v>
      </c>
      <c r="M65" s="1">
        <f t="shared" si="42"/>
        <v>4.1000000000000009E-2</v>
      </c>
      <c r="N65" s="1">
        <f t="shared" si="42"/>
        <v>4.1000000000000009E-2</v>
      </c>
      <c r="O65" s="1">
        <f t="shared" si="42"/>
        <v>4.1000000000000009E-2</v>
      </c>
      <c r="P65" s="1">
        <f t="shared" si="42"/>
        <v>4.1000000000000009E-2</v>
      </c>
      <c r="Q65" s="1">
        <f t="shared" si="42"/>
        <v>4.1000000000000009E-2</v>
      </c>
      <c r="R65" s="1">
        <f t="shared" si="42"/>
        <v>4.1000000000000009E-2</v>
      </c>
      <c r="S65" s="1">
        <f t="shared" si="42"/>
        <v>4.1000000000000009E-2</v>
      </c>
      <c r="T65" s="1">
        <f t="shared" si="42"/>
        <v>4.1000000000000009E-2</v>
      </c>
      <c r="U65" s="1">
        <f t="shared" si="42"/>
        <v>4.1000000000000009E-2</v>
      </c>
      <c r="V65" s="1">
        <f t="shared" si="42"/>
        <v>4.1000000000000009E-2</v>
      </c>
      <c r="W65" s="1">
        <f t="shared" si="42"/>
        <v>4.1000000000000009E-2</v>
      </c>
      <c r="X65" s="1">
        <f t="shared" si="42"/>
        <v>4.1000000000000009E-2</v>
      </c>
      <c r="Y65" s="1">
        <f t="shared" si="42"/>
        <v>4.1000000000000009E-2</v>
      </c>
      <c r="Z65" s="1">
        <f t="shared" si="42"/>
        <v>4.1000000000000009E-2</v>
      </c>
      <c r="AA65" s="1">
        <f t="shared" si="42"/>
        <v>4.1000000000000009E-2</v>
      </c>
      <c r="AB65" s="1">
        <f t="shared" si="42"/>
        <v>4.1000000000000009E-2</v>
      </c>
      <c r="AC65" s="1">
        <f t="shared" si="42"/>
        <v>4.1000000000000009E-2</v>
      </c>
      <c r="AD65" s="1">
        <f t="shared" si="42"/>
        <v>4.1000000000000009E-2</v>
      </c>
      <c r="AE65" s="1">
        <f t="shared" si="42"/>
        <v>4.1000000000000009E-2</v>
      </c>
      <c r="AF65" s="1">
        <f t="shared" si="42"/>
        <v>4.1000000000000009E-2</v>
      </c>
      <c r="AG65" s="1">
        <f t="shared" si="42"/>
        <v>4.1000000000000009E-2</v>
      </c>
      <c r="AH65" s="1">
        <f t="shared" si="42"/>
        <v>4.1000000000000009E-2</v>
      </c>
      <c r="AI65" s="1">
        <f t="shared" si="42"/>
        <v>4.1000000000000009E-2</v>
      </c>
      <c r="AJ65" s="1">
        <f t="shared" si="42"/>
        <v>4.1000000000000009E-2</v>
      </c>
      <c r="AK65" s="1">
        <f t="shared" si="42"/>
        <v>4.1000000000000009E-2</v>
      </c>
      <c r="AL65" s="1">
        <f t="shared" si="42"/>
        <v>4.1000000000000009E-2</v>
      </c>
      <c r="AM65" s="1">
        <f t="shared" si="42"/>
        <v>4.1000000000000009E-2</v>
      </c>
      <c r="AN65" s="1">
        <f t="shared" si="42"/>
        <v>4.1000000000000009E-2</v>
      </c>
      <c r="AO65" s="1">
        <f t="shared" si="42"/>
        <v>4.1000000000000009E-2</v>
      </c>
      <c r="AP65" s="1">
        <f t="shared" si="42"/>
        <v>4.1000000000000009E-2</v>
      </c>
      <c r="AQ65" s="1">
        <f t="shared" si="42"/>
        <v>4.1000000000000009E-2</v>
      </c>
      <c r="AR65" s="1">
        <f t="shared" si="42"/>
        <v>4.1000000000000009E-2</v>
      </c>
      <c r="AS65" s="1">
        <f t="shared" si="42"/>
        <v>4.1000000000000009E-2</v>
      </c>
      <c r="AT65" s="1">
        <f t="shared" si="42"/>
        <v>4.1000000000000009E-2</v>
      </c>
      <c r="AU65" s="1">
        <f t="shared" si="42"/>
        <v>4.1000000000000009E-2</v>
      </c>
      <c r="AV65" s="1">
        <f t="shared" si="42"/>
        <v>4.1000000000000009E-2</v>
      </c>
      <c r="AW65" s="1">
        <f t="shared" si="42"/>
        <v>4.1000000000000009E-2</v>
      </c>
      <c r="AX65" s="1">
        <f t="shared" si="42"/>
        <v>4.1000000000000009E-2</v>
      </c>
      <c r="AY65" s="1">
        <f t="shared" si="42"/>
        <v>4.1000000000000009E-2</v>
      </c>
      <c r="AZ65" s="1">
        <f t="shared" si="42"/>
        <v>4.1000000000000009E-2</v>
      </c>
      <c r="BA65" s="1">
        <f t="shared" si="42"/>
        <v>4.1000000000000009E-2</v>
      </c>
      <c r="BB65" s="1">
        <f t="shared" si="42"/>
        <v>4.1000000000000009E-2</v>
      </c>
      <c r="BC65" s="1">
        <f t="shared" si="42"/>
        <v>4.1000000000000009E-2</v>
      </c>
      <c r="BD65" s="1">
        <f t="shared" si="42"/>
        <v>4.1000000000000009E-2</v>
      </c>
      <c r="BE65" s="1">
        <f t="shared" si="42"/>
        <v>4.1000000000000009E-2</v>
      </c>
      <c r="BF65" s="1">
        <f t="shared" si="42"/>
        <v>4.1000000000000009E-2</v>
      </c>
      <c r="BG65" s="1">
        <f t="shared" si="42"/>
        <v>4.1000000000000009E-2</v>
      </c>
      <c r="BH65" s="1">
        <f t="shared" si="42"/>
        <v>4.1000000000000009E-2</v>
      </c>
      <c r="BI65" s="1">
        <f t="shared" si="42"/>
        <v>4.1000000000000009E-2</v>
      </c>
      <c r="BJ65" s="1">
        <f t="shared" si="42"/>
        <v>4.1000000000000009E-2</v>
      </c>
      <c r="BK65" s="1">
        <f t="shared" si="42"/>
        <v>4.1000000000000009E-2</v>
      </c>
      <c r="BL65" s="1">
        <f t="shared" si="42"/>
        <v>4.1000000000000009E-2</v>
      </c>
      <c r="BM65" s="1">
        <f t="shared" si="42"/>
        <v>4.1000000000000009E-2</v>
      </c>
      <c r="BN65" s="1">
        <f t="shared" si="42"/>
        <v>4.1000000000000009E-2</v>
      </c>
      <c r="BO65" s="1">
        <f t="shared" si="42"/>
        <v>4.1000000000000009E-2</v>
      </c>
      <c r="BP65" s="1">
        <f t="shared" si="42"/>
        <v>4.1000000000000009E-2</v>
      </c>
      <c r="BQ65" s="1">
        <f t="shared" si="42"/>
        <v>4.1000000000000009E-2</v>
      </c>
      <c r="BR65" s="1">
        <f t="shared" si="42"/>
        <v>4.1000000000000009E-2</v>
      </c>
      <c r="BS65" s="1">
        <f t="shared" si="42"/>
        <v>4.1000000000000009E-2</v>
      </c>
      <c r="BT65" s="1">
        <f t="shared" si="42"/>
        <v>4.1000000000000009E-2</v>
      </c>
      <c r="BU65" s="1">
        <f t="shared" si="42"/>
        <v>4.1000000000000009E-2</v>
      </c>
      <c r="BV65" s="1">
        <f t="shared" si="42"/>
        <v>4.1000000000000009E-2</v>
      </c>
      <c r="BW65" s="1">
        <f t="shared" ref="BW65:DE65" si="43">BW22</f>
        <v>4.1000000000000009E-2</v>
      </c>
      <c r="BX65" s="1">
        <f t="shared" si="43"/>
        <v>4.1000000000000009E-2</v>
      </c>
      <c r="BY65" s="1">
        <f t="shared" si="43"/>
        <v>4.1000000000000009E-2</v>
      </c>
      <c r="BZ65" s="1">
        <f t="shared" si="43"/>
        <v>4.1000000000000009E-2</v>
      </c>
      <c r="CA65" s="1">
        <f t="shared" si="43"/>
        <v>4.1000000000000009E-2</v>
      </c>
      <c r="CB65" s="1">
        <f t="shared" si="43"/>
        <v>4.1000000000000009E-2</v>
      </c>
      <c r="CC65" s="1">
        <f t="shared" si="43"/>
        <v>4.1000000000000009E-2</v>
      </c>
      <c r="CD65" s="1">
        <f t="shared" si="43"/>
        <v>4.1000000000000009E-2</v>
      </c>
      <c r="CE65" s="1">
        <f t="shared" si="43"/>
        <v>4.1000000000000009E-2</v>
      </c>
      <c r="CF65" s="1">
        <f t="shared" si="43"/>
        <v>4.1000000000000009E-2</v>
      </c>
      <c r="CG65" s="1">
        <f t="shared" si="43"/>
        <v>4.1000000000000009E-2</v>
      </c>
      <c r="CH65" s="1">
        <f t="shared" si="43"/>
        <v>4.1000000000000009E-2</v>
      </c>
      <c r="CI65" s="1">
        <f t="shared" si="43"/>
        <v>4.1000000000000009E-2</v>
      </c>
      <c r="CJ65" s="1">
        <f t="shared" si="43"/>
        <v>4.1000000000000009E-2</v>
      </c>
      <c r="CK65" s="1">
        <f t="shared" si="43"/>
        <v>4.1000000000000009E-2</v>
      </c>
      <c r="CL65" s="1">
        <f t="shared" si="43"/>
        <v>4.1000000000000009E-2</v>
      </c>
      <c r="CM65" s="1">
        <f t="shared" si="43"/>
        <v>4.1000000000000009E-2</v>
      </c>
      <c r="CN65" s="1">
        <f t="shared" si="43"/>
        <v>4.1000000000000009E-2</v>
      </c>
      <c r="CO65" s="1">
        <f t="shared" si="43"/>
        <v>4.1000000000000009E-2</v>
      </c>
      <c r="CP65" s="1">
        <f t="shared" si="43"/>
        <v>4.1000000000000009E-2</v>
      </c>
      <c r="CQ65" s="1">
        <f t="shared" si="43"/>
        <v>4.1000000000000009E-2</v>
      </c>
      <c r="CR65" s="1">
        <f t="shared" si="43"/>
        <v>4.1000000000000009E-2</v>
      </c>
      <c r="CS65" s="1">
        <f t="shared" si="43"/>
        <v>4.1000000000000009E-2</v>
      </c>
      <c r="CT65" s="1">
        <f t="shared" si="43"/>
        <v>4.1000000000000009E-2</v>
      </c>
      <c r="CU65" s="1">
        <f t="shared" si="43"/>
        <v>4.1000000000000009E-2</v>
      </c>
      <c r="CV65" s="1">
        <f t="shared" si="43"/>
        <v>4.1000000000000009E-2</v>
      </c>
      <c r="CW65" s="1">
        <f t="shared" si="43"/>
        <v>4.1000000000000009E-2</v>
      </c>
      <c r="CX65" s="1">
        <f t="shared" si="43"/>
        <v>4.1000000000000009E-2</v>
      </c>
      <c r="CY65" s="1">
        <f t="shared" si="43"/>
        <v>4.1000000000000009E-2</v>
      </c>
      <c r="CZ65" s="1">
        <f t="shared" si="43"/>
        <v>4.1000000000000009E-2</v>
      </c>
      <c r="DA65" s="1">
        <f t="shared" si="43"/>
        <v>4.1000000000000009E-2</v>
      </c>
      <c r="DB65" s="1">
        <f t="shared" si="43"/>
        <v>4.1000000000000009E-2</v>
      </c>
      <c r="DC65" s="1">
        <f t="shared" si="43"/>
        <v>4.1000000000000009E-2</v>
      </c>
      <c r="DD65" s="1">
        <f t="shared" si="43"/>
        <v>4.1000000000000009E-2</v>
      </c>
      <c r="DE65" s="1">
        <f t="shared" si="43"/>
        <v>4.1000000000000009E-2</v>
      </c>
    </row>
    <row r="66" spans="1:109">
      <c r="E66" s="4">
        <f t="shared" ref="E66:E71" si="44">IF(H66=0,0%,IF(F66&gt;0.5,INDEX(J66:DE66,0,G66+1),INDEX(J66:DE66,0,G66+1)*F66))</f>
        <v>0</v>
      </c>
      <c r="F66" s="6">
        <f>IF($H$66=0,0,SUMIF(V81:X120,"Nimble Foot",$X$81:$X$120)/$H$66)</f>
        <v>0</v>
      </c>
      <c r="G66" s="6">
        <f>IF($H$66=0,0,SUMIF($V$81:$W$120,"Nimble Foot",$W$81:$W$120)/$H$66)</f>
        <v>0</v>
      </c>
      <c r="H66">
        <f>COUNTIF(V81:V120,"Nimble Foot")</f>
        <v>0</v>
      </c>
      <c r="I66" s="2" t="s">
        <v>34</v>
      </c>
      <c r="J66" s="1">
        <f>AVERAGE(J23:J27)</f>
        <v>0.41000000000000003</v>
      </c>
      <c r="K66" s="1">
        <f t="shared" ref="K66:BV66" si="45">AVERAGE(K23:K27)</f>
        <v>0.41000000000000003</v>
      </c>
      <c r="L66" s="1">
        <f t="shared" si="45"/>
        <v>0.28700000000000003</v>
      </c>
      <c r="M66" s="1">
        <f t="shared" si="45"/>
        <v>0.17220000000000005</v>
      </c>
      <c r="N66" s="1">
        <f t="shared" si="45"/>
        <v>0.13940000000000002</v>
      </c>
      <c r="O66" s="1">
        <f t="shared" si="45"/>
        <v>0.10660000000000003</v>
      </c>
      <c r="P66" s="1">
        <f t="shared" si="45"/>
        <v>7.3800000000000004E-2</v>
      </c>
      <c r="Q66" s="1">
        <f t="shared" si="45"/>
        <v>4.1000000000000009E-2</v>
      </c>
      <c r="R66" s="1">
        <f t="shared" si="45"/>
        <v>4.1000000000000009E-2</v>
      </c>
      <c r="S66" s="1">
        <f t="shared" si="45"/>
        <v>4.1000000000000009E-2</v>
      </c>
      <c r="T66" s="1">
        <f t="shared" si="45"/>
        <v>4.1000000000000009E-2</v>
      </c>
      <c r="U66" s="1">
        <f t="shared" si="45"/>
        <v>4.1000000000000009E-2</v>
      </c>
      <c r="V66" s="1">
        <f t="shared" si="45"/>
        <v>4.1000000000000009E-2</v>
      </c>
      <c r="W66" s="1">
        <f t="shared" si="45"/>
        <v>4.1000000000000009E-2</v>
      </c>
      <c r="X66" s="1">
        <f t="shared" si="45"/>
        <v>4.1000000000000009E-2</v>
      </c>
      <c r="Y66" s="1">
        <f t="shared" si="45"/>
        <v>4.1000000000000009E-2</v>
      </c>
      <c r="Z66" s="1">
        <f t="shared" si="45"/>
        <v>4.1000000000000009E-2</v>
      </c>
      <c r="AA66" s="1">
        <f t="shared" si="45"/>
        <v>4.1000000000000009E-2</v>
      </c>
      <c r="AB66" s="1">
        <f t="shared" si="45"/>
        <v>4.1000000000000009E-2</v>
      </c>
      <c r="AC66" s="1">
        <f t="shared" si="45"/>
        <v>4.1000000000000009E-2</v>
      </c>
      <c r="AD66" s="1">
        <f t="shared" si="45"/>
        <v>4.1000000000000009E-2</v>
      </c>
      <c r="AE66" s="1">
        <f t="shared" si="45"/>
        <v>4.1000000000000009E-2</v>
      </c>
      <c r="AF66" s="1">
        <f t="shared" si="45"/>
        <v>4.1000000000000009E-2</v>
      </c>
      <c r="AG66" s="1">
        <f t="shared" si="45"/>
        <v>4.1000000000000009E-2</v>
      </c>
      <c r="AH66" s="1">
        <f t="shared" si="45"/>
        <v>4.1000000000000009E-2</v>
      </c>
      <c r="AI66" s="1">
        <f t="shared" si="45"/>
        <v>4.1000000000000009E-2</v>
      </c>
      <c r="AJ66" s="1">
        <f t="shared" si="45"/>
        <v>4.1000000000000009E-2</v>
      </c>
      <c r="AK66" s="1">
        <f t="shared" si="45"/>
        <v>4.1000000000000009E-2</v>
      </c>
      <c r="AL66" s="1">
        <f t="shared" si="45"/>
        <v>4.1000000000000009E-2</v>
      </c>
      <c r="AM66" s="1">
        <f t="shared" si="45"/>
        <v>4.1000000000000009E-2</v>
      </c>
      <c r="AN66" s="1">
        <f t="shared" si="45"/>
        <v>4.1000000000000009E-2</v>
      </c>
      <c r="AO66" s="1">
        <f t="shared" si="45"/>
        <v>4.1000000000000009E-2</v>
      </c>
      <c r="AP66" s="1">
        <f t="shared" si="45"/>
        <v>4.1000000000000009E-2</v>
      </c>
      <c r="AQ66" s="1">
        <f t="shared" si="45"/>
        <v>4.1000000000000009E-2</v>
      </c>
      <c r="AR66" s="1">
        <f t="shared" si="45"/>
        <v>4.1000000000000009E-2</v>
      </c>
      <c r="AS66" s="1">
        <f t="shared" si="45"/>
        <v>4.1000000000000009E-2</v>
      </c>
      <c r="AT66" s="1">
        <f t="shared" si="45"/>
        <v>4.1000000000000009E-2</v>
      </c>
      <c r="AU66" s="1">
        <f t="shared" si="45"/>
        <v>4.1000000000000009E-2</v>
      </c>
      <c r="AV66" s="1">
        <f t="shared" si="45"/>
        <v>4.1000000000000009E-2</v>
      </c>
      <c r="AW66" s="1">
        <f t="shared" si="45"/>
        <v>4.1000000000000009E-2</v>
      </c>
      <c r="AX66" s="1">
        <f t="shared" si="45"/>
        <v>4.1000000000000009E-2</v>
      </c>
      <c r="AY66" s="1">
        <f t="shared" si="45"/>
        <v>4.1000000000000009E-2</v>
      </c>
      <c r="AZ66" s="1">
        <f t="shared" si="45"/>
        <v>4.1000000000000009E-2</v>
      </c>
      <c r="BA66" s="1">
        <f t="shared" si="45"/>
        <v>4.1000000000000009E-2</v>
      </c>
      <c r="BB66" s="1">
        <f t="shared" si="45"/>
        <v>4.1000000000000009E-2</v>
      </c>
      <c r="BC66" s="1">
        <f t="shared" si="45"/>
        <v>4.1000000000000009E-2</v>
      </c>
      <c r="BD66" s="1">
        <f t="shared" si="45"/>
        <v>4.1000000000000009E-2</v>
      </c>
      <c r="BE66" s="1">
        <f t="shared" si="45"/>
        <v>4.1000000000000009E-2</v>
      </c>
      <c r="BF66" s="1">
        <f t="shared" si="45"/>
        <v>4.1000000000000009E-2</v>
      </c>
      <c r="BG66" s="1">
        <f t="shared" si="45"/>
        <v>4.1000000000000009E-2</v>
      </c>
      <c r="BH66" s="1">
        <f t="shared" si="45"/>
        <v>4.1000000000000009E-2</v>
      </c>
      <c r="BI66" s="1">
        <f t="shared" si="45"/>
        <v>4.1000000000000009E-2</v>
      </c>
      <c r="BJ66" s="1">
        <f t="shared" si="45"/>
        <v>4.1000000000000009E-2</v>
      </c>
      <c r="BK66" s="1">
        <f t="shared" si="45"/>
        <v>4.1000000000000009E-2</v>
      </c>
      <c r="BL66" s="1">
        <f t="shared" si="45"/>
        <v>4.1000000000000009E-2</v>
      </c>
      <c r="BM66" s="1">
        <f t="shared" si="45"/>
        <v>4.1000000000000009E-2</v>
      </c>
      <c r="BN66" s="1">
        <f t="shared" si="45"/>
        <v>4.1000000000000009E-2</v>
      </c>
      <c r="BO66" s="1">
        <f t="shared" si="45"/>
        <v>4.1000000000000009E-2</v>
      </c>
      <c r="BP66" s="1">
        <f t="shared" si="45"/>
        <v>4.1000000000000009E-2</v>
      </c>
      <c r="BQ66" s="1">
        <f t="shared" si="45"/>
        <v>4.1000000000000009E-2</v>
      </c>
      <c r="BR66" s="1">
        <f t="shared" si="45"/>
        <v>4.1000000000000009E-2</v>
      </c>
      <c r="BS66" s="1">
        <f t="shared" si="45"/>
        <v>4.1000000000000009E-2</v>
      </c>
      <c r="BT66" s="1">
        <f t="shared" si="45"/>
        <v>4.1000000000000009E-2</v>
      </c>
      <c r="BU66" s="1">
        <f t="shared" si="45"/>
        <v>4.1000000000000009E-2</v>
      </c>
      <c r="BV66" s="1">
        <f t="shared" si="45"/>
        <v>4.1000000000000009E-2</v>
      </c>
      <c r="BW66" s="1">
        <f t="shared" ref="BW66:DE66" si="46">AVERAGE(BW23:BW27)</f>
        <v>4.1000000000000009E-2</v>
      </c>
      <c r="BX66" s="1">
        <f t="shared" si="46"/>
        <v>4.1000000000000009E-2</v>
      </c>
      <c r="BY66" s="1">
        <f t="shared" si="46"/>
        <v>4.1000000000000009E-2</v>
      </c>
      <c r="BZ66" s="1">
        <f t="shared" si="46"/>
        <v>4.1000000000000009E-2</v>
      </c>
      <c r="CA66" s="1">
        <f t="shared" si="46"/>
        <v>4.1000000000000009E-2</v>
      </c>
      <c r="CB66" s="1">
        <f t="shared" si="46"/>
        <v>4.1000000000000009E-2</v>
      </c>
      <c r="CC66" s="1">
        <f t="shared" si="46"/>
        <v>4.1000000000000009E-2</v>
      </c>
      <c r="CD66" s="1">
        <f t="shared" si="46"/>
        <v>4.1000000000000009E-2</v>
      </c>
      <c r="CE66" s="1">
        <f t="shared" si="46"/>
        <v>4.1000000000000009E-2</v>
      </c>
      <c r="CF66" s="1">
        <f t="shared" si="46"/>
        <v>4.1000000000000009E-2</v>
      </c>
      <c r="CG66" s="1">
        <f t="shared" si="46"/>
        <v>4.1000000000000009E-2</v>
      </c>
      <c r="CH66" s="1">
        <f t="shared" si="46"/>
        <v>4.1000000000000009E-2</v>
      </c>
      <c r="CI66" s="1">
        <f t="shared" si="46"/>
        <v>4.1000000000000009E-2</v>
      </c>
      <c r="CJ66" s="1">
        <f t="shared" si="46"/>
        <v>4.1000000000000009E-2</v>
      </c>
      <c r="CK66" s="1">
        <f t="shared" si="46"/>
        <v>4.1000000000000009E-2</v>
      </c>
      <c r="CL66" s="1">
        <f t="shared" si="46"/>
        <v>4.1000000000000009E-2</v>
      </c>
      <c r="CM66" s="1">
        <f t="shared" si="46"/>
        <v>4.1000000000000009E-2</v>
      </c>
      <c r="CN66" s="1">
        <f t="shared" si="46"/>
        <v>4.1000000000000009E-2</v>
      </c>
      <c r="CO66" s="1">
        <f t="shared" si="46"/>
        <v>4.1000000000000009E-2</v>
      </c>
      <c r="CP66" s="1">
        <f t="shared" si="46"/>
        <v>4.1000000000000009E-2</v>
      </c>
      <c r="CQ66" s="1">
        <f t="shared" si="46"/>
        <v>4.1000000000000009E-2</v>
      </c>
      <c r="CR66" s="1">
        <f t="shared" si="46"/>
        <v>4.1000000000000009E-2</v>
      </c>
      <c r="CS66" s="1">
        <f t="shared" si="46"/>
        <v>4.1000000000000009E-2</v>
      </c>
      <c r="CT66" s="1">
        <f t="shared" si="46"/>
        <v>4.1000000000000009E-2</v>
      </c>
      <c r="CU66" s="1">
        <f t="shared" si="46"/>
        <v>4.1000000000000009E-2</v>
      </c>
      <c r="CV66" s="1">
        <f t="shared" si="46"/>
        <v>4.1000000000000009E-2</v>
      </c>
      <c r="CW66" s="1">
        <f t="shared" si="46"/>
        <v>4.1000000000000009E-2</v>
      </c>
      <c r="CX66" s="1">
        <f t="shared" si="46"/>
        <v>4.1000000000000009E-2</v>
      </c>
      <c r="CY66" s="1">
        <f t="shared" si="46"/>
        <v>4.1000000000000009E-2</v>
      </c>
      <c r="CZ66" s="1">
        <f t="shared" si="46"/>
        <v>4.1000000000000009E-2</v>
      </c>
      <c r="DA66" s="1">
        <f t="shared" si="46"/>
        <v>4.1000000000000009E-2</v>
      </c>
      <c r="DB66" s="1">
        <f t="shared" si="46"/>
        <v>4.1000000000000009E-2</v>
      </c>
      <c r="DC66" s="1">
        <f t="shared" si="46"/>
        <v>4.1000000000000009E-2</v>
      </c>
      <c r="DD66" s="1">
        <f t="shared" si="46"/>
        <v>4.1000000000000009E-2</v>
      </c>
      <c r="DE66" s="1">
        <f t="shared" si="46"/>
        <v>4.1000000000000009E-2</v>
      </c>
    </row>
    <row r="67" spans="1:109">
      <c r="E67" s="4">
        <f t="shared" ca="1" si="44"/>
        <v>4.1000000000000009E-2</v>
      </c>
      <c r="F67" s="6">
        <f ca="1">IF($H$67=0,0,SUMIF($V$81:$X$120,"Golden Blaze",$X$81:$X$120)/$H$67)</f>
        <v>1</v>
      </c>
      <c r="G67" s="6">
        <f ca="1">IF($H$67=0,0,SUMIF($V$81:$W$120,"Golden Blaze",$W$81:$W$120)/$H$67)</f>
        <v>17.142857142857142</v>
      </c>
      <c r="H67">
        <f>COUNTIF($V$81:$V$120,"Golden Blaze")</f>
        <v>7</v>
      </c>
      <c r="I67" s="2" t="s">
        <v>35</v>
      </c>
      <c r="J67" s="1">
        <f>AVERAGE(J28:J32)</f>
        <v>0.41000000000000003</v>
      </c>
      <c r="K67" s="1">
        <f t="shared" ref="K67:BV67" si="47">AVERAGE(K28:K32)</f>
        <v>0.41000000000000003</v>
      </c>
      <c r="L67" s="1">
        <f t="shared" si="47"/>
        <v>0.36900000000000005</v>
      </c>
      <c r="M67" s="1">
        <f t="shared" si="47"/>
        <v>0.246</v>
      </c>
      <c r="N67" s="1">
        <f t="shared" si="47"/>
        <v>0.17220000000000005</v>
      </c>
      <c r="O67" s="1">
        <f t="shared" si="47"/>
        <v>0.13940000000000002</v>
      </c>
      <c r="P67" s="1">
        <f t="shared" si="47"/>
        <v>0.10660000000000003</v>
      </c>
      <c r="Q67" s="1">
        <f t="shared" si="47"/>
        <v>7.3800000000000004E-2</v>
      </c>
      <c r="R67" s="1">
        <f t="shared" si="47"/>
        <v>4.1000000000000009E-2</v>
      </c>
      <c r="S67" s="1">
        <f t="shared" si="47"/>
        <v>4.1000000000000009E-2</v>
      </c>
      <c r="T67" s="1">
        <f t="shared" si="47"/>
        <v>4.1000000000000009E-2</v>
      </c>
      <c r="U67" s="1">
        <f t="shared" si="47"/>
        <v>4.1000000000000009E-2</v>
      </c>
      <c r="V67" s="1">
        <f t="shared" si="47"/>
        <v>4.1000000000000009E-2</v>
      </c>
      <c r="W67" s="1">
        <f t="shared" si="47"/>
        <v>4.1000000000000009E-2</v>
      </c>
      <c r="X67" s="1">
        <f t="shared" si="47"/>
        <v>4.1000000000000009E-2</v>
      </c>
      <c r="Y67" s="1">
        <f t="shared" si="47"/>
        <v>4.1000000000000009E-2</v>
      </c>
      <c r="Z67" s="1">
        <f t="shared" si="47"/>
        <v>4.1000000000000009E-2</v>
      </c>
      <c r="AA67" s="1">
        <f t="shared" si="47"/>
        <v>4.1000000000000009E-2</v>
      </c>
      <c r="AB67" s="1">
        <f t="shared" si="47"/>
        <v>4.1000000000000009E-2</v>
      </c>
      <c r="AC67" s="1">
        <f t="shared" si="47"/>
        <v>4.1000000000000009E-2</v>
      </c>
      <c r="AD67" s="1">
        <f t="shared" si="47"/>
        <v>4.1000000000000009E-2</v>
      </c>
      <c r="AE67" s="1">
        <f t="shared" si="47"/>
        <v>4.1000000000000009E-2</v>
      </c>
      <c r="AF67" s="1">
        <f t="shared" si="47"/>
        <v>4.1000000000000009E-2</v>
      </c>
      <c r="AG67" s="1">
        <f t="shared" si="47"/>
        <v>4.1000000000000009E-2</v>
      </c>
      <c r="AH67" s="1">
        <f t="shared" si="47"/>
        <v>4.1000000000000009E-2</v>
      </c>
      <c r="AI67" s="1">
        <f t="shared" si="47"/>
        <v>4.1000000000000009E-2</v>
      </c>
      <c r="AJ67" s="1">
        <f t="shared" si="47"/>
        <v>4.1000000000000009E-2</v>
      </c>
      <c r="AK67" s="1">
        <f t="shared" si="47"/>
        <v>4.1000000000000009E-2</v>
      </c>
      <c r="AL67" s="1">
        <f t="shared" si="47"/>
        <v>4.1000000000000009E-2</v>
      </c>
      <c r="AM67" s="1">
        <f t="shared" si="47"/>
        <v>4.1000000000000009E-2</v>
      </c>
      <c r="AN67" s="1">
        <f t="shared" si="47"/>
        <v>4.1000000000000009E-2</v>
      </c>
      <c r="AO67" s="1">
        <f t="shared" si="47"/>
        <v>4.1000000000000009E-2</v>
      </c>
      <c r="AP67" s="1">
        <f t="shared" si="47"/>
        <v>4.1000000000000009E-2</v>
      </c>
      <c r="AQ67" s="1">
        <f t="shared" si="47"/>
        <v>4.1000000000000009E-2</v>
      </c>
      <c r="AR67" s="1">
        <f t="shared" si="47"/>
        <v>4.1000000000000009E-2</v>
      </c>
      <c r="AS67" s="1">
        <f t="shared" si="47"/>
        <v>4.1000000000000009E-2</v>
      </c>
      <c r="AT67" s="1">
        <f t="shared" si="47"/>
        <v>4.1000000000000009E-2</v>
      </c>
      <c r="AU67" s="1">
        <f t="shared" si="47"/>
        <v>4.1000000000000009E-2</v>
      </c>
      <c r="AV67" s="1">
        <f t="shared" si="47"/>
        <v>4.1000000000000009E-2</v>
      </c>
      <c r="AW67" s="1">
        <f t="shared" si="47"/>
        <v>4.1000000000000009E-2</v>
      </c>
      <c r="AX67" s="1">
        <f t="shared" si="47"/>
        <v>4.1000000000000009E-2</v>
      </c>
      <c r="AY67" s="1">
        <f t="shared" si="47"/>
        <v>4.1000000000000009E-2</v>
      </c>
      <c r="AZ67" s="1">
        <f t="shared" si="47"/>
        <v>4.1000000000000009E-2</v>
      </c>
      <c r="BA67" s="1">
        <f t="shared" si="47"/>
        <v>4.1000000000000009E-2</v>
      </c>
      <c r="BB67" s="1">
        <f t="shared" si="47"/>
        <v>4.1000000000000009E-2</v>
      </c>
      <c r="BC67" s="1">
        <f t="shared" si="47"/>
        <v>4.1000000000000009E-2</v>
      </c>
      <c r="BD67" s="1">
        <f t="shared" si="47"/>
        <v>4.1000000000000009E-2</v>
      </c>
      <c r="BE67" s="1">
        <f t="shared" si="47"/>
        <v>4.1000000000000009E-2</v>
      </c>
      <c r="BF67" s="1">
        <f t="shared" si="47"/>
        <v>4.1000000000000009E-2</v>
      </c>
      <c r="BG67" s="1">
        <f t="shared" si="47"/>
        <v>4.1000000000000009E-2</v>
      </c>
      <c r="BH67" s="1">
        <f t="shared" si="47"/>
        <v>4.1000000000000009E-2</v>
      </c>
      <c r="BI67" s="1">
        <f t="shared" si="47"/>
        <v>4.1000000000000009E-2</v>
      </c>
      <c r="BJ67" s="1">
        <f t="shared" si="47"/>
        <v>4.1000000000000009E-2</v>
      </c>
      <c r="BK67" s="1">
        <f t="shared" si="47"/>
        <v>4.1000000000000009E-2</v>
      </c>
      <c r="BL67" s="1">
        <f t="shared" si="47"/>
        <v>4.1000000000000009E-2</v>
      </c>
      <c r="BM67" s="1">
        <f t="shared" si="47"/>
        <v>4.1000000000000009E-2</v>
      </c>
      <c r="BN67" s="1">
        <f t="shared" si="47"/>
        <v>4.1000000000000009E-2</v>
      </c>
      <c r="BO67" s="1">
        <f t="shared" si="47"/>
        <v>4.1000000000000009E-2</v>
      </c>
      <c r="BP67" s="1">
        <f t="shared" si="47"/>
        <v>4.1000000000000009E-2</v>
      </c>
      <c r="BQ67" s="1">
        <f t="shared" si="47"/>
        <v>4.1000000000000009E-2</v>
      </c>
      <c r="BR67" s="1">
        <f t="shared" si="47"/>
        <v>4.1000000000000009E-2</v>
      </c>
      <c r="BS67" s="1">
        <f t="shared" si="47"/>
        <v>4.1000000000000009E-2</v>
      </c>
      <c r="BT67" s="1">
        <f t="shared" si="47"/>
        <v>4.1000000000000009E-2</v>
      </c>
      <c r="BU67" s="1">
        <f t="shared" si="47"/>
        <v>4.1000000000000009E-2</v>
      </c>
      <c r="BV67" s="1">
        <f t="shared" si="47"/>
        <v>4.1000000000000009E-2</v>
      </c>
      <c r="BW67" s="1">
        <f t="shared" ref="BW67:DE67" si="48">AVERAGE(BW28:BW32)</f>
        <v>4.1000000000000009E-2</v>
      </c>
      <c r="BX67" s="1">
        <f t="shared" si="48"/>
        <v>4.1000000000000009E-2</v>
      </c>
      <c r="BY67" s="1">
        <f t="shared" si="48"/>
        <v>4.1000000000000009E-2</v>
      </c>
      <c r="BZ67" s="1">
        <f t="shared" si="48"/>
        <v>4.1000000000000009E-2</v>
      </c>
      <c r="CA67" s="1">
        <f t="shared" si="48"/>
        <v>4.1000000000000009E-2</v>
      </c>
      <c r="CB67" s="1">
        <f t="shared" si="48"/>
        <v>4.1000000000000009E-2</v>
      </c>
      <c r="CC67" s="1">
        <f t="shared" si="48"/>
        <v>4.1000000000000009E-2</v>
      </c>
      <c r="CD67" s="1">
        <f t="shared" si="48"/>
        <v>4.1000000000000009E-2</v>
      </c>
      <c r="CE67" s="1">
        <f t="shared" si="48"/>
        <v>4.1000000000000009E-2</v>
      </c>
      <c r="CF67" s="1">
        <f t="shared" si="48"/>
        <v>4.1000000000000009E-2</v>
      </c>
      <c r="CG67" s="1">
        <f t="shared" si="48"/>
        <v>4.1000000000000009E-2</v>
      </c>
      <c r="CH67" s="1">
        <f t="shared" si="48"/>
        <v>4.1000000000000009E-2</v>
      </c>
      <c r="CI67" s="1">
        <f t="shared" si="48"/>
        <v>4.1000000000000009E-2</v>
      </c>
      <c r="CJ67" s="1">
        <f t="shared" si="48"/>
        <v>4.1000000000000009E-2</v>
      </c>
      <c r="CK67" s="1">
        <f t="shared" si="48"/>
        <v>4.1000000000000009E-2</v>
      </c>
      <c r="CL67" s="1">
        <f t="shared" si="48"/>
        <v>4.1000000000000009E-2</v>
      </c>
      <c r="CM67" s="1">
        <f t="shared" si="48"/>
        <v>4.1000000000000009E-2</v>
      </c>
      <c r="CN67" s="1">
        <f t="shared" si="48"/>
        <v>4.1000000000000009E-2</v>
      </c>
      <c r="CO67" s="1">
        <f t="shared" si="48"/>
        <v>4.1000000000000009E-2</v>
      </c>
      <c r="CP67" s="1">
        <f t="shared" si="48"/>
        <v>4.1000000000000009E-2</v>
      </c>
      <c r="CQ67" s="1">
        <f t="shared" si="48"/>
        <v>4.1000000000000009E-2</v>
      </c>
      <c r="CR67" s="1">
        <f t="shared" si="48"/>
        <v>4.1000000000000009E-2</v>
      </c>
      <c r="CS67" s="1">
        <f t="shared" si="48"/>
        <v>4.1000000000000009E-2</v>
      </c>
      <c r="CT67" s="1">
        <f t="shared" si="48"/>
        <v>4.1000000000000009E-2</v>
      </c>
      <c r="CU67" s="1">
        <f t="shared" si="48"/>
        <v>4.1000000000000009E-2</v>
      </c>
      <c r="CV67" s="1">
        <f t="shared" si="48"/>
        <v>4.1000000000000009E-2</v>
      </c>
      <c r="CW67" s="1">
        <f t="shared" si="48"/>
        <v>4.1000000000000009E-2</v>
      </c>
      <c r="CX67" s="1">
        <f t="shared" si="48"/>
        <v>4.1000000000000009E-2</v>
      </c>
      <c r="CY67" s="1">
        <f t="shared" si="48"/>
        <v>4.1000000000000009E-2</v>
      </c>
      <c r="CZ67" s="1">
        <f t="shared" si="48"/>
        <v>4.1000000000000009E-2</v>
      </c>
      <c r="DA67" s="1">
        <f t="shared" si="48"/>
        <v>4.1000000000000009E-2</v>
      </c>
      <c r="DB67" s="1">
        <f t="shared" si="48"/>
        <v>4.1000000000000009E-2</v>
      </c>
      <c r="DC67" s="1">
        <f t="shared" si="48"/>
        <v>4.1000000000000009E-2</v>
      </c>
      <c r="DD67" s="1">
        <f t="shared" si="48"/>
        <v>4.1000000000000009E-2</v>
      </c>
      <c r="DE67" s="1">
        <f t="shared" si="48"/>
        <v>4.1000000000000009E-2</v>
      </c>
    </row>
    <row r="68" spans="1:109">
      <c r="E68" s="4">
        <f t="shared" ca="1" si="44"/>
        <v>5.6000000000000008E-2</v>
      </c>
      <c r="F68" s="6">
        <f ca="1">IF($H$68=0,0,SUMIF($V$81:$X$120,"Lucky Face",$X$81:$X$120)/$H$68)</f>
        <v>0.84615384615384615</v>
      </c>
      <c r="G68" s="6">
        <f ca="1">IF($H$68=0,0,SUMIF($V$81:$W$120,"Lucky Face",$W$81:$W$120)/$H$68)</f>
        <v>13.461538461538462</v>
      </c>
      <c r="H68">
        <f>COUNTIF($V$81:$V$120,"Lucky Face")</f>
        <v>13</v>
      </c>
      <c r="I68" s="2" t="s">
        <v>36</v>
      </c>
      <c r="J68" s="1">
        <f>AVERAGE(J33:J37)</f>
        <v>0.56000000000000005</v>
      </c>
      <c r="K68" s="1">
        <f t="shared" ref="K68:BV68" si="49">AVERAGE(K33:K37)</f>
        <v>0.56000000000000005</v>
      </c>
      <c r="L68" s="1">
        <f t="shared" si="49"/>
        <v>0.51400000000000001</v>
      </c>
      <c r="M68" s="1">
        <f t="shared" si="49"/>
        <v>0.34599999999999997</v>
      </c>
      <c r="N68" s="1">
        <f t="shared" si="49"/>
        <v>0.24320000000000003</v>
      </c>
      <c r="O68" s="1">
        <f t="shared" si="49"/>
        <v>0.2024</v>
      </c>
      <c r="P68" s="1">
        <f t="shared" si="49"/>
        <v>0.15760000000000002</v>
      </c>
      <c r="Q68" s="1">
        <f t="shared" si="49"/>
        <v>0.10880000000000001</v>
      </c>
      <c r="R68" s="1">
        <f t="shared" si="49"/>
        <v>5.6000000000000008E-2</v>
      </c>
      <c r="S68" s="1">
        <f t="shared" si="49"/>
        <v>5.6000000000000008E-2</v>
      </c>
      <c r="T68" s="1">
        <f t="shared" si="49"/>
        <v>5.6000000000000008E-2</v>
      </c>
      <c r="U68" s="1">
        <f t="shared" si="49"/>
        <v>5.6000000000000008E-2</v>
      </c>
      <c r="V68" s="1">
        <f t="shared" si="49"/>
        <v>5.6000000000000008E-2</v>
      </c>
      <c r="W68" s="1">
        <f t="shared" si="49"/>
        <v>5.6000000000000008E-2</v>
      </c>
      <c r="X68" s="1">
        <f t="shared" si="49"/>
        <v>5.6000000000000008E-2</v>
      </c>
      <c r="Y68" s="1">
        <f t="shared" si="49"/>
        <v>5.6000000000000008E-2</v>
      </c>
      <c r="Z68" s="1">
        <f t="shared" si="49"/>
        <v>5.6000000000000008E-2</v>
      </c>
      <c r="AA68" s="1">
        <f t="shared" si="49"/>
        <v>5.6000000000000008E-2</v>
      </c>
      <c r="AB68" s="1">
        <f t="shared" si="49"/>
        <v>5.6000000000000008E-2</v>
      </c>
      <c r="AC68" s="1">
        <f t="shared" si="49"/>
        <v>5.6000000000000008E-2</v>
      </c>
      <c r="AD68" s="1">
        <f t="shared" si="49"/>
        <v>5.6000000000000008E-2</v>
      </c>
      <c r="AE68" s="1">
        <f t="shared" si="49"/>
        <v>5.6000000000000008E-2</v>
      </c>
      <c r="AF68" s="1">
        <f t="shared" si="49"/>
        <v>5.6000000000000008E-2</v>
      </c>
      <c r="AG68" s="1">
        <f t="shared" si="49"/>
        <v>5.6000000000000008E-2</v>
      </c>
      <c r="AH68" s="1">
        <f t="shared" si="49"/>
        <v>5.6000000000000008E-2</v>
      </c>
      <c r="AI68" s="1">
        <f t="shared" si="49"/>
        <v>5.6000000000000008E-2</v>
      </c>
      <c r="AJ68" s="1">
        <f t="shared" si="49"/>
        <v>5.6000000000000008E-2</v>
      </c>
      <c r="AK68" s="1">
        <f t="shared" si="49"/>
        <v>5.6000000000000008E-2</v>
      </c>
      <c r="AL68" s="1">
        <f t="shared" si="49"/>
        <v>5.6000000000000008E-2</v>
      </c>
      <c r="AM68" s="1">
        <f t="shared" si="49"/>
        <v>5.6000000000000008E-2</v>
      </c>
      <c r="AN68" s="1">
        <f t="shared" si="49"/>
        <v>5.6000000000000008E-2</v>
      </c>
      <c r="AO68" s="1">
        <f t="shared" si="49"/>
        <v>5.6000000000000008E-2</v>
      </c>
      <c r="AP68" s="1">
        <f t="shared" si="49"/>
        <v>5.6000000000000008E-2</v>
      </c>
      <c r="AQ68" s="1">
        <f t="shared" si="49"/>
        <v>5.6000000000000008E-2</v>
      </c>
      <c r="AR68" s="1">
        <f t="shared" si="49"/>
        <v>5.6000000000000008E-2</v>
      </c>
      <c r="AS68" s="1">
        <f t="shared" si="49"/>
        <v>5.6000000000000008E-2</v>
      </c>
      <c r="AT68" s="1">
        <f t="shared" si="49"/>
        <v>5.6000000000000008E-2</v>
      </c>
      <c r="AU68" s="1">
        <f t="shared" si="49"/>
        <v>5.6000000000000008E-2</v>
      </c>
      <c r="AV68" s="1">
        <f t="shared" si="49"/>
        <v>5.6000000000000008E-2</v>
      </c>
      <c r="AW68" s="1">
        <f t="shared" si="49"/>
        <v>5.6000000000000008E-2</v>
      </c>
      <c r="AX68" s="1">
        <f t="shared" si="49"/>
        <v>5.6000000000000008E-2</v>
      </c>
      <c r="AY68" s="1">
        <f t="shared" si="49"/>
        <v>5.6000000000000008E-2</v>
      </c>
      <c r="AZ68" s="1">
        <f t="shared" si="49"/>
        <v>5.6000000000000008E-2</v>
      </c>
      <c r="BA68" s="1">
        <f t="shared" si="49"/>
        <v>5.6000000000000008E-2</v>
      </c>
      <c r="BB68" s="1">
        <f t="shared" si="49"/>
        <v>5.6000000000000008E-2</v>
      </c>
      <c r="BC68" s="1">
        <f t="shared" si="49"/>
        <v>5.6000000000000008E-2</v>
      </c>
      <c r="BD68" s="1">
        <f t="shared" si="49"/>
        <v>5.6000000000000008E-2</v>
      </c>
      <c r="BE68" s="1">
        <f t="shared" si="49"/>
        <v>5.6000000000000008E-2</v>
      </c>
      <c r="BF68" s="1">
        <f t="shared" si="49"/>
        <v>5.6000000000000008E-2</v>
      </c>
      <c r="BG68" s="1">
        <f t="shared" si="49"/>
        <v>5.6000000000000008E-2</v>
      </c>
      <c r="BH68" s="1">
        <f t="shared" si="49"/>
        <v>5.6000000000000008E-2</v>
      </c>
      <c r="BI68" s="1">
        <f t="shared" si="49"/>
        <v>5.6000000000000008E-2</v>
      </c>
      <c r="BJ68" s="1">
        <f t="shared" si="49"/>
        <v>5.6000000000000008E-2</v>
      </c>
      <c r="BK68" s="1">
        <f t="shared" si="49"/>
        <v>5.6000000000000008E-2</v>
      </c>
      <c r="BL68" s="1">
        <f t="shared" si="49"/>
        <v>5.6000000000000008E-2</v>
      </c>
      <c r="BM68" s="1">
        <f t="shared" si="49"/>
        <v>5.6000000000000008E-2</v>
      </c>
      <c r="BN68" s="1">
        <f t="shared" si="49"/>
        <v>5.6000000000000008E-2</v>
      </c>
      <c r="BO68" s="1">
        <f t="shared" si="49"/>
        <v>5.6000000000000008E-2</v>
      </c>
      <c r="BP68" s="1">
        <f t="shared" si="49"/>
        <v>5.6000000000000008E-2</v>
      </c>
      <c r="BQ68" s="1">
        <f t="shared" si="49"/>
        <v>5.6000000000000008E-2</v>
      </c>
      <c r="BR68" s="1">
        <f t="shared" si="49"/>
        <v>5.6000000000000008E-2</v>
      </c>
      <c r="BS68" s="1">
        <f t="shared" si="49"/>
        <v>5.6000000000000008E-2</v>
      </c>
      <c r="BT68" s="1">
        <f t="shared" si="49"/>
        <v>5.6000000000000008E-2</v>
      </c>
      <c r="BU68" s="1">
        <f t="shared" si="49"/>
        <v>5.6000000000000008E-2</v>
      </c>
      <c r="BV68" s="1">
        <f t="shared" si="49"/>
        <v>5.6000000000000008E-2</v>
      </c>
      <c r="BW68" s="1">
        <f t="shared" ref="BW68:DE68" si="50">AVERAGE(BW33:BW37)</f>
        <v>5.6000000000000008E-2</v>
      </c>
      <c r="BX68" s="1">
        <f t="shared" si="50"/>
        <v>5.6000000000000008E-2</v>
      </c>
      <c r="BY68" s="1">
        <f t="shared" si="50"/>
        <v>5.6000000000000008E-2</v>
      </c>
      <c r="BZ68" s="1">
        <f t="shared" si="50"/>
        <v>5.6000000000000008E-2</v>
      </c>
      <c r="CA68" s="1">
        <f t="shared" si="50"/>
        <v>5.6000000000000008E-2</v>
      </c>
      <c r="CB68" s="1">
        <f t="shared" si="50"/>
        <v>5.6000000000000008E-2</v>
      </c>
      <c r="CC68" s="1">
        <f t="shared" si="50"/>
        <v>5.6000000000000008E-2</v>
      </c>
      <c r="CD68" s="1">
        <f t="shared" si="50"/>
        <v>5.6000000000000008E-2</v>
      </c>
      <c r="CE68" s="1">
        <f t="shared" si="50"/>
        <v>5.6000000000000008E-2</v>
      </c>
      <c r="CF68" s="1">
        <f t="shared" si="50"/>
        <v>5.6000000000000008E-2</v>
      </c>
      <c r="CG68" s="1">
        <f t="shared" si="50"/>
        <v>5.6000000000000008E-2</v>
      </c>
      <c r="CH68" s="1">
        <f t="shared" si="50"/>
        <v>5.6000000000000008E-2</v>
      </c>
      <c r="CI68" s="1">
        <f t="shared" si="50"/>
        <v>5.6000000000000008E-2</v>
      </c>
      <c r="CJ68" s="1">
        <f t="shared" si="50"/>
        <v>5.6000000000000008E-2</v>
      </c>
      <c r="CK68" s="1">
        <f t="shared" si="50"/>
        <v>5.6000000000000008E-2</v>
      </c>
      <c r="CL68" s="1">
        <f t="shared" si="50"/>
        <v>5.6000000000000008E-2</v>
      </c>
      <c r="CM68" s="1">
        <f t="shared" si="50"/>
        <v>5.6000000000000008E-2</v>
      </c>
      <c r="CN68" s="1">
        <f t="shared" si="50"/>
        <v>5.6000000000000008E-2</v>
      </c>
      <c r="CO68" s="1">
        <f t="shared" si="50"/>
        <v>5.6000000000000008E-2</v>
      </c>
      <c r="CP68" s="1">
        <f t="shared" si="50"/>
        <v>5.6000000000000008E-2</v>
      </c>
      <c r="CQ68" s="1">
        <f t="shared" si="50"/>
        <v>5.6000000000000008E-2</v>
      </c>
      <c r="CR68" s="1">
        <f t="shared" si="50"/>
        <v>5.6000000000000008E-2</v>
      </c>
      <c r="CS68" s="1">
        <f t="shared" si="50"/>
        <v>5.6000000000000008E-2</v>
      </c>
      <c r="CT68" s="1">
        <f t="shared" si="50"/>
        <v>5.6000000000000008E-2</v>
      </c>
      <c r="CU68" s="1">
        <f t="shared" si="50"/>
        <v>5.6000000000000008E-2</v>
      </c>
      <c r="CV68" s="1">
        <f t="shared" si="50"/>
        <v>5.6000000000000008E-2</v>
      </c>
      <c r="CW68" s="1">
        <f t="shared" si="50"/>
        <v>5.6000000000000008E-2</v>
      </c>
      <c r="CX68" s="1">
        <f t="shared" si="50"/>
        <v>5.6000000000000008E-2</v>
      </c>
      <c r="CY68" s="1">
        <f t="shared" si="50"/>
        <v>5.6000000000000008E-2</v>
      </c>
      <c r="CZ68" s="1">
        <f t="shared" si="50"/>
        <v>5.6000000000000008E-2</v>
      </c>
      <c r="DA68" s="1">
        <f t="shared" si="50"/>
        <v>5.6000000000000008E-2</v>
      </c>
      <c r="DB68" s="1">
        <f t="shared" si="50"/>
        <v>5.6000000000000008E-2</v>
      </c>
      <c r="DC68" s="1">
        <f t="shared" si="50"/>
        <v>5.6000000000000008E-2</v>
      </c>
      <c r="DD68" s="1">
        <f t="shared" si="50"/>
        <v>5.6000000000000008E-2</v>
      </c>
      <c r="DE68" s="1">
        <f t="shared" si="50"/>
        <v>5.6000000000000008E-2</v>
      </c>
    </row>
    <row r="69" spans="1:109">
      <c r="E69" s="4">
        <f t="shared" si="44"/>
        <v>0</v>
      </c>
      <c r="F69" s="6">
        <f>IF($H$69=0,0,SUMIF($V$81:$X$120,"Wise Eye",$X$81:$X$120)/$H$69)</f>
        <v>0</v>
      </c>
      <c r="G69" s="6">
        <f>IF($H$69=0,0,SUMIF($V$81:$W$120,"Wise Eye",$W$81:$W$120)/$H$69)</f>
        <v>0</v>
      </c>
      <c r="H69">
        <f>COUNTIF($V$81:$V$120,"Wise Eye")</f>
        <v>0</v>
      </c>
      <c r="I69" s="2" t="s">
        <v>37</v>
      </c>
      <c r="J69" s="1">
        <f>AVERAGE(J38:J42)</f>
        <v>0.51</v>
      </c>
      <c r="K69" s="1">
        <f t="shared" ref="K69:BV69" si="51">AVERAGE(K38:K42)</f>
        <v>0.51</v>
      </c>
      <c r="L69" s="1">
        <f t="shared" si="51"/>
        <v>0.51</v>
      </c>
      <c r="M69" s="1">
        <f t="shared" si="51"/>
        <v>0.36450000000000005</v>
      </c>
      <c r="N69" s="1">
        <f t="shared" si="51"/>
        <v>0.255</v>
      </c>
      <c r="O69" s="1">
        <f t="shared" si="51"/>
        <v>0.21820000000000001</v>
      </c>
      <c r="P69" s="1">
        <f t="shared" si="51"/>
        <v>0.1794</v>
      </c>
      <c r="Q69" s="1">
        <f t="shared" si="51"/>
        <v>0.1386</v>
      </c>
      <c r="R69" s="1">
        <f t="shared" si="51"/>
        <v>9.580000000000001E-2</v>
      </c>
      <c r="S69" s="1">
        <f t="shared" si="51"/>
        <v>5.1000000000000004E-2</v>
      </c>
      <c r="T69" s="1">
        <f t="shared" si="51"/>
        <v>5.1000000000000004E-2</v>
      </c>
      <c r="U69" s="1">
        <f t="shared" si="51"/>
        <v>5.1000000000000004E-2</v>
      </c>
      <c r="V69" s="1">
        <f t="shared" si="51"/>
        <v>5.1000000000000004E-2</v>
      </c>
      <c r="W69" s="1">
        <f t="shared" si="51"/>
        <v>5.1000000000000004E-2</v>
      </c>
      <c r="X69" s="1">
        <f t="shared" si="51"/>
        <v>5.1000000000000004E-2</v>
      </c>
      <c r="Y69" s="1">
        <f t="shared" si="51"/>
        <v>5.1000000000000004E-2</v>
      </c>
      <c r="Z69" s="1">
        <f t="shared" si="51"/>
        <v>5.1000000000000004E-2</v>
      </c>
      <c r="AA69" s="1">
        <f t="shared" si="51"/>
        <v>5.1000000000000004E-2</v>
      </c>
      <c r="AB69" s="1">
        <f t="shared" si="51"/>
        <v>5.1000000000000004E-2</v>
      </c>
      <c r="AC69" s="1">
        <f t="shared" si="51"/>
        <v>5.1000000000000004E-2</v>
      </c>
      <c r="AD69" s="1">
        <f t="shared" si="51"/>
        <v>5.1000000000000004E-2</v>
      </c>
      <c r="AE69" s="1">
        <f t="shared" si="51"/>
        <v>5.1000000000000004E-2</v>
      </c>
      <c r="AF69" s="1">
        <f t="shared" si="51"/>
        <v>5.1000000000000004E-2</v>
      </c>
      <c r="AG69" s="1">
        <f t="shared" si="51"/>
        <v>5.1000000000000004E-2</v>
      </c>
      <c r="AH69" s="1">
        <f t="shared" si="51"/>
        <v>5.1000000000000004E-2</v>
      </c>
      <c r="AI69" s="1">
        <f t="shared" si="51"/>
        <v>5.1000000000000004E-2</v>
      </c>
      <c r="AJ69" s="1">
        <f t="shared" si="51"/>
        <v>5.1000000000000004E-2</v>
      </c>
      <c r="AK69" s="1">
        <f t="shared" si="51"/>
        <v>5.1000000000000004E-2</v>
      </c>
      <c r="AL69" s="1">
        <f t="shared" si="51"/>
        <v>5.1000000000000004E-2</v>
      </c>
      <c r="AM69" s="1">
        <f t="shared" si="51"/>
        <v>5.1000000000000004E-2</v>
      </c>
      <c r="AN69" s="1">
        <f t="shared" si="51"/>
        <v>5.1000000000000004E-2</v>
      </c>
      <c r="AO69" s="1">
        <f t="shared" si="51"/>
        <v>5.1000000000000004E-2</v>
      </c>
      <c r="AP69" s="1">
        <f t="shared" si="51"/>
        <v>5.1000000000000004E-2</v>
      </c>
      <c r="AQ69" s="1">
        <f t="shared" si="51"/>
        <v>5.1000000000000004E-2</v>
      </c>
      <c r="AR69" s="1">
        <f t="shared" si="51"/>
        <v>5.1000000000000004E-2</v>
      </c>
      <c r="AS69" s="1">
        <f t="shared" si="51"/>
        <v>5.1000000000000004E-2</v>
      </c>
      <c r="AT69" s="1">
        <f t="shared" si="51"/>
        <v>5.1000000000000004E-2</v>
      </c>
      <c r="AU69" s="1">
        <f t="shared" si="51"/>
        <v>5.1000000000000004E-2</v>
      </c>
      <c r="AV69" s="1">
        <f t="shared" si="51"/>
        <v>5.1000000000000004E-2</v>
      </c>
      <c r="AW69" s="1">
        <f t="shared" si="51"/>
        <v>5.1000000000000004E-2</v>
      </c>
      <c r="AX69" s="1">
        <f t="shared" si="51"/>
        <v>5.1000000000000004E-2</v>
      </c>
      <c r="AY69" s="1">
        <f t="shared" si="51"/>
        <v>5.1000000000000004E-2</v>
      </c>
      <c r="AZ69" s="1">
        <f t="shared" si="51"/>
        <v>5.1000000000000004E-2</v>
      </c>
      <c r="BA69" s="1">
        <f t="shared" si="51"/>
        <v>5.1000000000000004E-2</v>
      </c>
      <c r="BB69" s="1">
        <f t="shared" si="51"/>
        <v>5.1000000000000004E-2</v>
      </c>
      <c r="BC69" s="1">
        <f t="shared" si="51"/>
        <v>5.1000000000000004E-2</v>
      </c>
      <c r="BD69" s="1">
        <f t="shared" si="51"/>
        <v>5.1000000000000004E-2</v>
      </c>
      <c r="BE69" s="1">
        <f t="shared" si="51"/>
        <v>5.1000000000000004E-2</v>
      </c>
      <c r="BF69" s="1">
        <f t="shared" si="51"/>
        <v>5.1000000000000004E-2</v>
      </c>
      <c r="BG69" s="1">
        <f t="shared" si="51"/>
        <v>5.1000000000000004E-2</v>
      </c>
      <c r="BH69" s="1">
        <f t="shared" si="51"/>
        <v>5.1000000000000004E-2</v>
      </c>
      <c r="BI69" s="1">
        <f t="shared" si="51"/>
        <v>5.1000000000000004E-2</v>
      </c>
      <c r="BJ69" s="1">
        <f t="shared" si="51"/>
        <v>5.1000000000000004E-2</v>
      </c>
      <c r="BK69" s="1">
        <f t="shared" si="51"/>
        <v>5.1000000000000004E-2</v>
      </c>
      <c r="BL69" s="1">
        <f t="shared" si="51"/>
        <v>5.1000000000000004E-2</v>
      </c>
      <c r="BM69" s="1">
        <f t="shared" si="51"/>
        <v>5.1000000000000004E-2</v>
      </c>
      <c r="BN69" s="1">
        <f t="shared" si="51"/>
        <v>5.1000000000000004E-2</v>
      </c>
      <c r="BO69" s="1">
        <f t="shared" si="51"/>
        <v>5.1000000000000004E-2</v>
      </c>
      <c r="BP69" s="1">
        <f t="shared" si="51"/>
        <v>5.1000000000000004E-2</v>
      </c>
      <c r="BQ69" s="1">
        <f t="shared" si="51"/>
        <v>5.1000000000000004E-2</v>
      </c>
      <c r="BR69" s="1">
        <f t="shared" si="51"/>
        <v>5.1000000000000004E-2</v>
      </c>
      <c r="BS69" s="1">
        <f t="shared" si="51"/>
        <v>5.1000000000000004E-2</v>
      </c>
      <c r="BT69" s="1">
        <f t="shared" si="51"/>
        <v>5.1000000000000004E-2</v>
      </c>
      <c r="BU69" s="1">
        <f t="shared" si="51"/>
        <v>5.1000000000000004E-2</v>
      </c>
      <c r="BV69" s="1">
        <f t="shared" si="51"/>
        <v>5.1000000000000004E-2</v>
      </c>
      <c r="BW69" s="1">
        <f t="shared" ref="BW69:DE69" si="52">AVERAGE(BW38:BW42)</f>
        <v>5.1000000000000004E-2</v>
      </c>
      <c r="BX69" s="1">
        <f t="shared" si="52"/>
        <v>5.1000000000000004E-2</v>
      </c>
      <c r="BY69" s="1">
        <f t="shared" si="52"/>
        <v>5.1000000000000004E-2</v>
      </c>
      <c r="BZ69" s="1">
        <f t="shared" si="52"/>
        <v>5.1000000000000004E-2</v>
      </c>
      <c r="CA69" s="1">
        <f t="shared" si="52"/>
        <v>5.1000000000000004E-2</v>
      </c>
      <c r="CB69" s="1">
        <f t="shared" si="52"/>
        <v>5.1000000000000004E-2</v>
      </c>
      <c r="CC69" s="1">
        <f t="shared" si="52"/>
        <v>5.1000000000000004E-2</v>
      </c>
      <c r="CD69" s="1">
        <f t="shared" si="52"/>
        <v>5.1000000000000004E-2</v>
      </c>
      <c r="CE69" s="1">
        <f t="shared" si="52"/>
        <v>5.1000000000000004E-2</v>
      </c>
      <c r="CF69" s="1">
        <f t="shared" si="52"/>
        <v>5.1000000000000004E-2</v>
      </c>
      <c r="CG69" s="1">
        <f t="shared" si="52"/>
        <v>5.1000000000000004E-2</v>
      </c>
      <c r="CH69" s="1">
        <f t="shared" si="52"/>
        <v>5.1000000000000004E-2</v>
      </c>
      <c r="CI69" s="1">
        <f t="shared" si="52"/>
        <v>5.1000000000000004E-2</v>
      </c>
      <c r="CJ69" s="1">
        <f t="shared" si="52"/>
        <v>5.1000000000000004E-2</v>
      </c>
      <c r="CK69" s="1">
        <f t="shared" si="52"/>
        <v>5.1000000000000004E-2</v>
      </c>
      <c r="CL69" s="1">
        <f t="shared" si="52"/>
        <v>5.1000000000000004E-2</v>
      </c>
      <c r="CM69" s="1">
        <f t="shared" si="52"/>
        <v>5.1000000000000004E-2</v>
      </c>
      <c r="CN69" s="1">
        <f t="shared" si="52"/>
        <v>5.1000000000000004E-2</v>
      </c>
      <c r="CO69" s="1">
        <f t="shared" si="52"/>
        <v>5.1000000000000004E-2</v>
      </c>
      <c r="CP69" s="1">
        <f t="shared" si="52"/>
        <v>5.1000000000000004E-2</v>
      </c>
      <c r="CQ69" s="1">
        <f t="shared" si="52"/>
        <v>5.1000000000000004E-2</v>
      </c>
      <c r="CR69" s="1">
        <f t="shared" si="52"/>
        <v>5.1000000000000004E-2</v>
      </c>
      <c r="CS69" s="1">
        <f t="shared" si="52"/>
        <v>5.1000000000000004E-2</v>
      </c>
      <c r="CT69" s="1">
        <f t="shared" si="52"/>
        <v>5.1000000000000004E-2</v>
      </c>
      <c r="CU69" s="1">
        <f t="shared" si="52"/>
        <v>5.1000000000000004E-2</v>
      </c>
      <c r="CV69" s="1">
        <f t="shared" si="52"/>
        <v>5.1000000000000004E-2</v>
      </c>
      <c r="CW69" s="1">
        <f t="shared" si="52"/>
        <v>5.1000000000000004E-2</v>
      </c>
      <c r="CX69" s="1">
        <f t="shared" si="52"/>
        <v>5.1000000000000004E-2</v>
      </c>
      <c r="CY69" s="1">
        <f t="shared" si="52"/>
        <v>5.1000000000000004E-2</v>
      </c>
      <c r="CZ69" s="1">
        <f t="shared" si="52"/>
        <v>5.1000000000000004E-2</v>
      </c>
      <c r="DA69" s="1">
        <f t="shared" si="52"/>
        <v>5.1000000000000004E-2</v>
      </c>
      <c r="DB69" s="1">
        <f t="shared" si="52"/>
        <v>5.1000000000000004E-2</v>
      </c>
      <c r="DC69" s="1">
        <f t="shared" si="52"/>
        <v>5.1000000000000004E-2</v>
      </c>
      <c r="DD69" s="1">
        <f t="shared" si="52"/>
        <v>5.1000000000000004E-2</v>
      </c>
      <c r="DE69" s="1">
        <f t="shared" si="52"/>
        <v>5.1000000000000004E-2</v>
      </c>
    </row>
    <row r="70" spans="1:109">
      <c r="E70" s="4">
        <f t="shared" ca="1" si="44"/>
        <v>6.1000000000000013E-2</v>
      </c>
      <c r="F70" s="6">
        <f ca="1">IF($H$70=0,0,SUMIF($V$81:$X$120,"Purple Splash",$X$81:$X$120)/$H$70)</f>
        <v>0.75</v>
      </c>
      <c r="G70" s="6">
        <f ca="1">IF($H$70=0,0,SUMIF($V$81:$W$120,"Purple Splash",$W$81:$W$120)/$H$70)</f>
        <v>14.5</v>
      </c>
      <c r="H70">
        <f>COUNTIF($V$81:$V$120,"Purple Splash")</f>
        <v>4</v>
      </c>
      <c r="I70" s="2" t="s">
        <v>181</v>
      </c>
      <c r="J70" s="1">
        <f>AVERAGE(J43:J47)</f>
        <v>0.6100000000000001</v>
      </c>
      <c r="K70" s="1">
        <f t="shared" ref="K70:BV70" si="53">AVERAGE(K43:K47)</f>
        <v>0.6100000000000001</v>
      </c>
      <c r="L70" s="1">
        <f t="shared" si="53"/>
        <v>0.6100000000000001</v>
      </c>
      <c r="M70" s="1">
        <f t="shared" si="53"/>
        <v>0.503</v>
      </c>
      <c r="N70" s="1">
        <f t="shared" si="53"/>
        <v>0.37600000000000006</v>
      </c>
      <c r="O70" s="1">
        <f t="shared" si="53"/>
        <v>0.30500000000000005</v>
      </c>
      <c r="P70" s="1">
        <f t="shared" si="53"/>
        <v>0.26419999999999999</v>
      </c>
      <c r="Q70" s="1">
        <f t="shared" si="53"/>
        <v>0.21939999999999998</v>
      </c>
      <c r="R70" s="1">
        <f t="shared" si="53"/>
        <v>0.1706</v>
      </c>
      <c r="S70" s="1">
        <f t="shared" si="53"/>
        <v>0.11780000000000002</v>
      </c>
      <c r="T70" s="1">
        <f t="shared" si="53"/>
        <v>6.1000000000000013E-2</v>
      </c>
      <c r="U70" s="1">
        <f t="shared" si="53"/>
        <v>6.1000000000000013E-2</v>
      </c>
      <c r="V70" s="1">
        <f t="shared" si="53"/>
        <v>6.1000000000000013E-2</v>
      </c>
      <c r="W70" s="1">
        <f t="shared" si="53"/>
        <v>6.1000000000000013E-2</v>
      </c>
      <c r="X70" s="1">
        <f t="shared" si="53"/>
        <v>6.1000000000000013E-2</v>
      </c>
      <c r="Y70" s="1">
        <f t="shared" si="53"/>
        <v>6.1000000000000013E-2</v>
      </c>
      <c r="Z70" s="1">
        <f t="shared" si="53"/>
        <v>6.1000000000000013E-2</v>
      </c>
      <c r="AA70" s="1">
        <f t="shared" si="53"/>
        <v>6.1000000000000013E-2</v>
      </c>
      <c r="AB70" s="1">
        <f t="shared" si="53"/>
        <v>6.1000000000000013E-2</v>
      </c>
      <c r="AC70" s="1">
        <f t="shared" si="53"/>
        <v>6.1000000000000013E-2</v>
      </c>
      <c r="AD70" s="1">
        <f t="shared" si="53"/>
        <v>6.1000000000000013E-2</v>
      </c>
      <c r="AE70" s="1">
        <f t="shared" si="53"/>
        <v>6.1000000000000013E-2</v>
      </c>
      <c r="AF70" s="1">
        <f t="shared" si="53"/>
        <v>6.1000000000000013E-2</v>
      </c>
      <c r="AG70" s="1">
        <f t="shared" si="53"/>
        <v>6.1000000000000013E-2</v>
      </c>
      <c r="AH70" s="1">
        <f t="shared" si="53"/>
        <v>6.1000000000000013E-2</v>
      </c>
      <c r="AI70" s="1">
        <f t="shared" si="53"/>
        <v>6.1000000000000013E-2</v>
      </c>
      <c r="AJ70" s="1">
        <f t="shared" si="53"/>
        <v>6.1000000000000013E-2</v>
      </c>
      <c r="AK70" s="1">
        <f t="shared" si="53"/>
        <v>6.1000000000000013E-2</v>
      </c>
      <c r="AL70" s="1">
        <f t="shared" si="53"/>
        <v>6.1000000000000013E-2</v>
      </c>
      <c r="AM70" s="1">
        <f t="shared" si="53"/>
        <v>6.1000000000000013E-2</v>
      </c>
      <c r="AN70" s="1">
        <f t="shared" si="53"/>
        <v>6.1000000000000013E-2</v>
      </c>
      <c r="AO70" s="1">
        <f t="shared" si="53"/>
        <v>6.1000000000000013E-2</v>
      </c>
      <c r="AP70" s="1">
        <f t="shared" si="53"/>
        <v>6.1000000000000013E-2</v>
      </c>
      <c r="AQ70" s="1">
        <f t="shared" si="53"/>
        <v>6.1000000000000013E-2</v>
      </c>
      <c r="AR70" s="1">
        <f t="shared" si="53"/>
        <v>6.1000000000000013E-2</v>
      </c>
      <c r="AS70" s="1">
        <f t="shared" si="53"/>
        <v>6.1000000000000013E-2</v>
      </c>
      <c r="AT70" s="1">
        <f t="shared" si="53"/>
        <v>6.1000000000000013E-2</v>
      </c>
      <c r="AU70" s="1">
        <f t="shared" si="53"/>
        <v>6.1000000000000013E-2</v>
      </c>
      <c r="AV70" s="1">
        <f t="shared" si="53"/>
        <v>6.1000000000000013E-2</v>
      </c>
      <c r="AW70" s="1">
        <f t="shared" si="53"/>
        <v>6.1000000000000013E-2</v>
      </c>
      <c r="AX70" s="1">
        <f t="shared" si="53"/>
        <v>6.1000000000000013E-2</v>
      </c>
      <c r="AY70" s="1">
        <f t="shared" si="53"/>
        <v>6.1000000000000013E-2</v>
      </c>
      <c r="AZ70" s="1">
        <f t="shared" si="53"/>
        <v>6.1000000000000013E-2</v>
      </c>
      <c r="BA70" s="1">
        <f t="shared" si="53"/>
        <v>6.1000000000000013E-2</v>
      </c>
      <c r="BB70" s="1">
        <f t="shared" si="53"/>
        <v>6.1000000000000013E-2</v>
      </c>
      <c r="BC70" s="1">
        <f t="shared" si="53"/>
        <v>6.1000000000000013E-2</v>
      </c>
      <c r="BD70" s="1">
        <f t="shared" si="53"/>
        <v>6.1000000000000013E-2</v>
      </c>
      <c r="BE70" s="1">
        <f t="shared" si="53"/>
        <v>6.1000000000000013E-2</v>
      </c>
      <c r="BF70" s="1">
        <f t="shared" si="53"/>
        <v>6.1000000000000013E-2</v>
      </c>
      <c r="BG70" s="1">
        <f t="shared" si="53"/>
        <v>6.1000000000000013E-2</v>
      </c>
      <c r="BH70" s="1">
        <f t="shared" si="53"/>
        <v>6.1000000000000013E-2</v>
      </c>
      <c r="BI70" s="1">
        <f t="shared" si="53"/>
        <v>6.1000000000000013E-2</v>
      </c>
      <c r="BJ70" s="1">
        <f t="shared" si="53"/>
        <v>6.1000000000000013E-2</v>
      </c>
      <c r="BK70" s="1">
        <f t="shared" si="53"/>
        <v>6.1000000000000013E-2</v>
      </c>
      <c r="BL70" s="1">
        <f t="shared" si="53"/>
        <v>6.1000000000000013E-2</v>
      </c>
      <c r="BM70" s="1">
        <f t="shared" si="53"/>
        <v>6.1000000000000013E-2</v>
      </c>
      <c r="BN70" s="1">
        <f t="shared" si="53"/>
        <v>6.1000000000000013E-2</v>
      </c>
      <c r="BO70" s="1">
        <f t="shared" si="53"/>
        <v>6.1000000000000013E-2</v>
      </c>
      <c r="BP70" s="1">
        <f t="shared" si="53"/>
        <v>6.1000000000000013E-2</v>
      </c>
      <c r="BQ70" s="1">
        <f t="shared" si="53"/>
        <v>6.1000000000000013E-2</v>
      </c>
      <c r="BR70" s="1">
        <f t="shared" si="53"/>
        <v>6.1000000000000013E-2</v>
      </c>
      <c r="BS70" s="1">
        <f t="shared" si="53"/>
        <v>6.1000000000000013E-2</v>
      </c>
      <c r="BT70" s="1">
        <f t="shared" si="53"/>
        <v>6.1000000000000013E-2</v>
      </c>
      <c r="BU70" s="1">
        <f t="shared" si="53"/>
        <v>6.1000000000000013E-2</v>
      </c>
      <c r="BV70" s="1">
        <f t="shared" si="53"/>
        <v>6.1000000000000013E-2</v>
      </c>
      <c r="BW70" s="1">
        <f t="shared" ref="BW70:DE70" si="54">AVERAGE(BW43:BW47)</f>
        <v>6.1000000000000013E-2</v>
      </c>
      <c r="BX70" s="1">
        <f t="shared" si="54"/>
        <v>6.1000000000000013E-2</v>
      </c>
      <c r="BY70" s="1">
        <f t="shared" si="54"/>
        <v>6.1000000000000013E-2</v>
      </c>
      <c r="BZ70" s="1">
        <f t="shared" si="54"/>
        <v>6.1000000000000013E-2</v>
      </c>
      <c r="CA70" s="1">
        <f t="shared" si="54"/>
        <v>6.1000000000000013E-2</v>
      </c>
      <c r="CB70" s="1">
        <f t="shared" si="54"/>
        <v>6.1000000000000013E-2</v>
      </c>
      <c r="CC70" s="1">
        <f t="shared" si="54"/>
        <v>6.1000000000000013E-2</v>
      </c>
      <c r="CD70" s="1">
        <f t="shared" si="54"/>
        <v>6.1000000000000013E-2</v>
      </c>
      <c r="CE70" s="1">
        <f t="shared" si="54"/>
        <v>6.1000000000000013E-2</v>
      </c>
      <c r="CF70" s="1">
        <f t="shared" si="54"/>
        <v>6.1000000000000013E-2</v>
      </c>
      <c r="CG70" s="1">
        <f t="shared" si="54"/>
        <v>6.1000000000000013E-2</v>
      </c>
      <c r="CH70" s="1">
        <f t="shared" si="54"/>
        <v>6.1000000000000013E-2</v>
      </c>
      <c r="CI70" s="1">
        <f t="shared" si="54"/>
        <v>6.1000000000000013E-2</v>
      </c>
      <c r="CJ70" s="1">
        <f t="shared" si="54"/>
        <v>6.1000000000000013E-2</v>
      </c>
      <c r="CK70" s="1">
        <f t="shared" si="54"/>
        <v>6.1000000000000013E-2</v>
      </c>
      <c r="CL70" s="1">
        <f t="shared" si="54"/>
        <v>6.1000000000000013E-2</v>
      </c>
      <c r="CM70" s="1">
        <f t="shared" si="54"/>
        <v>6.1000000000000013E-2</v>
      </c>
      <c r="CN70" s="1">
        <f t="shared" si="54"/>
        <v>6.1000000000000013E-2</v>
      </c>
      <c r="CO70" s="1">
        <f t="shared" si="54"/>
        <v>6.1000000000000013E-2</v>
      </c>
      <c r="CP70" s="1">
        <f t="shared" si="54"/>
        <v>6.1000000000000013E-2</v>
      </c>
      <c r="CQ70" s="1">
        <f t="shared" si="54"/>
        <v>6.1000000000000013E-2</v>
      </c>
      <c r="CR70" s="1">
        <f t="shared" si="54"/>
        <v>6.1000000000000013E-2</v>
      </c>
      <c r="CS70" s="1">
        <f t="shared" si="54"/>
        <v>6.1000000000000013E-2</v>
      </c>
      <c r="CT70" s="1">
        <f t="shared" si="54"/>
        <v>6.1000000000000013E-2</v>
      </c>
      <c r="CU70" s="1">
        <f t="shared" si="54"/>
        <v>6.1000000000000013E-2</v>
      </c>
      <c r="CV70" s="1">
        <f t="shared" si="54"/>
        <v>6.1000000000000013E-2</v>
      </c>
      <c r="CW70" s="1">
        <f t="shared" si="54"/>
        <v>6.1000000000000013E-2</v>
      </c>
      <c r="CX70" s="1">
        <f t="shared" si="54"/>
        <v>6.1000000000000013E-2</v>
      </c>
      <c r="CY70" s="1">
        <f t="shared" si="54"/>
        <v>6.1000000000000013E-2</v>
      </c>
      <c r="CZ70" s="1">
        <f t="shared" si="54"/>
        <v>6.1000000000000013E-2</v>
      </c>
      <c r="DA70" s="1">
        <f t="shared" si="54"/>
        <v>6.1000000000000013E-2</v>
      </c>
      <c r="DB70" s="1">
        <f t="shared" si="54"/>
        <v>6.1000000000000013E-2</v>
      </c>
      <c r="DC70" s="1">
        <f t="shared" si="54"/>
        <v>6.1000000000000013E-2</v>
      </c>
      <c r="DD70" s="1">
        <f t="shared" si="54"/>
        <v>6.1000000000000013E-2</v>
      </c>
      <c r="DE70" s="1">
        <f t="shared" si="54"/>
        <v>6.1000000000000013E-2</v>
      </c>
    </row>
    <row r="71" spans="1:109">
      <c r="E71" s="4">
        <f t="shared" ca="1" si="44"/>
        <v>0.1268</v>
      </c>
      <c r="F71" s="6">
        <f ca="1">IF($H$71=0,0,SUMIF($V$81:$X$120,"White Shadow",$X$81:$X$120)/$H$71)</f>
        <v>1</v>
      </c>
      <c r="G71" s="6">
        <f ca="1">IF($H$71=0,0,SUMIF($V$81:$W$120,"White Shadow",$W$81:$W$120)/$H$71)</f>
        <v>13</v>
      </c>
      <c r="H71">
        <f>COUNTIF($V$81:$V$120,"White Shadow")</f>
        <v>1</v>
      </c>
      <c r="I71" s="2" t="s">
        <v>38</v>
      </c>
      <c r="J71" s="1">
        <f>AVERAGE(J48:J52)</f>
        <v>0.65999999999999992</v>
      </c>
      <c r="K71" s="1">
        <f t="shared" ref="K71:BV71" si="55">AVERAGE(K48:K52)</f>
        <v>0.65999999999999992</v>
      </c>
      <c r="L71" s="1">
        <f t="shared" si="55"/>
        <v>0.65999999999999992</v>
      </c>
      <c r="M71" s="1">
        <f t="shared" si="55"/>
        <v>0.60400000000000009</v>
      </c>
      <c r="N71" s="1">
        <f t="shared" si="55"/>
        <v>0.54299999999999993</v>
      </c>
      <c r="O71" s="1">
        <f t="shared" si="55"/>
        <v>0.47699999999999998</v>
      </c>
      <c r="P71" s="1">
        <f t="shared" si="55"/>
        <v>0.40600000000000003</v>
      </c>
      <c r="Q71" s="1">
        <f t="shared" si="55"/>
        <v>0.28520000000000001</v>
      </c>
      <c r="R71" s="1">
        <f t="shared" si="55"/>
        <v>0.2364</v>
      </c>
      <c r="S71" s="1">
        <f t="shared" si="55"/>
        <v>0.2364</v>
      </c>
      <c r="T71" s="1">
        <f t="shared" si="55"/>
        <v>0.18360000000000001</v>
      </c>
      <c r="U71" s="1">
        <f t="shared" si="55"/>
        <v>0.18360000000000001</v>
      </c>
      <c r="V71" s="1">
        <f t="shared" si="55"/>
        <v>0.1268</v>
      </c>
      <c r="W71" s="1">
        <f t="shared" si="55"/>
        <v>0.1268</v>
      </c>
      <c r="X71" s="1">
        <f t="shared" si="55"/>
        <v>0.1268</v>
      </c>
      <c r="Y71" s="1">
        <f t="shared" si="55"/>
        <v>6.6000000000000003E-2</v>
      </c>
      <c r="Z71" s="1">
        <f t="shared" si="55"/>
        <v>6.6000000000000003E-2</v>
      </c>
      <c r="AA71" s="1">
        <f t="shared" si="55"/>
        <v>6.6000000000000003E-2</v>
      </c>
      <c r="AB71" s="1">
        <f t="shared" si="55"/>
        <v>6.6000000000000003E-2</v>
      </c>
      <c r="AC71" s="1">
        <f t="shared" si="55"/>
        <v>6.6000000000000003E-2</v>
      </c>
      <c r="AD71" s="1">
        <f t="shared" si="55"/>
        <v>6.6000000000000003E-2</v>
      </c>
      <c r="AE71" s="1">
        <f t="shared" si="55"/>
        <v>6.6000000000000003E-2</v>
      </c>
      <c r="AF71" s="1">
        <f t="shared" si="55"/>
        <v>6.6000000000000003E-2</v>
      </c>
      <c r="AG71" s="1">
        <f t="shared" si="55"/>
        <v>6.6000000000000003E-2</v>
      </c>
      <c r="AH71" s="1">
        <f t="shared" si="55"/>
        <v>6.6000000000000003E-2</v>
      </c>
      <c r="AI71" s="1">
        <f t="shared" si="55"/>
        <v>6.6000000000000003E-2</v>
      </c>
      <c r="AJ71" s="1">
        <f t="shared" si="55"/>
        <v>6.6000000000000003E-2</v>
      </c>
      <c r="AK71" s="1">
        <f t="shared" si="55"/>
        <v>6.6000000000000003E-2</v>
      </c>
      <c r="AL71" s="1">
        <f t="shared" si="55"/>
        <v>6.6000000000000003E-2</v>
      </c>
      <c r="AM71" s="1">
        <f t="shared" si="55"/>
        <v>6.6000000000000003E-2</v>
      </c>
      <c r="AN71" s="1">
        <f t="shared" si="55"/>
        <v>6.6000000000000003E-2</v>
      </c>
      <c r="AO71" s="1">
        <f t="shared" si="55"/>
        <v>6.6000000000000003E-2</v>
      </c>
      <c r="AP71" s="1">
        <f t="shared" si="55"/>
        <v>6.6000000000000003E-2</v>
      </c>
      <c r="AQ71" s="1">
        <f t="shared" si="55"/>
        <v>6.6000000000000003E-2</v>
      </c>
      <c r="AR71" s="1">
        <f t="shared" si="55"/>
        <v>6.6000000000000003E-2</v>
      </c>
      <c r="AS71" s="1">
        <f t="shared" si="55"/>
        <v>6.6000000000000003E-2</v>
      </c>
      <c r="AT71" s="1">
        <f t="shared" si="55"/>
        <v>6.6000000000000003E-2</v>
      </c>
      <c r="AU71" s="1">
        <f t="shared" si="55"/>
        <v>6.6000000000000003E-2</v>
      </c>
      <c r="AV71" s="1">
        <f t="shared" si="55"/>
        <v>6.6000000000000003E-2</v>
      </c>
      <c r="AW71" s="1">
        <f t="shared" si="55"/>
        <v>6.6000000000000003E-2</v>
      </c>
      <c r="AX71" s="1">
        <f t="shared" si="55"/>
        <v>6.6000000000000003E-2</v>
      </c>
      <c r="AY71" s="1">
        <f t="shared" si="55"/>
        <v>6.6000000000000003E-2</v>
      </c>
      <c r="AZ71" s="1">
        <f t="shared" si="55"/>
        <v>6.6000000000000003E-2</v>
      </c>
      <c r="BA71" s="1">
        <f t="shared" si="55"/>
        <v>6.6000000000000003E-2</v>
      </c>
      <c r="BB71" s="1">
        <f t="shared" si="55"/>
        <v>6.6000000000000003E-2</v>
      </c>
      <c r="BC71" s="1">
        <f t="shared" si="55"/>
        <v>6.6000000000000003E-2</v>
      </c>
      <c r="BD71" s="1">
        <f t="shared" si="55"/>
        <v>6.6000000000000003E-2</v>
      </c>
      <c r="BE71" s="1">
        <f t="shared" si="55"/>
        <v>6.6000000000000003E-2</v>
      </c>
      <c r="BF71" s="1">
        <f t="shared" si="55"/>
        <v>6.6000000000000003E-2</v>
      </c>
      <c r="BG71" s="1">
        <f t="shared" si="55"/>
        <v>6.6000000000000003E-2</v>
      </c>
      <c r="BH71" s="1">
        <f t="shared" si="55"/>
        <v>6.6000000000000003E-2</v>
      </c>
      <c r="BI71" s="1">
        <f t="shared" si="55"/>
        <v>6.6000000000000003E-2</v>
      </c>
      <c r="BJ71" s="1">
        <f t="shared" si="55"/>
        <v>6.6000000000000003E-2</v>
      </c>
      <c r="BK71" s="1">
        <f t="shared" si="55"/>
        <v>6.6000000000000003E-2</v>
      </c>
      <c r="BL71" s="1">
        <f t="shared" si="55"/>
        <v>6.6000000000000003E-2</v>
      </c>
      <c r="BM71" s="1">
        <f t="shared" si="55"/>
        <v>6.6000000000000003E-2</v>
      </c>
      <c r="BN71" s="1">
        <f t="shared" si="55"/>
        <v>6.6000000000000003E-2</v>
      </c>
      <c r="BO71" s="1">
        <f t="shared" si="55"/>
        <v>6.6000000000000003E-2</v>
      </c>
      <c r="BP71" s="1">
        <f t="shared" si="55"/>
        <v>6.6000000000000003E-2</v>
      </c>
      <c r="BQ71" s="1">
        <f t="shared" si="55"/>
        <v>6.6000000000000003E-2</v>
      </c>
      <c r="BR71" s="1">
        <f t="shared" si="55"/>
        <v>6.6000000000000003E-2</v>
      </c>
      <c r="BS71" s="1">
        <f t="shared" si="55"/>
        <v>6.6000000000000003E-2</v>
      </c>
      <c r="BT71" s="1">
        <f t="shared" si="55"/>
        <v>6.6000000000000003E-2</v>
      </c>
      <c r="BU71" s="1">
        <f t="shared" si="55"/>
        <v>6.6000000000000003E-2</v>
      </c>
      <c r="BV71" s="1">
        <f t="shared" si="55"/>
        <v>6.6000000000000003E-2</v>
      </c>
      <c r="BW71" s="1">
        <f t="shared" ref="BW71:DE71" si="56">AVERAGE(BW48:BW52)</f>
        <v>6.6000000000000003E-2</v>
      </c>
      <c r="BX71" s="1">
        <f t="shared" si="56"/>
        <v>6.6000000000000003E-2</v>
      </c>
      <c r="BY71" s="1">
        <f t="shared" si="56"/>
        <v>6.6000000000000003E-2</v>
      </c>
      <c r="BZ71" s="1">
        <f t="shared" si="56"/>
        <v>6.6000000000000003E-2</v>
      </c>
      <c r="CA71" s="1">
        <f t="shared" si="56"/>
        <v>6.6000000000000003E-2</v>
      </c>
      <c r="CB71" s="1">
        <f t="shared" si="56"/>
        <v>6.6000000000000003E-2</v>
      </c>
      <c r="CC71" s="1">
        <f t="shared" si="56"/>
        <v>6.6000000000000003E-2</v>
      </c>
      <c r="CD71" s="1">
        <f t="shared" si="56"/>
        <v>6.6000000000000003E-2</v>
      </c>
      <c r="CE71" s="1">
        <f t="shared" si="56"/>
        <v>6.6000000000000003E-2</v>
      </c>
      <c r="CF71" s="1">
        <f t="shared" si="56"/>
        <v>6.6000000000000003E-2</v>
      </c>
      <c r="CG71" s="1">
        <f t="shared" si="56"/>
        <v>6.6000000000000003E-2</v>
      </c>
      <c r="CH71" s="1">
        <f t="shared" si="56"/>
        <v>6.6000000000000003E-2</v>
      </c>
      <c r="CI71" s="1">
        <f t="shared" si="56"/>
        <v>6.6000000000000003E-2</v>
      </c>
      <c r="CJ71" s="1">
        <f t="shared" si="56"/>
        <v>6.6000000000000003E-2</v>
      </c>
      <c r="CK71" s="1">
        <f t="shared" si="56"/>
        <v>6.6000000000000003E-2</v>
      </c>
      <c r="CL71" s="1">
        <f t="shared" si="56"/>
        <v>6.6000000000000003E-2</v>
      </c>
      <c r="CM71" s="1">
        <f t="shared" si="56"/>
        <v>6.6000000000000003E-2</v>
      </c>
      <c r="CN71" s="1">
        <f t="shared" si="56"/>
        <v>6.6000000000000003E-2</v>
      </c>
      <c r="CO71" s="1">
        <f t="shared" si="56"/>
        <v>6.6000000000000003E-2</v>
      </c>
      <c r="CP71" s="1">
        <f t="shared" si="56"/>
        <v>6.6000000000000003E-2</v>
      </c>
      <c r="CQ71" s="1">
        <f t="shared" si="56"/>
        <v>6.6000000000000003E-2</v>
      </c>
      <c r="CR71" s="1">
        <f t="shared" si="56"/>
        <v>6.6000000000000003E-2</v>
      </c>
      <c r="CS71" s="1">
        <f t="shared" si="56"/>
        <v>6.6000000000000003E-2</v>
      </c>
      <c r="CT71" s="1">
        <f t="shared" si="56"/>
        <v>6.6000000000000003E-2</v>
      </c>
      <c r="CU71" s="1">
        <f t="shared" si="56"/>
        <v>6.6000000000000003E-2</v>
      </c>
      <c r="CV71" s="1">
        <f t="shared" si="56"/>
        <v>6.6000000000000003E-2</v>
      </c>
      <c r="CW71" s="1">
        <f t="shared" si="56"/>
        <v>6.6000000000000003E-2</v>
      </c>
      <c r="CX71" s="1">
        <f t="shared" si="56"/>
        <v>6.6000000000000003E-2</v>
      </c>
      <c r="CY71" s="1">
        <f t="shared" si="56"/>
        <v>6.6000000000000003E-2</v>
      </c>
      <c r="CZ71" s="1">
        <f t="shared" si="56"/>
        <v>6.6000000000000003E-2</v>
      </c>
      <c r="DA71" s="1">
        <f t="shared" si="56"/>
        <v>6.6000000000000003E-2</v>
      </c>
      <c r="DB71" s="1">
        <f t="shared" si="56"/>
        <v>6.6000000000000003E-2</v>
      </c>
      <c r="DC71" s="1">
        <f t="shared" si="56"/>
        <v>6.6000000000000003E-2</v>
      </c>
      <c r="DD71" s="1">
        <f t="shared" si="56"/>
        <v>6.6000000000000003E-2</v>
      </c>
      <c r="DE71" s="1">
        <f t="shared" si="56"/>
        <v>6.6000000000000003E-2</v>
      </c>
    </row>
    <row r="72" spans="1:109">
      <c r="I72" t="s">
        <v>39</v>
      </c>
      <c r="J72" s="1">
        <f>AVERAGE(J22:J52)</f>
        <v>0.52290322580645177</v>
      </c>
      <c r="K72" s="1">
        <f t="shared" ref="K72:BV72" si="57">AVERAGE(K22:K52)</f>
        <v>0.51629032258064522</v>
      </c>
      <c r="L72" s="1">
        <f t="shared" si="57"/>
        <v>0.47712903225806458</v>
      </c>
      <c r="M72" s="1">
        <f t="shared" si="57"/>
        <v>0.36191935483870968</v>
      </c>
      <c r="N72" s="1">
        <f t="shared" si="57"/>
        <v>0.28016129032258064</v>
      </c>
      <c r="O72" s="1">
        <f t="shared" si="57"/>
        <v>0.23496774193548389</v>
      </c>
      <c r="P72" s="1">
        <f t="shared" si="57"/>
        <v>0.19287096774193552</v>
      </c>
      <c r="Q72" s="1">
        <f t="shared" si="57"/>
        <v>0.14112903225806456</v>
      </c>
      <c r="R72" s="1">
        <f t="shared" si="57"/>
        <v>0.10467741935483872</v>
      </c>
      <c r="S72" s="1">
        <f t="shared" si="57"/>
        <v>8.8935483870967752E-2</v>
      </c>
      <c r="T72" s="1">
        <f t="shared" si="57"/>
        <v>7.1258064516129052E-2</v>
      </c>
      <c r="U72" s="1">
        <f t="shared" si="57"/>
        <v>7.1258064516129052E-2</v>
      </c>
      <c r="V72" s="1">
        <f t="shared" si="57"/>
        <v>6.2096774193548393E-2</v>
      </c>
      <c r="W72" s="1">
        <f t="shared" si="57"/>
        <v>6.2096774193548393E-2</v>
      </c>
      <c r="X72" s="1">
        <f t="shared" si="57"/>
        <v>6.2096774193548393E-2</v>
      </c>
      <c r="Y72" s="1">
        <f t="shared" si="57"/>
        <v>5.2290322580645178E-2</v>
      </c>
      <c r="Z72" s="1">
        <f t="shared" si="57"/>
        <v>5.2290322580645178E-2</v>
      </c>
      <c r="AA72" s="1">
        <f t="shared" si="57"/>
        <v>5.2290322580645178E-2</v>
      </c>
      <c r="AB72" s="1">
        <f t="shared" si="57"/>
        <v>5.2290322580645178E-2</v>
      </c>
      <c r="AC72" s="1">
        <f t="shared" si="57"/>
        <v>5.2290322580645178E-2</v>
      </c>
      <c r="AD72" s="1">
        <f t="shared" si="57"/>
        <v>5.2290322580645178E-2</v>
      </c>
      <c r="AE72" s="1">
        <f t="shared" si="57"/>
        <v>5.2290322580645178E-2</v>
      </c>
      <c r="AF72" s="1">
        <f t="shared" si="57"/>
        <v>5.2290322580645178E-2</v>
      </c>
      <c r="AG72" s="1">
        <f t="shared" si="57"/>
        <v>5.2290322580645178E-2</v>
      </c>
      <c r="AH72" s="1">
        <f t="shared" si="57"/>
        <v>5.2290322580645178E-2</v>
      </c>
      <c r="AI72" s="1">
        <f t="shared" si="57"/>
        <v>5.2290322580645178E-2</v>
      </c>
      <c r="AJ72" s="1">
        <f t="shared" si="57"/>
        <v>5.2290322580645178E-2</v>
      </c>
      <c r="AK72" s="1">
        <f t="shared" si="57"/>
        <v>5.2290322580645178E-2</v>
      </c>
      <c r="AL72" s="1">
        <f t="shared" si="57"/>
        <v>5.2290322580645178E-2</v>
      </c>
      <c r="AM72" s="1">
        <f t="shared" si="57"/>
        <v>5.2290322580645178E-2</v>
      </c>
      <c r="AN72" s="1">
        <f t="shared" si="57"/>
        <v>5.2290322580645178E-2</v>
      </c>
      <c r="AO72" s="1">
        <f t="shared" si="57"/>
        <v>5.2290322580645178E-2</v>
      </c>
      <c r="AP72" s="1">
        <f t="shared" si="57"/>
        <v>5.2290322580645178E-2</v>
      </c>
      <c r="AQ72" s="1">
        <f t="shared" si="57"/>
        <v>5.2290322580645178E-2</v>
      </c>
      <c r="AR72" s="1">
        <f t="shared" si="57"/>
        <v>5.2290322580645178E-2</v>
      </c>
      <c r="AS72" s="1">
        <f t="shared" si="57"/>
        <v>5.2290322580645178E-2</v>
      </c>
      <c r="AT72" s="1">
        <f t="shared" si="57"/>
        <v>5.2290322580645178E-2</v>
      </c>
      <c r="AU72" s="1">
        <f t="shared" si="57"/>
        <v>5.2290322580645178E-2</v>
      </c>
      <c r="AV72" s="1">
        <f t="shared" si="57"/>
        <v>5.2290322580645178E-2</v>
      </c>
      <c r="AW72" s="1">
        <f t="shared" si="57"/>
        <v>5.2290322580645178E-2</v>
      </c>
      <c r="AX72" s="1">
        <f t="shared" si="57"/>
        <v>5.2290322580645178E-2</v>
      </c>
      <c r="AY72" s="1">
        <f t="shared" si="57"/>
        <v>5.2290322580645178E-2</v>
      </c>
      <c r="AZ72" s="1">
        <f t="shared" si="57"/>
        <v>5.2290322580645178E-2</v>
      </c>
      <c r="BA72" s="1">
        <f t="shared" si="57"/>
        <v>5.2290322580645178E-2</v>
      </c>
      <c r="BB72" s="1">
        <f t="shared" si="57"/>
        <v>5.2290322580645178E-2</v>
      </c>
      <c r="BC72" s="1">
        <f t="shared" si="57"/>
        <v>5.2290322580645178E-2</v>
      </c>
      <c r="BD72" s="1">
        <f t="shared" si="57"/>
        <v>5.2290322580645178E-2</v>
      </c>
      <c r="BE72" s="1">
        <f t="shared" si="57"/>
        <v>5.2290322580645178E-2</v>
      </c>
      <c r="BF72" s="1">
        <f t="shared" si="57"/>
        <v>5.2290322580645178E-2</v>
      </c>
      <c r="BG72" s="1">
        <f t="shared" si="57"/>
        <v>5.2290322580645178E-2</v>
      </c>
      <c r="BH72" s="1">
        <f t="shared" si="57"/>
        <v>5.2290322580645178E-2</v>
      </c>
      <c r="BI72" s="1">
        <f t="shared" si="57"/>
        <v>5.2290322580645178E-2</v>
      </c>
      <c r="BJ72" s="1">
        <f t="shared" si="57"/>
        <v>5.2290322580645178E-2</v>
      </c>
      <c r="BK72" s="1">
        <f t="shared" si="57"/>
        <v>5.2290322580645178E-2</v>
      </c>
      <c r="BL72" s="1">
        <f t="shared" si="57"/>
        <v>5.2290322580645178E-2</v>
      </c>
      <c r="BM72" s="1">
        <f t="shared" si="57"/>
        <v>5.2290322580645178E-2</v>
      </c>
      <c r="BN72" s="1">
        <f t="shared" si="57"/>
        <v>5.2290322580645178E-2</v>
      </c>
      <c r="BO72" s="1">
        <f t="shared" si="57"/>
        <v>5.2290322580645178E-2</v>
      </c>
      <c r="BP72" s="1">
        <f t="shared" si="57"/>
        <v>5.2290322580645178E-2</v>
      </c>
      <c r="BQ72" s="1">
        <f t="shared" si="57"/>
        <v>5.2290322580645178E-2</v>
      </c>
      <c r="BR72" s="1">
        <f t="shared" si="57"/>
        <v>5.2290322580645178E-2</v>
      </c>
      <c r="BS72" s="1">
        <f t="shared" si="57"/>
        <v>5.2290322580645178E-2</v>
      </c>
      <c r="BT72" s="1">
        <f t="shared" si="57"/>
        <v>5.2290322580645178E-2</v>
      </c>
      <c r="BU72" s="1">
        <f t="shared" si="57"/>
        <v>5.2290322580645178E-2</v>
      </c>
      <c r="BV72" s="1">
        <f t="shared" si="57"/>
        <v>5.2290322580645178E-2</v>
      </c>
      <c r="BW72" s="1">
        <f t="shared" ref="BW72:DE72" si="58">AVERAGE(BW22:BW52)</f>
        <v>5.2290322580645178E-2</v>
      </c>
      <c r="BX72" s="1">
        <f t="shared" si="58"/>
        <v>5.2290322580645178E-2</v>
      </c>
      <c r="BY72" s="1">
        <f t="shared" si="58"/>
        <v>5.2290322580645178E-2</v>
      </c>
      <c r="BZ72" s="1">
        <f t="shared" si="58"/>
        <v>5.2290322580645178E-2</v>
      </c>
      <c r="CA72" s="1">
        <f t="shared" si="58"/>
        <v>5.2290322580645178E-2</v>
      </c>
      <c r="CB72" s="1">
        <f t="shared" si="58"/>
        <v>5.2290322580645178E-2</v>
      </c>
      <c r="CC72" s="1">
        <f t="shared" si="58"/>
        <v>5.2290322580645178E-2</v>
      </c>
      <c r="CD72" s="1">
        <f t="shared" si="58"/>
        <v>5.2290322580645178E-2</v>
      </c>
      <c r="CE72" s="1">
        <f t="shared" si="58"/>
        <v>5.2290322580645178E-2</v>
      </c>
      <c r="CF72" s="1">
        <f t="shared" si="58"/>
        <v>5.2290322580645178E-2</v>
      </c>
      <c r="CG72" s="1">
        <f t="shared" si="58"/>
        <v>5.2290322580645178E-2</v>
      </c>
      <c r="CH72" s="1">
        <f t="shared" si="58"/>
        <v>5.2290322580645178E-2</v>
      </c>
      <c r="CI72" s="1">
        <f t="shared" si="58"/>
        <v>5.2290322580645178E-2</v>
      </c>
      <c r="CJ72" s="1">
        <f t="shared" si="58"/>
        <v>5.2290322580645178E-2</v>
      </c>
      <c r="CK72" s="1">
        <f t="shared" si="58"/>
        <v>5.2290322580645178E-2</v>
      </c>
      <c r="CL72" s="1">
        <f t="shared" si="58"/>
        <v>5.2290322580645178E-2</v>
      </c>
      <c r="CM72" s="1">
        <f t="shared" si="58"/>
        <v>5.2290322580645178E-2</v>
      </c>
      <c r="CN72" s="1">
        <f t="shared" si="58"/>
        <v>5.2290322580645178E-2</v>
      </c>
      <c r="CO72" s="1">
        <f t="shared" si="58"/>
        <v>5.2290322580645178E-2</v>
      </c>
      <c r="CP72" s="1">
        <f t="shared" si="58"/>
        <v>5.2290322580645178E-2</v>
      </c>
      <c r="CQ72" s="1">
        <f t="shared" si="58"/>
        <v>5.2290322580645178E-2</v>
      </c>
      <c r="CR72" s="1">
        <f t="shared" si="58"/>
        <v>5.2290322580645178E-2</v>
      </c>
      <c r="CS72" s="1">
        <f t="shared" si="58"/>
        <v>5.2290322580645178E-2</v>
      </c>
      <c r="CT72" s="1">
        <f t="shared" si="58"/>
        <v>5.2290322580645178E-2</v>
      </c>
      <c r="CU72" s="1">
        <f t="shared" si="58"/>
        <v>5.2290322580645178E-2</v>
      </c>
      <c r="CV72" s="1">
        <f t="shared" si="58"/>
        <v>5.2290322580645178E-2</v>
      </c>
      <c r="CW72" s="1">
        <f t="shared" si="58"/>
        <v>5.2290322580645178E-2</v>
      </c>
      <c r="CX72" s="1">
        <f t="shared" si="58"/>
        <v>5.2290322580645178E-2</v>
      </c>
      <c r="CY72" s="1">
        <f t="shared" si="58"/>
        <v>5.2290322580645178E-2</v>
      </c>
      <c r="CZ72" s="1">
        <f t="shared" si="58"/>
        <v>5.2290322580645178E-2</v>
      </c>
      <c r="DA72" s="1">
        <f t="shared" si="58"/>
        <v>5.2290322580645178E-2</v>
      </c>
      <c r="DB72" s="1">
        <f t="shared" si="58"/>
        <v>5.2290322580645178E-2</v>
      </c>
      <c r="DC72" s="1">
        <f t="shared" si="58"/>
        <v>5.2290322580645178E-2</v>
      </c>
      <c r="DD72" s="1">
        <f t="shared" si="58"/>
        <v>5.2290322580645178E-2</v>
      </c>
      <c r="DE72" s="1">
        <f t="shared" si="58"/>
        <v>5.2290322580645178E-2</v>
      </c>
    </row>
    <row r="73" spans="1:109">
      <c r="H73" s="2"/>
    </row>
    <row r="74" spans="1:109">
      <c r="I74" t="s">
        <v>29</v>
      </c>
      <c r="J74">
        <f t="shared" ref="J74:AO74" si="59">(J21-1)*$U$5</f>
        <v>0</v>
      </c>
      <c r="K74">
        <f t="shared" si="59"/>
        <v>240</v>
      </c>
      <c r="L74">
        <f t="shared" si="59"/>
        <v>480</v>
      </c>
      <c r="M74">
        <f t="shared" si="59"/>
        <v>720</v>
      </c>
      <c r="N74">
        <f t="shared" si="59"/>
        <v>960</v>
      </c>
      <c r="O74">
        <f t="shared" si="59"/>
        <v>1200</v>
      </c>
      <c r="P74">
        <f t="shared" si="59"/>
        <v>1440</v>
      </c>
      <c r="Q74">
        <f t="shared" si="59"/>
        <v>1680</v>
      </c>
      <c r="R74">
        <f t="shared" si="59"/>
        <v>1920</v>
      </c>
      <c r="S74">
        <f t="shared" si="59"/>
        <v>2160</v>
      </c>
      <c r="T74">
        <f t="shared" si="59"/>
        <v>2400</v>
      </c>
      <c r="U74">
        <f t="shared" si="59"/>
        <v>2640</v>
      </c>
      <c r="V74">
        <f t="shared" si="59"/>
        <v>2880</v>
      </c>
      <c r="W74">
        <f t="shared" si="59"/>
        <v>3120</v>
      </c>
      <c r="X74">
        <f t="shared" si="59"/>
        <v>3360</v>
      </c>
      <c r="Y74">
        <f t="shared" si="59"/>
        <v>3600</v>
      </c>
      <c r="Z74">
        <f t="shared" si="59"/>
        <v>3840</v>
      </c>
      <c r="AA74">
        <f t="shared" si="59"/>
        <v>4080</v>
      </c>
      <c r="AB74">
        <f t="shared" si="59"/>
        <v>4320</v>
      </c>
      <c r="AC74">
        <f t="shared" si="59"/>
        <v>4560</v>
      </c>
      <c r="AD74">
        <f t="shared" si="59"/>
        <v>4800</v>
      </c>
      <c r="AE74">
        <f t="shared" si="59"/>
        <v>5040</v>
      </c>
      <c r="AF74">
        <f t="shared" si="59"/>
        <v>5280</v>
      </c>
      <c r="AG74">
        <f t="shared" si="59"/>
        <v>5520</v>
      </c>
      <c r="AH74">
        <f t="shared" si="59"/>
        <v>5760</v>
      </c>
      <c r="AI74">
        <f t="shared" si="59"/>
        <v>6000</v>
      </c>
      <c r="AJ74">
        <f t="shared" si="59"/>
        <v>6240</v>
      </c>
      <c r="AK74">
        <f t="shared" si="59"/>
        <v>6480</v>
      </c>
      <c r="AL74">
        <f t="shared" si="59"/>
        <v>6720</v>
      </c>
      <c r="AM74">
        <f t="shared" si="59"/>
        <v>6960</v>
      </c>
      <c r="AN74">
        <f t="shared" si="59"/>
        <v>7200</v>
      </c>
      <c r="AO74">
        <f t="shared" si="59"/>
        <v>7440</v>
      </c>
      <c r="AP74">
        <f t="shared" ref="AP74:BU74" si="60">(AP21-1)*$U$5</f>
        <v>7680</v>
      </c>
      <c r="AQ74">
        <f t="shared" si="60"/>
        <v>7920</v>
      </c>
      <c r="AR74">
        <f t="shared" si="60"/>
        <v>8160</v>
      </c>
      <c r="AS74">
        <f t="shared" si="60"/>
        <v>8400</v>
      </c>
      <c r="AT74">
        <f t="shared" si="60"/>
        <v>8640</v>
      </c>
      <c r="AU74">
        <f t="shared" si="60"/>
        <v>8880</v>
      </c>
      <c r="AV74">
        <f t="shared" si="60"/>
        <v>9120</v>
      </c>
      <c r="AW74">
        <f t="shared" si="60"/>
        <v>9360</v>
      </c>
      <c r="AX74">
        <f t="shared" si="60"/>
        <v>9600</v>
      </c>
      <c r="AY74">
        <f t="shared" si="60"/>
        <v>9840</v>
      </c>
      <c r="AZ74">
        <f t="shared" si="60"/>
        <v>10080</v>
      </c>
      <c r="BA74">
        <f t="shared" si="60"/>
        <v>10320</v>
      </c>
      <c r="BB74">
        <f t="shared" si="60"/>
        <v>10560</v>
      </c>
      <c r="BC74">
        <f t="shared" si="60"/>
        <v>10800</v>
      </c>
      <c r="BD74">
        <f t="shared" si="60"/>
        <v>11040</v>
      </c>
      <c r="BE74">
        <f t="shared" si="60"/>
        <v>11280</v>
      </c>
      <c r="BF74">
        <f t="shared" si="60"/>
        <v>11520</v>
      </c>
      <c r="BG74">
        <f t="shared" si="60"/>
        <v>11760</v>
      </c>
      <c r="BH74">
        <f t="shared" si="60"/>
        <v>12000</v>
      </c>
      <c r="BI74">
        <f t="shared" si="60"/>
        <v>12240</v>
      </c>
      <c r="BJ74">
        <f t="shared" si="60"/>
        <v>12480</v>
      </c>
      <c r="BK74">
        <f t="shared" si="60"/>
        <v>12720</v>
      </c>
      <c r="BL74">
        <f t="shared" si="60"/>
        <v>12960</v>
      </c>
      <c r="BM74">
        <f t="shared" si="60"/>
        <v>13200</v>
      </c>
      <c r="BN74">
        <f t="shared" si="60"/>
        <v>13440</v>
      </c>
      <c r="BO74">
        <f t="shared" si="60"/>
        <v>13680</v>
      </c>
      <c r="BP74">
        <f t="shared" si="60"/>
        <v>13920</v>
      </c>
      <c r="BQ74">
        <f t="shared" si="60"/>
        <v>14160</v>
      </c>
      <c r="BR74">
        <f t="shared" si="60"/>
        <v>14400</v>
      </c>
      <c r="BS74">
        <f t="shared" si="60"/>
        <v>14640</v>
      </c>
      <c r="BT74">
        <f t="shared" si="60"/>
        <v>14880</v>
      </c>
      <c r="BU74">
        <f t="shared" si="60"/>
        <v>15120</v>
      </c>
      <c r="BV74">
        <f t="shared" ref="BV74:DE74" si="61">(BV21-1)*$U$5</f>
        <v>15360</v>
      </c>
      <c r="BW74">
        <f t="shared" si="61"/>
        <v>15600</v>
      </c>
      <c r="BX74">
        <f t="shared" si="61"/>
        <v>15840</v>
      </c>
      <c r="BY74">
        <f t="shared" si="61"/>
        <v>16080</v>
      </c>
      <c r="BZ74">
        <f t="shared" si="61"/>
        <v>16320</v>
      </c>
      <c r="CA74">
        <f t="shared" si="61"/>
        <v>16560</v>
      </c>
      <c r="CB74">
        <f t="shared" si="61"/>
        <v>16800</v>
      </c>
      <c r="CC74">
        <f t="shared" si="61"/>
        <v>17040</v>
      </c>
      <c r="CD74">
        <f t="shared" si="61"/>
        <v>17280</v>
      </c>
      <c r="CE74">
        <f t="shared" si="61"/>
        <v>17520</v>
      </c>
      <c r="CF74">
        <f t="shared" si="61"/>
        <v>17760</v>
      </c>
      <c r="CG74">
        <f t="shared" si="61"/>
        <v>18000</v>
      </c>
      <c r="CH74">
        <f t="shared" si="61"/>
        <v>18240</v>
      </c>
      <c r="CI74">
        <f t="shared" si="61"/>
        <v>18480</v>
      </c>
      <c r="CJ74">
        <f t="shared" si="61"/>
        <v>18720</v>
      </c>
      <c r="CK74">
        <f t="shared" si="61"/>
        <v>18960</v>
      </c>
      <c r="CL74">
        <f t="shared" si="61"/>
        <v>19200</v>
      </c>
      <c r="CM74">
        <f t="shared" si="61"/>
        <v>19440</v>
      </c>
      <c r="CN74">
        <f t="shared" si="61"/>
        <v>19680</v>
      </c>
      <c r="CO74">
        <f t="shared" si="61"/>
        <v>19920</v>
      </c>
      <c r="CP74">
        <f t="shared" si="61"/>
        <v>20160</v>
      </c>
      <c r="CQ74">
        <f t="shared" si="61"/>
        <v>20400</v>
      </c>
      <c r="CR74">
        <f t="shared" si="61"/>
        <v>20640</v>
      </c>
      <c r="CS74">
        <f t="shared" si="61"/>
        <v>20880</v>
      </c>
      <c r="CT74">
        <f t="shared" si="61"/>
        <v>21120</v>
      </c>
      <c r="CU74">
        <f t="shared" si="61"/>
        <v>21360</v>
      </c>
      <c r="CV74">
        <f t="shared" si="61"/>
        <v>21600</v>
      </c>
      <c r="CW74">
        <f t="shared" si="61"/>
        <v>21840</v>
      </c>
      <c r="CX74">
        <f t="shared" si="61"/>
        <v>22080</v>
      </c>
      <c r="CY74">
        <f t="shared" si="61"/>
        <v>22320</v>
      </c>
      <c r="CZ74">
        <f t="shared" si="61"/>
        <v>22560</v>
      </c>
      <c r="DA74">
        <f t="shared" si="61"/>
        <v>22800</v>
      </c>
      <c r="DB74">
        <f t="shared" si="61"/>
        <v>23040</v>
      </c>
      <c r="DC74">
        <f t="shared" si="61"/>
        <v>23280</v>
      </c>
      <c r="DD74">
        <f t="shared" si="61"/>
        <v>23520</v>
      </c>
      <c r="DE74">
        <f t="shared" si="61"/>
        <v>23760</v>
      </c>
    </row>
    <row r="79" spans="1:109">
      <c r="U79">
        <f>COUNTIF(V81:V120,"*")</f>
        <v>25</v>
      </c>
    </row>
    <row r="80" spans="1:109">
      <c r="A80" t="s">
        <v>21</v>
      </c>
      <c r="K80" t="s">
        <v>94</v>
      </c>
      <c r="L80" t="s">
        <v>93</v>
      </c>
      <c r="M80" t="s">
        <v>95</v>
      </c>
      <c r="N80" t="s">
        <v>96</v>
      </c>
      <c r="O80" t="s">
        <v>97</v>
      </c>
      <c r="U80" s="5" t="s">
        <v>41</v>
      </c>
      <c r="V80" s="5" t="s">
        <v>43</v>
      </c>
      <c r="W80" s="5" t="s">
        <v>44</v>
      </c>
      <c r="X80" s="7" t="s">
        <v>45</v>
      </c>
      <c r="Y80" s="24" t="s">
        <v>123</v>
      </c>
    </row>
    <row r="81" spans="2:25">
      <c r="B81" t="s">
        <v>18</v>
      </c>
      <c r="C81" t="s">
        <v>19</v>
      </c>
      <c r="D81" t="s">
        <v>20</v>
      </c>
      <c r="I81">
        <v>1</v>
      </c>
      <c r="J81">
        <v>4</v>
      </c>
      <c r="K81">
        <f>I81</f>
        <v>1</v>
      </c>
      <c r="L81">
        <f t="shared" ref="L81:L107" si="62">J81*I81</f>
        <v>4</v>
      </c>
      <c r="M81" s="6">
        <f t="shared" ref="M81:M107" si="63">$U$9/L81</f>
        <v>7</v>
      </c>
      <c r="N81" s="6">
        <f t="shared" ref="N81:N107" si="64">$U$9/K81</f>
        <v>28</v>
      </c>
      <c r="O81" s="6">
        <f>AVERAGE(M81:N81)</f>
        <v>17.5</v>
      </c>
      <c r="U81" t="s">
        <v>46</v>
      </c>
      <c r="V81" t="str">
        <f>Optimiser!Q5</f>
        <v>White Shadow</v>
      </c>
      <c r="W81">
        <f>Optimiser!R5</f>
        <v>13</v>
      </c>
      <c r="X81">
        <f>Optimiser!S5</f>
        <v>1</v>
      </c>
      <c r="Y81" s="46">
        <f>Optimiser!T5</f>
        <v>9.4444444444444442E-2</v>
      </c>
    </row>
    <row r="82" spans="2:25">
      <c r="B82">
        <v>1</v>
      </c>
      <c r="C82">
        <v>5</v>
      </c>
      <c r="I82">
        <v>1</v>
      </c>
      <c r="J82">
        <v>5</v>
      </c>
      <c r="K82">
        <f t="shared" ref="K82:K107" si="65">I82</f>
        <v>1</v>
      </c>
      <c r="L82">
        <f t="shared" si="62"/>
        <v>5</v>
      </c>
      <c r="M82" s="6">
        <f t="shared" si="63"/>
        <v>5.6</v>
      </c>
      <c r="N82" s="6">
        <f t="shared" si="64"/>
        <v>28</v>
      </c>
      <c r="O82" s="6">
        <f t="shared" ref="O82:O107" si="66">AVERAGE(M82:N82)</f>
        <v>16.8</v>
      </c>
      <c r="U82" t="s">
        <v>47</v>
      </c>
      <c r="V82" t="str">
        <f>Optimiser!Q6</f>
        <v>Golden Blaze</v>
      </c>
      <c r="W82">
        <f>Optimiser!R6</f>
        <v>7</v>
      </c>
      <c r="X82">
        <f>Optimiser!S6</f>
        <v>1</v>
      </c>
      <c r="Y82" s="46">
        <f>Optimiser!T6</f>
        <v>0</v>
      </c>
    </row>
    <row r="83" spans="2:25">
      <c r="B83">
        <v>2</v>
      </c>
      <c r="C83">
        <v>6</v>
      </c>
      <c r="D83">
        <v>3000</v>
      </c>
      <c r="I83">
        <v>1</v>
      </c>
      <c r="J83">
        <v>6</v>
      </c>
      <c r="K83">
        <f t="shared" si="65"/>
        <v>1</v>
      </c>
      <c r="L83">
        <f t="shared" si="62"/>
        <v>6</v>
      </c>
      <c r="M83" s="6">
        <f t="shared" si="63"/>
        <v>4.666666666666667</v>
      </c>
      <c r="N83" s="6">
        <f t="shared" si="64"/>
        <v>28</v>
      </c>
      <c r="O83" s="6">
        <f t="shared" si="66"/>
        <v>16.333333333333332</v>
      </c>
      <c r="U83" t="s">
        <v>48</v>
      </c>
      <c r="V83" t="str">
        <f>Optimiser!Q7</f>
        <v>Lucky face</v>
      </c>
      <c r="W83">
        <f>Optimiser!R7</f>
        <v>8</v>
      </c>
      <c r="X83">
        <f>Optimiser!S7</f>
        <v>1</v>
      </c>
      <c r="Y83" s="46">
        <f>Optimiser!T7</f>
        <v>0</v>
      </c>
    </row>
    <row r="84" spans="2:25">
      <c r="B84">
        <v>3</v>
      </c>
      <c r="C84">
        <v>7</v>
      </c>
      <c r="D84">
        <v>6000</v>
      </c>
      <c r="I84">
        <v>1</v>
      </c>
      <c r="J84">
        <v>7</v>
      </c>
      <c r="K84">
        <f t="shared" si="65"/>
        <v>1</v>
      </c>
      <c r="L84">
        <f t="shared" si="62"/>
        <v>7</v>
      </c>
      <c r="M84" s="6">
        <f t="shared" si="63"/>
        <v>4</v>
      </c>
      <c r="N84" s="6">
        <f t="shared" si="64"/>
        <v>28</v>
      </c>
      <c r="O84" s="6">
        <f t="shared" si="66"/>
        <v>16</v>
      </c>
      <c r="U84" t="s">
        <v>49</v>
      </c>
      <c r="V84" t="str">
        <f>Optimiser!Q8</f>
        <v>Lucky face</v>
      </c>
      <c r="W84">
        <f>Optimiser!R8</f>
        <v>31</v>
      </c>
      <c r="X84">
        <f>Optimiser!S8</f>
        <v>1</v>
      </c>
      <c r="Y84" s="46">
        <f>Optimiser!T8</f>
        <v>0</v>
      </c>
    </row>
    <row r="85" spans="2:25">
      <c r="B85">
        <v>4</v>
      </c>
      <c r="C85">
        <v>8</v>
      </c>
      <c r="D85">
        <v>9000</v>
      </c>
      <c r="I85">
        <v>1</v>
      </c>
      <c r="J85">
        <v>8</v>
      </c>
      <c r="K85">
        <f t="shared" si="65"/>
        <v>1</v>
      </c>
      <c r="L85">
        <f t="shared" si="62"/>
        <v>8</v>
      </c>
      <c r="M85" s="6">
        <f t="shared" si="63"/>
        <v>3.5</v>
      </c>
      <c r="N85" s="6">
        <f t="shared" si="64"/>
        <v>28</v>
      </c>
      <c r="O85" s="6">
        <f t="shared" si="66"/>
        <v>15.75</v>
      </c>
      <c r="U85" t="s">
        <v>50</v>
      </c>
      <c r="V85" t="str">
        <f>Optimiser!Q9</f>
        <v>Lucky face</v>
      </c>
      <c r="W85">
        <f>Optimiser!R9</f>
        <v>10</v>
      </c>
      <c r="X85">
        <f>Optimiser!S9</f>
        <v>1</v>
      </c>
      <c r="Y85" s="46">
        <f>Optimiser!T9</f>
        <v>0</v>
      </c>
    </row>
    <row r="86" spans="2:25">
      <c r="B86">
        <v>5</v>
      </c>
      <c r="C86">
        <v>9</v>
      </c>
      <c r="D86">
        <v>12000</v>
      </c>
      <c r="I86">
        <v>1</v>
      </c>
      <c r="J86">
        <v>9</v>
      </c>
      <c r="K86">
        <f t="shared" si="65"/>
        <v>1</v>
      </c>
      <c r="L86">
        <f t="shared" si="62"/>
        <v>9</v>
      </c>
      <c r="M86" s="6">
        <f t="shared" si="63"/>
        <v>3.1111111111111112</v>
      </c>
      <c r="N86" s="6">
        <f t="shared" si="64"/>
        <v>28</v>
      </c>
      <c r="O86" s="6">
        <f t="shared" si="66"/>
        <v>15.555555555555555</v>
      </c>
      <c r="U86" t="s">
        <v>51</v>
      </c>
      <c r="V86" t="str">
        <f>Optimiser!Q10</f>
        <v>Golden Blaze</v>
      </c>
      <c r="W86">
        <f>Optimiser!R10</f>
        <v>8</v>
      </c>
      <c r="X86">
        <f>Optimiser!S10</f>
        <v>1</v>
      </c>
      <c r="Y86" s="46">
        <f>Optimiser!T10</f>
        <v>0</v>
      </c>
    </row>
    <row r="87" spans="2:25">
      <c r="B87">
        <v>6</v>
      </c>
      <c r="C87">
        <v>10</v>
      </c>
      <c r="D87">
        <v>15000</v>
      </c>
      <c r="I87">
        <v>1</v>
      </c>
      <c r="J87">
        <v>10</v>
      </c>
      <c r="K87">
        <f t="shared" si="65"/>
        <v>1</v>
      </c>
      <c r="L87">
        <f t="shared" si="62"/>
        <v>10</v>
      </c>
      <c r="M87" s="6">
        <f t="shared" si="63"/>
        <v>2.8</v>
      </c>
      <c r="N87" s="6">
        <f t="shared" si="64"/>
        <v>28</v>
      </c>
      <c r="O87" s="6">
        <f t="shared" si="66"/>
        <v>15.4</v>
      </c>
      <c r="U87" t="s">
        <v>52</v>
      </c>
      <c r="V87" t="str">
        <f>Optimiser!Q11</f>
        <v>Golden Blaze</v>
      </c>
      <c r="W87">
        <f>Optimiser!R11</f>
        <v>9</v>
      </c>
      <c r="X87">
        <f>Optimiser!S11</f>
        <v>1</v>
      </c>
      <c r="Y87" s="46">
        <f>Optimiser!T11</f>
        <v>0</v>
      </c>
    </row>
    <row r="88" spans="2:25">
      <c r="B88">
        <v>7</v>
      </c>
      <c r="C88">
        <v>11</v>
      </c>
      <c r="D88">
        <v>20000</v>
      </c>
      <c r="I88">
        <v>1</v>
      </c>
      <c r="J88">
        <v>11</v>
      </c>
      <c r="K88">
        <f t="shared" si="65"/>
        <v>1</v>
      </c>
      <c r="L88">
        <f t="shared" si="62"/>
        <v>11</v>
      </c>
      <c r="M88" s="6">
        <f t="shared" si="63"/>
        <v>2.5454545454545454</v>
      </c>
      <c r="N88" s="6">
        <f t="shared" si="64"/>
        <v>28</v>
      </c>
      <c r="O88" s="6">
        <f t="shared" si="66"/>
        <v>15.272727272727273</v>
      </c>
      <c r="U88" t="s">
        <v>53</v>
      </c>
      <c r="V88" t="str">
        <f>Optimiser!Q12</f>
        <v>Lucky face</v>
      </c>
      <c r="W88">
        <f>Optimiser!R12</f>
        <v>9</v>
      </c>
      <c r="X88">
        <f>Optimiser!S12</f>
        <v>1</v>
      </c>
      <c r="Y88" s="46">
        <f>Optimiser!T12</f>
        <v>0</v>
      </c>
    </row>
    <row r="89" spans="2:25">
      <c r="B89">
        <v>8</v>
      </c>
      <c r="C89">
        <v>12</v>
      </c>
      <c r="D89">
        <v>30000</v>
      </c>
      <c r="I89">
        <v>1</v>
      </c>
      <c r="J89">
        <v>12</v>
      </c>
      <c r="K89">
        <f t="shared" si="65"/>
        <v>1</v>
      </c>
      <c r="L89">
        <f t="shared" si="62"/>
        <v>12</v>
      </c>
      <c r="M89" s="6">
        <f t="shared" si="63"/>
        <v>2.3333333333333335</v>
      </c>
      <c r="N89" s="6">
        <f t="shared" si="64"/>
        <v>28</v>
      </c>
      <c r="O89" s="6">
        <f t="shared" si="66"/>
        <v>15.166666666666666</v>
      </c>
      <c r="U89" t="s">
        <v>54</v>
      </c>
      <c r="V89" t="str">
        <f>Optimiser!Q13</f>
        <v>Lucky face</v>
      </c>
      <c r="W89">
        <f>Optimiser!R13</f>
        <v>14</v>
      </c>
      <c r="X89">
        <f>Optimiser!S13</f>
        <v>1</v>
      </c>
      <c r="Y89" s="46">
        <f>Optimiser!T13</f>
        <v>0</v>
      </c>
    </row>
    <row r="90" spans="2:25">
      <c r="B90">
        <v>9</v>
      </c>
      <c r="C90">
        <v>13</v>
      </c>
      <c r="D90">
        <v>40000</v>
      </c>
      <c r="I90">
        <v>3</v>
      </c>
      <c r="J90">
        <v>4</v>
      </c>
      <c r="K90">
        <f t="shared" si="65"/>
        <v>3</v>
      </c>
      <c r="L90">
        <f t="shared" si="62"/>
        <v>12</v>
      </c>
      <c r="M90" s="6">
        <f t="shared" si="63"/>
        <v>2.3333333333333335</v>
      </c>
      <c r="N90" s="6">
        <f t="shared" si="64"/>
        <v>9.3333333333333339</v>
      </c>
      <c r="O90" s="6">
        <f t="shared" si="66"/>
        <v>5.8333333333333339</v>
      </c>
      <c r="U90" t="s">
        <v>55</v>
      </c>
      <c r="V90" t="str">
        <f>Optimiser!Q14</f>
        <v>Lucky face</v>
      </c>
      <c r="W90">
        <f>Optimiser!R14</f>
        <v>21</v>
      </c>
      <c r="X90">
        <f>Optimiser!S14</f>
        <v>0</v>
      </c>
      <c r="Y90" s="46">
        <f>Optimiser!T14</f>
        <v>0</v>
      </c>
    </row>
    <row r="91" spans="2:25">
      <c r="B91">
        <v>10</v>
      </c>
      <c r="C91">
        <v>14</v>
      </c>
      <c r="D91">
        <v>50000</v>
      </c>
      <c r="I91">
        <v>3</v>
      </c>
      <c r="J91">
        <v>5</v>
      </c>
      <c r="K91">
        <f t="shared" si="65"/>
        <v>3</v>
      </c>
      <c r="L91">
        <f t="shared" si="62"/>
        <v>15</v>
      </c>
      <c r="M91" s="6">
        <f t="shared" si="63"/>
        <v>1.8666666666666667</v>
      </c>
      <c r="N91" s="6">
        <f t="shared" si="64"/>
        <v>9.3333333333333339</v>
      </c>
      <c r="O91" s="6">
        <f t="shared" si="66"/>
        <v>5.6000000000000005</v>
      </c>
      <c r="U91" t="s">
        <v>56</v>
      </c>
      <c r="V91" t="str">
        <f>Optimiser!Q15</f>
        <v>Purple Splash</v>
      </c>
      <c r="W91">
        <f>Optimiser!R15</f>
        <v>19</v>
      </c>
      <c r="X91">
        <f>Optimiser!S15</f>
        <v>0</v>
      </c>
      <c r="Y91" s="46">
        <f>Optimiser!T15</f>
        <v>0</v>
      </c>
    </row>
    <row r="92" spans="2:25">
      <c r="B92">
        <v>11</v>
      </c>
      <c r="C92">
        <v>15</v>
      </c>
      <c r="D92">
        <v>60000</v>
      </c>
      <c r="I92">
        <v>3</v>
      </c>
      <c r="J92">
        <v>6</v>
      </c>
      <c r="K92">
        <f t="shared" si="65"/>
        <v>3</v>
      </c>
      <c r="L92">
        <f t="shared" si="62"/>
        <v>18</v>
      </c>
      <c r="M92" s="6">
        <f t="shared" si="63"/>
        <v>1.5555555555555556</v>
      </c>
      <c r="N92" s="6">
        <f t="shared" si="64"/>
        <v>9.3333333333333339</v>
      </c>
      <c r="O92" s="6">
        <f t="shared" si="66"/>
        <v>5.4444444444444446</v>
      </c>
      <c r="U92" t="s">
        <v>57</v>
      </c>
      <c r="V92" t="str">
        <f>Optimiser!Q16</f>
        <v>Lucky face</v>
      </c>
      <c r="W92">
        <f>Optimiser!R16</f>
        <v>11</v>
      </c>
      <c r="X92">
        <f>Optimiser!S16</f>
        <v>1</v>
      </c>
      <c r="Y92" s="46">
        <f>Optimiser!T16</f>
        <v>0</v>
      </c>
    </row>
    <row r="93" spans="2:25">
      <c r="B93">
        <v>12</v>
      </c>
      <c r="C93">
        <v>16</v>
      </c>
      <c r="D93">
        <v>70000</v>
      </c>
      <c r="I93">
        <v>3</v>
      </c>
      <c r="J93">
        <v>7</v>
      </c>
      <c r="K93">
        <f t="shared" si="65"/>
        <v>3</v>
      </c>
      <c r="L93">
        <f t="shared" si="62"/>
        <v>21</v>
      </c>
      <c r="M93" s="6">
        <f t="shared" si="63"/>
        <v>1.3333333333333333</v>
      </c>
      <c r="N93" s="6">
        <f t="shared" si="64"/>
        <v>9.3333333333333339</v>
      </c>
      <c r="O93" s="6">
        <f t="shared" si="66"/>
        <v>5.3333333333333339</v>
      </c>
      <c r="U93" t="s">
        <v>58</v>
      </c>
      <c r="V93" t="str">
        <f>Optimiser!Q17</f>
        <v>Lucky face</v>
      </c>
      <c r="W93">
        <f>Optimiser!R17</f>
        <v>21</v>
      </c>
      <c r="X93">
        <f>Optimiser!S17</f>
        <v>1</v>
      </c>
      <c r="Y93" s="46">
        <f>Optimiser!T17</f>
        <v>0</v>
      </c>
    </row>
    <row r="94" spans="2:25">
      <c r="B94">
        <v>13</v>
      </c>
      <c r="C94">
        <v>17</v>
      </c>
      <c r="D94">
        <v>80000</v>
      </c>
      <c r="I94">
        <v>3</v>
      </c>
      <c r="J94">
        <v>8</v>
      </c>
      <c r="K94">
        <f t="shared" si="65"/>
        <v>3</v>
      </c>
      <c r="L94">
        <f t="shared" si="62"/>
        <v>24</v>
      </c>
      <c r="M94" s="6">
        <f t="shared" si="63"/>
        <v>1.1666666666666667</v>
      </c>
      <c r="N94" s="6">
        <f t="shared" si="64"/>
        <v>9.3333333333333339</v>
      </c>
      <c r="O94" s="6">
        <f t="shared" si="66"/>
        <v>5.25</v>
      </c>
      <c r="U94" t="s">
        <v>59</v>
      </c>
      <c r="V94" t="str">
        <f>Optimiser!Q18</f>
        <v>Golden Blaze</v>
      </c>
      <c r="W94">
        <f>Optimiser!R18</f>
        <v>24</v>
      </c>
      <c r="X94">
        <f>Optimiser!S18</f>
        <v>1</v>
      </c>
      <c r="Y94" s="46">
        <f>Optimiser!T18</f>
        <v>0</v>
      </c>
    </row>
    <row r="95" spans="2:25">
      <c r="B95">
        <v>14</v>
      </c>
      <c r="C95">
        <v>18</v>
      </c>
      <c r="D95">
        <v>90000</v>
      </c>
      <c r="I95">
        <v>3</v>
      </c>
      <c r="J95">
        <v>9</v>
      </c>
      <c r="K95">
        <f t="shared" si="65"/>
        <v>3</v>
      </c>
      <c r="L95">
        <f t="shared" si="62"/>
        <v>27</v>
      </c>
      <c r="M95" s="6">
        <f t="shared" si="63"/>
        <v>1.037037037037037</v>
      </c>
      <c r="N95" s="6">
        <f t="shared" si="64"/>
        <v>9.3333333333333339</v>
      </c>
      <c r="O95" s="6">
        <f t="shared" si="66"/>
        <v>5.1851851851851851</v>
      </c>
      <c r="U95" t="s">
        <v>69</v>
      </c>
      <c r="V95" t="str">
        <f>Optimiser!Q19</f>
        <v>Purple Splash</v>
      </c>
      <c r="W95">
        <f>Optimiser!R19</f>
        <v>18</v>
      </c>
      <c r="X95">
        <f>Optimiser!S19</f>
        <v>1</v>
      </c>
      <c r="Y95" s="46">
        <f>Optimiser!T19</f>
        <v>0</v>
      </c>
    </row>
    <row r="96" spans="2:25">
      <c r="B96">
        <v>15</v>
      </c>
      <c r="C96">
        <v>19</v>
      </c>
      <c r="D96">
        <v>100000</v>
      </c>
      <c r="I96">
        <v>3</v>
      </c>
      <c r="J96">
        <v>10</v>
      </c>
      <c r="K96">
        <f t="shared" si="65"/>
        <v>3</v>
      </c>
      <c r="L96">
        <f t="shared" si="62"/>
        <v>30</v>
      </c>
      <c r="M96" s="6">
        <f t="shared" si="63"/>
        <v>0.93333333333333335</v>
      </c>
      <c r="N96" s="6">
        <f t="shared" si="64"/>
        <v>9.3333333333333339</v>
      </c>
      <c r="O96" s="6">
        <f t="shared" si="66"/>
        <v>5.1333333333333337</v>
      </c>
      <c r="U96" t="s">
        <v>70</v>
      </c>
      <c r="V96" t="str">
        <f>Optimiser!Q20</f>
        <v>Golden Blaze</v>
      </c>
      <c r="W96">
        <f>Optimiser!R20</f>
        <v>29</v>
      </c>
      <c r="X96">
        <f>Optimiser!S20</f>
        <v>1</v>
      </c>
      <c r="Y96" s="46">
        <f>Optimiser!T20</f>
        <v>0</v>
      </c>
    </row>
    <row r="97" spans="2:25">
      <c r="B97">
        <v>16</v>
      </c>
      <c r="C97">
        <v>20</v>
      </c>
      <c r="D97">
        <v>110000</v>
      </c>
      <c r="I97">
        <v>3</v>
      </c>
      <c r="J97">
        <v>11</v>
      </c>
      <c r="K97">
        <f t="shared" si="65"/>
        <v>3</v>
      </c>
      <c r="L97">
        <f t="shared" si="62"/>
        <v>33</v>
      </c>
      <c r="M97" s="6">
        <f t="shared" si="63"/>
        <v>0.84848484848484851</v>
      </c>
      <c r="N97" s="6">
        <f t="shared" si="64"/>
        <v>9.3333333333333339</v>
      </c>
      <c r="O97" s="6">
        <f t="shared" si="66"/>
        <v>5.0909090909090908</v>
      </c>
      <c r="U97" t="s">
        <v>71</v>
      </c>
      <c r="V97" t="str">
        <f>Optimiser!Q21</f>
        <v>Golden Blaze</v>
      </c>
      <c r="W97">
        <f>Optimiser!R21</f>
        <v>22</v>
      </c>
      <c r="X97">
        <f>Optimiser!S21</f>
        <v>1</v>
      </c>
      <c r="Y97" s="46">
        <f>Optimiser!T21</f>
        <v>0</v>
      </c>
    </row>
    <row r="98" spans="2:25">
      <c r="B98">
        <v>17</v>
      </c>
      <c r="C98">
        <v>21</v>
      </c>
      <c r="D98">
        <v>120000</v>
      </c>
      <c r="I98">
        <v>3</v>
      </c>
      <c r="J98">
        <v>12</v>
      </c>
      <c r="K98">
        <f t="shared" si="65"/>
        <v>3</v>
      </c>
      <c r="L98">
        <f t="shared" si="62"/>
        <v>36</v>
      </c>
      <c r="M98" s="6">
        <f t="shared" si="63"/>
        <v>0.77777777777777779</v>
      </c>
      <c r="N98" s="6">
        <f t="shared" si="64"/>
        <v>9.3333333333333339</v>
      </c>
      <c r="O98" s="6">
        <f t="shared" si="66"/>
        <v>5.0555555555555562</v>
      </c>
      <c r="U98" t="s">
        <v>72</v>
      </c>
      <c r="V98" t="str">
        <f>Optimiser!Q22</f>
        <v>Purple Splash</v>
      </c>
      <c r="W98">
        <f>Optimiser!R22</f>
        <v>9</v>
      </c>
      <c r="X98">
        <f>Optimiser!S22</f>
        <v>1</v>
      </c>
      <c r="Y98" s="46">
        <f>Optimiser!T22</f>
        <v>0</v>
      </c>
    </row>
    <row r="99" spans="2:25">
      <c r="B99">
        <v>18</v>
      </c>
      <c r="C99">
        <v>22</v>
      </c>
      <c r="D99">
        <v>130000</v>
      </c>
      <c r="I99">
        <v>6</v>
      </c>
      <c r="J99">
        <v>4</v>
      </c>
      <c r="K99">
        <f t="shared" si="65"/>
        <v>6</v>
      </c>
      <c r="L99">
        <f t="shared" si="62"/>
        <v>24</v>
      </c>
      <c r="M99" s="6">
        <f t="shared" si="63"/>
        <v>1.1666666666666667</v>
      </c>
      <c r="N99" s="6">
        <f t="shared" si="64"/>
        <v>4.666666666666667</v>
      </c>
      <c r="O99" s="6">
        <f t="shared" si="66"/>
        <v>2.916666666666667</v>
      </c>
      <c r="U99" t="s">
        <v>73</v>
      </c>
      <c r="V99" t="str">
        <f>Optimiser!Q23</f>
        <v>Lucky face</v>
      </c>
      <c r="W99">
        <f>Optimiser!R23</f>
        <v>14</v>
      </c>
      <c r="X99">
        <f>Optimiser!S23</f>
        <v>1</v>
      </c>
      <c r="Y99" s="46">
        <f>Optimiser!T23</f>
        <v>0</v>
      </c>
    </row>
    <row r="100" spans="2:25">
      <c r="B100">
        <v>19</v>
      </c>
      <c r="C100">
        <v>23</v>
      </c>
      <c r="D100">
        <v>140000</v>
      </c>
      <c r="I100">
        <v>6</v>
      </c>
      <c r="J100">
        <v>5</v>
      </c>
      <c r="K100">
        <f t="shared" si="65"/>
        <v>6</v>
      </c>
      <c r="L100">
        <f t="shared" si="62"/>
        <v>30</v>
      </c>
      <c r="M100" s="6">
        <f t="shared" si="63"/>
        <v>0.93333333333333335</v>
      </c>
      <c r="N100" s="6">
        <f t="shared" si="64"/>
        <v>4.666666666666667</v>
      </c>
      <c r="O100" s="6">
        <f t="shared" si="66"/>
        <v>2.8000000000000003</v>
      </c>
      <c r="U100" t="s">
        <v>74</v>
      </c>
      <c r="V100" t="str">
        <f>Optimiser!Q24</f>
        <v>Golden Blaze</v>
      </c>
      <c r="W100">
        <f>Optimiser!R24</f>
        <v>21</v>
      </c>
      <c r="X100">
        <f>Optimiser!S24</f>
        <v>1</v>
      </c>
      <c r="Y100" s="46">
        <f>Optimiser!T24</f>
        <v>0</v>
      </c>
    </row>
    <row r="101" spans="2:25">
      <c r="B101">
        <v>20</v>
      </c>
      <c r="C101">
        <v>24</v>
      </c>
      <c r="D101">
        <v>160000</v>
      </c>
      <c r="I101">
        <v>6</v>
      </c>
      <c r="J101">
        <v>6</v>
      </c>
      <c r="K101">
        <f t="shared" si="65"/>
        <v>6</v>
      </c>
      <c r="L101">
        <f t="shared" si="62"/>
        <v>36</v>
      </c>
      <c r="M101" s="6">
        <f t="shared" si="63"/>
        <v>0.77777777777777779</v>
      </c>
      <c r="N101" s="6">
        <f t="shared" si="64"/>
        <v>4.666666666666667</v>
      </c>
      <c r="O101" s="6">
        <f t="shared" si="66"/>
        <v>2.7222222222222223</v>
      </c>
      <c r="U101" t="s">
        <v>75</v>
      </c>
      <c r="V101" t="str">
        <f>Optimiser!Q25</f>
        <v>Lucky face</v>
      </c>
      <c r="W101">
        <f>Optimiser!R25</f>
        <v>13</v>
      </c>
      <c r="X101">
        <f>Optimiser!S25</f>
        <v>0</v>
      </c>
      <c r="Y101" s="46">
        <f>Optimiser!T25</f>
        <v>0</v>
      </c>
    </row>
    <row r="102" spans="2:25">
      <c r="B102">
        <v>21</v>
      </c>
      <c r="C102">
        <v>25</v>
      </c>
      <c r="D102">
        <v>180000</v>
      </c>
      <c r="I102">
        <v>6</v>
      </c>
      <c r="J102">
        <v>7</v>
      </c>
      <c r="K102">
        <f t="shared" si="65"/>
        <v>6</v>
      </c>
      <c r="L102">
        <f t="shared" si="62"/>
        <v>42</v>
      </c>
      <c r="M102" s="6">
        <f t="shared" si="63"/>
        <v>0.66666666666666663</v>
      </c>
      <c r="N102" s="6">
        <f t="shared" si="64"/>
        <v>4.666666666666667</v>
      </c>
      <c r="O102" s="6">
        <f t="shared" si="66"/>
        <v>2.666666666666667</v>
      </c>
      <c r="U102" t="s">
        <v>76</v>
      </c>
      <c r="V102" t="str">
        <f>Optimiser!Q26</f>
        <v>Lucky face</v>
      </c>
      <c r="W102">
        <f>Optimiser!R26</f>
        <v>9</v>
      </c>
      <c r="X102">
        <f>Optimiser!S26</f>
        <v>1</v>
      </c>
      <c r="Y102" s="46">
        <f>Optimiser!T26</f>
        <v>0</v>
      </c>
    </row>
    <row r="103" spans="2:25">
      <c r="B103">
        <v>22</v>
      </c>
      <c r="C103">
        <v>26</v>
      </c>
      <c r="D103">
        <v>200000</v>
      </c>
      <c r="I103">
        <v>6</v>
      </c>
      <c r="J103">
        <v>8</v>
      </c>
      <c r="K103">
        <f t="shared" si="65"/>
        <v>6</v>
      </c>
      <c r="L103">
        <f t="shared" si="62"/>
        <v>48</v>
      </c>
      <c r="M103" s="6">
        <f t="shared" si="63"/>
        <v>0.58333333333333337</v>
      </c>
      <c r="N103" s="6">
        <f t="shared" si="64"/>
        <v>4.666666666666667</v>
      </c>
      <c r="O103" s="6">
        <f t="shared" si="66"/>
        <v>2.625</v>
      </c>
      <c r="U103" t="s">
        <v>77</v>
      </c>
      <c r="V103" t="str">
        <f>Optimiser!Q27</f>
        <v>Purple Splash</v>
      </c>
      <c r="W103">
        <f>Optimiser!R27</f>
        <v>12</v>
      </c>
      <c r="X103">
        <f>Optimiser!S27</f>
        <v>1</v>
      </c>
      <c r="Y103" s="46">
        <f>Optimiser!T27</f>
        <v>0</v>
      </c>
    </row>
    <row r="104" spans="2:25">
      <c r="B104">
        <v>23</v>
      </c>
      <c r="C104">
        <v>27</v>
      </c>
      <c r="D104">
        <v>220000</v>
      </c>
      <c r="I104">
        <v>6</v>
      </c>
      <c r="J104">
        <v>9</v>
      </c>
      <c r="K104">
        <f t="shared" si="65"/>
        <v>6</v>
      </c>
      <c r="L104">
        <f t="shared" si="62"/>
        <v>54</v>
      </c>
      <c r="M104" s="6">
        <f t="shared" si="63"/>
        <v>0.51851851851851849</v>
      </c>
      <c r="N104" s="6">
        <f t="shared" si="64"/>
        <v>4.666666666666667</v>
      </c>
      <c r="O104" s="6">
        <f t="shared" si="66"/>
        <v>2.5925925925925926</v>
      </c>
      <c r="U104" t="s">
        <v>78</v>
      </c>
      <c r="V104" t="str">
        <f>Optimiser!Q28</f>
        <v>Lucky face</v>
      </c>
      <c r="W104">
        <f>Optimiser!R28</f>
        <v>7</v>
      </c>
      <c r="X104">
        <f>Optimiser!S28</f>
        <v>1</v>
      </c>
      <c r="Y104" s="46">
        <f>Optimiser!T28</f>
        <v>0</v>
      </c>
    </row>
    <row r="105" spans="2:25">
      <c r="B105">
        <v>24</v>
      </c>
      <c r="C105">
        <v>28</v>
      </c>
      <c r="D105">
        <v>240000</v>
      </c>
      <c r="I105">
        <v>6</v>
      </c>
      <c r="J105">
        <v>10</v>
      </c>
      <c r="K105">
        <f t="shared" si="65"/>
        <v>6</v>
      </c>
      <c r="L105">
        <f t="shared" si="62"/>
        <v>60</v>
      </c>
      <c r="M105" s="6">
        <f t="shared" si="63"/>
        <v>0.46666666666666667</v>
      </c>
      <c r="N105" s="6">
        <f t="shared" si="64"/>
        <v>4.666666666666667</v>
      </c>
      <c r="O105" s="6">
        <f t="shared" si="66"/>
        <v>2.5666666666666669</v>
      </c>
      <c r="U105" t="s">
        <v>79</v>
      </c>
      <c r="V105" t="str">
        <f>Optimiser!Q29</f>
        <v>Lucky face</v>
      </c>
      <c r="W105">
        <f>Optimiser!R29</f>
        <v>7</v>
      </c>
      <c r="X105">
        <f>Optimiser!S29</f>
        <v>1</v>
      </c>
      <c r="Y105" s="46">
        <f>Optimiser!T29</f>
        <v>5.4729166666666664</v>
      </c>
    </row>
    <row r="106" spans="2:25">
      <c r="B106">
        <v>25</v>
      </c>
      <c r="C106">
        <v>29</v>
      </c>
      <c r="D106">
        <v>260000</v>
      </c>
      <c r="I106">
        <v>6</v>
      </c>
      <c r="J106">
        <v>11</v>
      </c>
      <c r="K106">
        <f t="shared" si="65"/>
        <v>6</v>
      </c>
      <c r="L106">
        <f t="shared" si="62"/>
        <v>66</v>
      </c>
      <c r="M106" s="6">
        <f t="shared" si="63"/>
        <v>0.42424242424242425</v>
      </c>
      <c r="N106" s="6">
        <f t="shared" si="64"/>
        <v>4.666666666666667</v>
      </c>
      <c r="O106" s="6">
        <f t="shared" si="66"/>
        <v>2.5454545454545454</v>
      </c>
      <c r="U106" t="s">
        <v>80</v>
      </c>
      <c r="V106">
        <f>Optimiser!Q30</f>
        <v>0</v>
      </c>
      <c r="W106">
        <f>Optimiser!R30</f>
        <v>0</v>
      </c>
      <c r="X106">
        <f>Optimiser!S30</f>
        <v>0</v>
      </c>
      <c r="Y106" s="46">
        <f>Optimiser!T30</f>
        <v>0</v>
      </c>
    </row>
    <row r="107" spans="2:25">
      <c r="B107">
        <v>26</v>
      </c>
      <c r="C107">
        <v>30</v>
      </c>
      <c r="D107">
        <v>280000</v>
      </c>
      <c r="I107">
        <v>6</v>
      </c>
      <c r="J107">
        <v>12</v>
      </c>
      <c r="K107">
        <f t="shared" si="65"/>
        <v>6</v>
      </c>
      <c r="L107">
        <f t="shared" si="62"/>
        <v>72</v>
      </c>
      <c r="M107" s="6">
        <f t="shared" si="63"/>
        <v>0.3888888888888889</v>
      </c>
      <c r="N107" s="6">
        <f t="shared" si="64"/>
        <v>4.666666666666667</v>
      </c>
      <c r="O107" s="6">
        <f t="shared" si="66"/>
        <v>2.5277777777777781</v>
      </c>
      <c r="U107" t="s">
        <v>81</v>
      </c>
      <c r="V107">
        <f>Optimiser!Q31</f>
        <v>0</v>
      </c>
      <c r="W107">
        <f>Optimiser!R31</f>
        <v>0</v>
      </c>
      <c r="X107">
        <f>Optimiser!S31</f>
        <v>0</v>
      </c>
      <c r="Y107" s="46">
        <f>Optimiser!T31</f>
        <v>0</v>
      </c>
    </row>
    <row r="108" spans="2:25">
      <c r="B108">
        <v>27</v>
      </c>
      <c r="C108">
        <v>31</v>
      </c>
      <c r="D108">
        <v>300000</v>
      </c>
      <c r="U108" t="s">
        <v>82</v>
      </c>
      <c r="V108">
        <f>Optimiser!Q32</f>
        <v>0</v>
      </c>
      <c r="W108">
        <f>Optimiser!R32</f>
        <v>0</v>
      </c>
      <c r="X108">
        <f>Optimiser!S32</f>
        <v>0</v>
      </c>
      <c r="Y108" s="46">
        <f>Optimiser!T32</f>
        <v>0</v>
      </c>
    </row>
    <row r="109" spans="2:25">
      <c r="B109">
        <v>28</v>
      </c>
      <c r="C109">
        <v>32</v>
      </c>
      <c r="D109">
        <v>320000</v>
      </c>
      <c r="N109" t="s">
        <v>98</v>
      </c>
      <c r="O109" s="6">
        <f>AVERAGE(O81:O107)</f>
        <v>7.987682379349045</v>
      </c>
      <c r="U109" t="s">
        <v>83</v>
      </c>
      <c r="V109">
        <f>Optimiser!Q33</f>
        <v>0</v>
      </c>
      <c r="W109">
        <f>Optimiser!R33</f>
        <v>0</v>
      </c>
      <c r="X109">
        <f>Optimiser!S33</f>
        <v>0</v>
      </c>
      <c r="Y109" s="46">
        <f>Optimiser!T33</f>
        <v>0</v>
      </c>
    </row>
    <row r="110" spans="2:25">
      <c r="B110">
        <v>29</v>
      </c>
      <c r="C110">
        <v>33</v>
      </c>
      <c r="D110">
        <v>340000</v>
      </c>
      <c r="U110" t="s">
        <v>84</v>
      </c>
      <c r="V110">
        <f>Optimiser!Q34</f>
        <v>0</v>
      </c>
      <c r="W110">
        <f>Optimiser!R34</f>
        <v>0</v>
      </c>
      <c r="X110">
        <f>Optimiser!S34</f>
        <v>0</v>
      </c>
      <c r="Y110" s="46">
        <f>Optimiser!T34</f>
        <v>0</v>
      </c>
    </row>
    <row r="111" spans="2:25">
      <c r="B111">
        <v>30</v>
      </c>
      <c r="C111">
        <v>34</v>
      </c>
      <c r="D111">
        <v>360000</v>
      </c>
      <c r="U111" t="s">
        <v>85</v>
      </c>
      <c r="V111">
        <f>Optimiser!Q35</f>
        <v>0</v>
      </c>
      <c r="W111">
        <f>Optimiser!R35</f>
        <v>0</v>
      </c>
      <c r="X111">
        <f>Optimiser!S35</f>
        <v>0</v>
      </c>
      <c r="Y111" s="46">
        <f>Optimiser!T35</f>
        <v>0</v>
      </c>
    </row>
    <row r="112" spans="2:25">
      <c r="U112" t="s">
        <v>152</v>
      </c>
      <c r="V112">
        <f>Optimiser!Q36</f>
        <v>0</v>
      </c>
      <c r="W112">
        <f>Optimiser!R36</f>
        <v>0</v>
      </c>
      <c r="X112">
        <f>Optimiser!S36</f>
        <v>0</v>
      </c>
      <c r="Y112" s="46">
        <f>Optimiser!T36</f>
        <v>0</v>
      </c>
    </row>
    <row r="113" spans="21:25">
      <c r="U113" t="s">
        <v>153</v>
      </c>
      <c r="V113">
        <f>Optimiser!Q37</f>
        <v>0</v>
      </c>
      <c r="W113">
        <f>Optimiser!R37</f>
        <v>0</v>
      </c>
      <c r="X113">
        <f>Optimiser!S37</f>
        <v>0</v>
      </c>
      <c r="Y113" s="46">
        <f>Optimiser!T37</f>
        <v>0</v>
      </c>
    </row>
    <row r="114" spans="21:25">
      <c r="U114" t="s">
        <v>154</v>
      </c>
      <c r="V114">
        <f>Optimiser!Q38</f>
        <v>0</v>
      </c>
      <c r="W114">
        <f>Optimiser!R38</f>
        <v>0</v>
      </c>
      <c r="X114">
        <f>Optimiser!S38</f>
        <v>0</v>
      </c>
      <c r="Y114" s="46">
        <f>Optimiser!T38</f>
        <v>0</v>
      </c>
    </row>
    <row r="115" spans="21:25">
      <c r="U115" t="s">
        <v>155</v>
      </c>
      <c r="V115">
        <f>Optimiser!Q39</f>
        <v>0</v>
      </c>
      <c r="W115">
        <f>Optimiser!R39</f>
        <v>0</v>
      </c>
      <c r="X115">
        <f>Optimiser!S39</f>
        <v>0</v>
      </c>
      <c r="Y115" s="46">
        <f>Optimiser!T39</f>
        <v>0</v>
      </c>
    </row>
    <row r="116" spans="21:25">
      <c r="U116" t="s">
        <v>156</v>
      </c>
      <c r="V116">
        <f>Optimiser!Q40</f>
        <v>0</v>
      </c>
      <c r="W116">
        <f>Optimiser!R40</f>
        <v>0</v>
      </c>
      <c r="X116">
        <f>Optimiser!S40</f>
        <v>0</v>
      </c>
      <c r="Y116" s="46">
        <f>Optimiser!T40</f>
        <v>0</v>
      </c>
    </row>
    <row r="117" spans="21:25">
      <c r="U117" t="s">
        <v>157</v>
      </c>
      <c r="V117">
        <f>Optimiser!Q41</f>
        <v>0</v>
      </c>
      <c r="W117">
        <f>Optimiser!R41</f>
        <v>0</v>
      </c>
      <c r="X117">
        <f>Optimiser!S41</f>
        <v>0</v>
      </c>
      <c r="Y117" s="46">
        <f>Optimiser!T41</f>
        <v>0</v>
      </c>
    </row>
    <row r="118" spans="21:25">
      <c r="U118" t="s">
        <v>158</v>
      </c>
      <c r="V118">
        <f>Optimiser!Q42</f>
        <v>0</v>
      </c>
      <c r="W118">
        <f>Optimiser!R42</f>
        <v>0</v>
      </c>
      <c r="X118">
        <f>Optimiser!S42</f>
        <v>0</v>
      </c>
      <c r="Y118" s="46">
        <f>Optimiser!T42</f>
        <v>0</v>
      </c>
    </row>
    <row r="119" spans="21:25">
      <c r="U119" t="s">
        <v>159</v>
      </c>
      <c r="V119">
        <f>Optimiser!Q43</f>
        <v>0</v>
      </c>
      <c r="W119">
        <f>Optimiser!R43</f>
        <v>0</v>
      </c>
      <c r="X119">
        <f>Optimiser!S43</f>
        <v>0</v>
      </c>
      <c r="Y119" s="46">
        <f>Optimiser!T43</f>
        <v>0</v>
      </c>
    </row>
    <row r="120" spans="21:25">
      <c r="U120" t="s">
        <v>160</v>
      </c>
      <c r="V120">
        <f>Optimiser!Q44</f>
        <v>0</v>
      </c>
      <c r="W120">
        <f>Optimiser!R44</f>
        <v>0</v>
      </c>
      <c r="X120">
        <f>Optimiser!S44</f>
        <v>0</v>
      </c>
      <c r="Y120" s="46">
        <f>Optimiser!T44</f>
        <v>0</v>
      </c>
    </row>
    <row r="122" spans="21:25">
      <c r="V122" t="s">
        <v>33</v>
      </c>
      <c r="W122" s="6">
        <f>AVERAGE(W81:INDEX(W81:W120,U79,1))</f>
        <v>14.64</v>
      </c>
      <c r="X122" s="6">
        <f>AVERAGE(X81:INDEX(X81:X120,U79,1))</f>
        <v>0.88</v>
      </c>
      <c r="Y122" s="8">
        <f>(INDEX(Y81:Y120,U79,1)-Y81)/9*24</f>
        <v>14.342592592592592</v>
      </c>
    </row>
  </sheetData>
  <conditionalFormatting sqref="J22:DE54">
    <cfRule type="colorScale" priority="3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3:L14">
    <cfRule type="colorScale" priority="36">
      <colorScale>
        <cfvo type="min" val="0"/>
        <cfvo type="max" val="0"/>
        <color theme="0"/>
        <color rgb="FFFFEF9C"/>
      </colorScale>
    </cfRule>
  </conditionalFormatting>
  <conditionalFormatting sqref="L3:L14">
    <cfRule type="colorScale" priority="28">
      <colorScale>
        <cfvo type="min" val="0"/>
        <cfvo type="max" val="0"/>
        <color theme="0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11</vt:i4>
      </vt:variant>
      <vt:variant>
        <vt:lpstr>Zakresy nazwane</vt:lpstr>
      </vt:variant>
      <vt:variant>
        <vt:i4>2</vt:i4>
      </vt:variant>
    </vt:vector>
  </HeadingPairs>
  <TitlesOfParts>
    <vt:vector size="13" baseType="lpstr">
      <vt:lpstr>Optimiser</vt:lpstr>
      <vt:lpstr>Core</vt:lpstr>
      <vt:lpstr>Gem def</vt:lpstr>
      <vt:lpstr>Skull gold</vt:lpstr>
      <vt:lpstr>Gold fast</vt:lpstr>
      <vt:lpstr>Gold max</vt:lpstr>
      <vt:lpstr>Lock max</vt:lpstr>
      <vt:lpstr>Lock speed</vt:lpstr>
      <vt:lpstr>Trap1</vt:lpstr>
      <vt:lpstr>Trap2</vt:lpstr>
      <vt:lpstr>Trap3</vt:lpstr>
      <vt:lpstr>Optimiser!traps_costs</vt:lpstr>
      <vt:lpstr>Optimiser!upgrades_costs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Tomek</dc:creator>
  <cp:lastModifiedBy>Tomek</cp:lastModifiedBy>
  <dcterms:created xsi:type="dcterms:W3CDTF">2015-08-17T00:29:25Z</dcterms:created>
  <dcterms:modified xsi:type="dcterms:W3CDTF">2021-03-01T18:58:51Z</dcterms:modified>
</cp:coreProperties>
</file>