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https://tbzedu-my.sharepoint.com/personal/marco_stauber_edu_tbz_ch/Documents/node-red/extensionv1.0/"/>
    </mc:Choice>
  </mc:AlternateContent>
  <xr:revisionPtr revIDLastSave="0" documentId="114_{A4904AD0-8F75-486B-AF84-97772C607EAC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3" i="1" l="1"/>
  <c r="T7" i="1"/>
  <c r="T9" i="1"/>
  <c r="T10" i="1"/>
  <c r="T19" i="1"/>
  <c r="T23" i="1"/>
  <c r="O30" i="1"/>
  <c r="T30" i="1" s="1"/>
  <c r="O29" i="1"/>
  <c r="T29" i="1" s="1"/>
  <c r="O26" i="1"/>
  <c r="T26" i="1" s="1"/>
  <c r="O21" i="1"/>
  <c r="T21" i="1" s="1"/>
  <c r="O22" i="1"/>
  <c r="T22" i="1" s="1"/>
  <c r="O23" i="1"/>
  <c r="O24" i="1"/>
  <c r="T24" i="1" s="1"/>
  <c r="O25" i="1"/>
  <c r="T25" i="1" s="1"/>
  <c r="O27" i="1"/>
  <c r="T27" i="1" s="1"/>
  <c r="O20" i="1"/>
  <c r="T20" i="1" s="1"/>
  <c r="O18" i="1"/>
  <c r="T18" i="1" s="1"/>
  <c r="O16" i="1"/>
  <c r="T16" i="1" s="1"/>
  <c r="O15" i="1"/>
  <c r="T15" i="1" s="1"/>
  <c r="O9" i="1"/>
  <c r="O5" i="1"/>
  <c r="T5" i="1" s="1"/>
  <c r="O4" i="1"/>
  <c r="T4" i="1" s="1"/>
  <c r="O6" i="1"/>
  <c r="T6" i="1" s="1"/>
  <c r="O7" i="1"/>
  <c r="O8" i="1"/>
  <c r="T8" i="1" s="1"/>
  <c r="O10" i="1"/>
  <c r="O11" i="1"/>
  <c r="T11" i="1" s="1"/>
  <c r="O12" i="1"/>
  <c r="T12" i="1" s="1"/>
  <c r="O13" i="1"/>
  <c r="T13" i="1" s="1"/>
  <c r="O14" i="1"/>
  <c r="T14" i="1" s="1"/>
  <c r="O17" i="1"/>
  <c r="T17" i="1" s="1"/>
  <c r="O19" i="1"/>
  <c r="O28" i="1"/>
  <c r="T28" i="1" s="1"/>
  <c r="O3" i="1"/>
  <c r="O33" i="1" l="1"/>
  <c r="T3" i="1"/>
  <c r="T33" i="1" s="1"/>
  <c r="U33" i="1" s="1"/>
  <c r="J30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4" i="1"/>
  <c r="J5" i="1"/>
  <c r="J6" i="1"/>
  <c r="J7" i="1"/>
  <c r="J8" i="1"/>
  <c r="J9" i="1"/>
  <c r="J3" i="1"/>
  <c r="J33" i="1" l="1"/>
  <c r="G18" i="1"/>
  <c r="G30" i="1" l="1"/>
  <c r="G29" i="1"/>
  <c r="G28" i="1" l="1"/>
  <c r="G27" i="1" l="1"/>
  <c r="G26" i="1" l="1"/>
  <c r="G23" i="1" l="1"/>
  <c r="G24" i="1"/>
  <c r="G25" i="1"/>
  <c r="G22" i="1"/>
  <c r="G19" i="1" l="1"/>
  <c r="G20" i="1"/>
  <c r="G21" i="1"/>
  <c r="G4" i="1" l="1"/>
  <c r="G10" i="1"/>
  <c r="G3" i="1"/>
  <c r="G5" i="1"/>
  <c r="G6" i="1"/>
  <c r="G7" i="1"/>
  <c r="G8" i="1"/>
  <c r="G9" i="1"/>
  <c r="G11" i="1"/>
  <c r="G12" i="1"/>
  <c r="G13" i="1"/>
  <c r="G14" i="1"/>
  <c r="G15" i="1"/>
  <c r="G16" i="1"/>
  <c r="G17" i="1"/>
  <c r="G2" i="1"/>
  <c r="G33" i="1" l="1"/>
</calcChain>
</file>

<file path=xl/sharedStrings.xml><?xml version="1.0" encoding="utf-8"?>
<sst xmlns="http://schemas.openxmlformats.org/spreadsheetml/2006/main" count="136" uniqueCount="105">
  <si>
    <t>Part</t>
  </si>
  <si>
    <t>Supplier</t>
  </si>
  <si>
    <t>Supplier nr.</t>
  </si>
  <si>
    <t>amount</t>
  </si>
  <si>
    <t>price/piece</t>
  </si>
  <si>
    <t>price total</t>
  </si>
  <si>
    <t>What</t>
  </si>
  <si>
    <t>Relays</t>
  </si>
  <si>
    <t>digikey</t>
  </si>
  <si>
    <t>seeed</t>
  </si>
  <si>
    <t>G5NB-1A-E-DC5</t>
  </si>
  <si>
    <t>EVQQ2U02W</t>
  </si>
  <si>
    <t>max232</t>
  </si>
  <si>
    <t>MAX232DR</t>
  </si>
  <si>
    <t>terminal 2pin 3.5mm</t>
  </si>
  <si>
    <t>LTST-C191KRKT</t>
  </si>
  <si>
    <t>LTST-C191KGKT</t>
  </si>
  <si>
    <t>led green</t>
  </si>
  <si>
    <t>bcd 7segment</t>
  </si>
  <si>
    <t>button</t>
  </si>
  <si>
    <t>3.3V</t>
  </si>
  <si>
    <t>SPX1117M3-L-3-3 / TR</t>
  </si>
  <si>
    <t>KTY81 / 110,112</t>
  </si>
  <si>
    <t>temperatur sensor</t>
  </si>
  <si>
    <t>PMEG4010EH, 115</t>
  </si>
  <si>
    <t>schotky diode</t>
  </si>
  <si>
    <t>STM32F401RBT6</t>
  </si>
  <si>
    <t>SX25Y026000B91T</t>
  </si>
  <si>
    <t>26mhz crystal</t>
  </si>
  <si>
    <t>CD4543BM96</t>
  </si>
  <si>
    <t>7 segment</t>
  </si>
  <si>
    <t>transistor</t>
  </si>
  <si>
    <t>MMBT3904-7-F</t>
  </si>
  <si>
    <t>10uF 0805 25V</t>
  </si>
  <si>
    <t>100nF 0603 50V</t>
  </si>
  <si>
    <t>usb micro b</t>
  </si>
  <si>
    <t>RC0603JR-073K3L</t>
  </si>
  <si>
    <t>3k ohm 0603</t>
  </si>
  <si>
    <t>RC0603FR-07165KL</t>
  </si>
  <si>
    <t>165k ohm 0603</t>
  </si>
  <si>
    <t>https://www.digikey.ch/product-detail/de/vishay-semiconductor-opto-division/TDCG1060M/TDCG1060M-ND/4074707</t>
  </si>
  <si>
    <t>270 ohm 0603</t>
  </si>
  <si>
    <t>RC0603FR-0711K5L</t>
  </si>
  <si>
    <t>11k ohm 0603</t>
  </si>
  <si>
    <t>22pf 0603 50V</t>
  </si>
  <si>
    <t>CL10C220JB8NNNC</t>
  </si>
  <si>
    <t>RC0603JR-071K3L</t>
  </si>
  <si>
    <t>1.3k ohm 0603</t>
  </si>
  <si>
    <t>10k ohm 0603</t>
  </si>
  <si>
    <t xml:space="preserve">dsub 9 </t>
  </si>
  <si>
    <t>GCM188R71E105KA64D</t>
  </si>
  <si>
    <t>1uf 0603 25V</t>
  </si>
  <si>
    <t>BLM18AG102SN1D</t>
  </si>
  <si>
    <t>FRB</t>
  </si>
  <si>
    <t>390 ohm 0805</t>
  </si>
  <si>
    <t>RC0805JR-07390RL</t>
  </si>
  <si>
    <t>SMD</t>
  </si>
  <si>
    <t>THT</t>
  </si>
  <si>
    <t>led red</t>
  </si>
  <si>
    <t>GRM21BR61E106KA73L</t>
  </si>
  <si>
    <t>digikey price</t>
  </si>
  <si>
    <t>digikey new supply number</t>
  </si>
  <si>
    <t>497-17428-ND</t>
  </si>
  <si>
    <t>Z2771-ND</t>
  </si>
  <si>
    <t>296-14619-1-ND</t>
  </si>
  <si>
    <t>277-5719-ND</t>
  </si>
  <si>
    <t>160-1447-1-ND</t>
  </si>
  <si>
    <t>160-1446-1-ND</t>
  </si>
  <si>
    <t>296-31539-1-ND</t>
  </si>
  <si>
    <t>P12954SCT-ND</t>
  </si>
  <si>
    <t>1016-1848-1-ND</t>
  </si>
  <si>
    <t>568-1003-ND</t>
  </si>
  <si>
    <t>1727-3880-1-ND</t>
  </si>
  <si>
    <t>TDCG1060M-ND</t>
  </si>
  <si>
    <t>MMBT3904-FDICT-ND</t>
  </si>
  <si>
    <t>490-5523-1-ND</t>
  </si>
  <si>
    <t>C0603C104Z3VACTU</t>
  </si>
  <si>
    <t>399-1100-1-ND</t>
  </si>
  <si>
    <t>WM17141CT-ND</t>
  </si>
  <si>
    <t>311-3.3KGRCT-ND</t>
  </si>
  <si>
    <t>311-165KHRCT-ND</t>
  </si>
  <si>
    <t>RC1206FR-07270RL</t>
  </si>
  <si>
    <t>311-11.5KHRCT-ND</t>
  </si>
  <si>
    <t>1276-1023-1-ND</t>
  </si>
  <si>
    <t>311-1.3KGRCT-ND</t>
  </si>
  <si>
    <t>490-10673-1-ND</t>
  </si>
  <si>
    <t>732-618009231121-ND</t>
  </si>
  <si>
    <t>490-1015-1-ND</t>
  </si>
  <si>
    <t>311-390ARCT-ND</t>
  </si>
  <si>
    <t>255-3559-ND</t>
  </si>
  <si>
    <t>732-4978-1-ND</t>
  </si>
  <si>
    <t>732-12017-1-ND</t>
  </si>
  <si>
    <t>P12932SCT-ND</t>
  </si>
  <si>
    <t>576-4764-1-ND</t>
  </si>
  <si>
    <t>anderer footprint!</t>
  </si>
  <si>
    <t>296-TMP6131DECRCT-ND</t>
  </si>
  <si>
    <t>1655-1926-1-ND</t>
  </si>
  <si>
    <t>SER4105CT-ND</t>
  </si>
  <si>
    <t>1276-6454-1-ND</t>
  </si>
  <si>
    <t>2057-MCR-B-S-RA-SMT-EH4B-T/RCT-ND</t>
  </si>
  <si>
    <t>311-1445-1-ND</t>
  </si>
  <si>
    <t>mixed</t>
  </si>
  <si>
    <t>311-270HRCT-ND</t>
  </si>
  <si>
    <t>311-10KGRCT-ND</t>
  </si>
  <si>
    <t>RC0603JR-0710KL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</si>
</sst>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_ [$CHF-807]\ * #,##0.00_ ;_ [$CHF-807]\ * \-#,##0.00_ ;_ [$CHF-807]\ * &quot;-&quot;??_ ;_ @_ 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1" fillId="0" borderId="0" xfId="1"/>
    <xf numFmtId="1" fontId="0" fillId="0" borderId="0" xfId="0" applyNumberFormat="1" applyAlignment="1">
      <alignment horizontal="left"/>
    </xf>
    <xf numFmtId="165" fontId="0" fillId="0" borderId="0" xfId="0" applyNumberFormat="1"/>
    <xf numFmtId="0" fontId="0" fillId="2" borderId="0" xfId="0" applyFill="1"/>
    <xf numFmtId="0" fontId="2" fillId="0" borderId="0" xfId="1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h/product-detail/de/vishay-semiconductor-opto-division/TDCG1060M/TDCG1060M-ND/40747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7"/>
  <sheetViews>
    <sheetView tabSelected="1" zoomScale="85" zoomScaleNormal="85" workbookViewId="0">
      <selection activeCell="K19" sqref="K19"/>
    </sheetView>
  </sheetViews>
  <sheetFormatPr baseColWidth="10" defaultRowHeight="14.25" x14ac:dyDescent="0.45"/>
  <cols>
    <col min="2" max="2" width="22.86328125" customWidth="1"/>
    <col min="4" max="4" width="22.265625" customWidth="1"/>
  </cols>
  <sheetData>
    <row r="1" spans="1:20" x14ac:dyDescent="0.45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60</v>
      </c>
      <c r="K1" t="s">
        <v>61</v>
      </c>
    </row>
    <row r="2" spans="1:20" x14ac:dyDescent="0.45">
      <c r="F2" s="1"/>
      <c r="G2" s="1">
        <f>E2*F2</f>
        <v>0</v>
      </c>
    </row>
    <row r="3" spans="1:20" x14ac:dyDescent="0.45">
      <c r="B3" t="s">
        <v>7</v>
      </c>
      <c r="C3" t="s">
        <v>9</v>
      </c>
      <c r="D3" s="2" t="s">
        <v>10</v>
      </c>
      <c r="E3">
        <v>6</v>
      </c>
      <c r="F3" s="1">
        <v>0.69</v>
      </c>
      <c r="G3" s="1">
        <f t="shared" ref="G3:G30" si="0">E3*F3</f>
        <v>4.1399999999999997</v>
      </c>
      <c r="I3" s="5">
        <v>1.7043999999999999</v>
      </c>
      <c r="J3" s="5">
        <f>SUM(I3*E3*5)</f>
        <v>51.131999999999998</v>
      </c>
      <c r="K3" t="s">
        <v>63</v>
      </c>
      <c r="N3" s="5">
        <v>0.86240000000000006</v>
      </c>
      <c r="O3" s="5">
        <f>SUM(E3*5*N3)</f>
        <v>25.872</v>
      </c>
      <c r="P3" t="s">
        <v>89</v>
      </c>
      <c r="T3" s="5">
        <f>SUM(O3/5*4)</f>
        <v>20.697600000000001</v>
      </c>
    </row>
    <row r="4" spans="1:20" x14ac:dyDescent="0.45">
      <c r="B4" t="s">
        <v>26</v>
      </c>
      <c r="C4" t="s">
        <v>9</v>
      </c>
      <c r="D4" s="2" t="s">
        <v>26</v>
      </c>
      <c r="E4">
        <v>1</v>
      </c>
      <c r="F4" s="1">
        <v>4.7</v>
      </c>
      <c r="G4" s="1">
        <f t="shared" si="0"/>
        <v>4.7</v>
      </c>
      <c r="I4" s="5">
        <v>4.32</v>
      </c>
      <c r="J4" s="5">
        <f t="shared" ref="J4:J30" si="1">SUM(I4*E4*5)</f>
        <v>21.6</v>
      </c>
      <c r="K4" t="s">
        <v>62</v>
      </c>
      <c r="N4" s="5"/>
      <c r="O4" s="5">
        <f>SUM(E4*5*I4)</f>
        <v>21.6</v>
      </c>
      <c r="T4" s="5">
        <f t="shared" ref="T4:T30" si="2">SUM(O4/5*4)</f>
        <v>17.28</v>
      </c>
    </row>
    <row r="5" spans="1:20" x14ac:dyDescent="0.45">
      <c r="B5" t="s">
        <v>12</v>
      </c>
      <c r="C5" t="s">
        <v>9</v>
      </c>
      <c r="D5" s="2" t="s">
        <v>13</v>
      </c>
      <c r="E5">
        <v>1</v>
      </c>
      <c r="F5" s="1">
        <v>0.46</v>
      </c>
      <c r="G5" s="1">
        <f t="shared" si="0"/>
        <v>0.46</v>
      </c>
      <c r="I5" s="5">
        <v>0.55000000000000004</v>
      </c>
      <c r="J5" s="5">
        <f t="shared" si="1"/>
        <v>2.75</v>
      </c>
      <c r="K5" t="s">
        <v>64</v>
      </c>
      <c r="N5" s="5"/>
      <c r="O5" s="5">
        <f>SUM(E5*5*I5)</f>
        <v>2.75</v>
      </c>
      <c r="T5" s="5">
        <f t="shared" si="2"/>
        <v>2.2000000000000002</v>
      </c>
    </row>
    <row r="6" spans="1:20" x14ac:dyDescent="0.45">
      <c r="B6" t="s">
        <v>14</v>
      </c>
      <c r="C6" t="s">
        <v>9</v>
      </c>
      <c r="D6" s="2">
        <v>1751248</v>
      </c>
      <c r="E6">
        <v>6</v>
      </c>
      <c r="F6" s="1">
        <v>1.05</v>
      </c>
      <c r="G6" s="1">
        <f t="shared" si="0"/>
        <v>6.3000000000000007</v>
      </c>
      <c r="I6" s="5">
        <v>1.2070000000000001</v>
      </c>
      <c r="J6" s="5">
        <f t="shared" si="1"/>
        <v>36.210000000000008</v>
      </c>
      <c r="K6" t="s">
        <v>65</v>
      </c>
      <c r="N6" s="5">
        <v>0.45</v>
      </c>
      <c r="O6" s="5">
        <f t="shared" ref="O6:O28" si="3">SUM(E6*5*N6)</f>
        <v>13.5</v>
      </c>
      <c r="P6">
        <v>1984617</v>
      </c>
      <c r="T6" s="5">
        <f t="shared" si="2"/>
        <v>10.8</v>
      </c>
    </row>
    <row r="7" spans="1:20" x14ac:dyDescent="0.45">
      <c r="B7" t="s">
        <v>58</v>
      </c>
      <c r="C7" t="s">
        <v>9</v>
      </c>
      <c r="D7" s="2" t="s">
        <v>15</v>
      </c>
      <c r="E7">
        <v>6</v>
      </c>
      <c r="F7" s="1">
        <v>7.0000000000000007E-2</v>
      </c>
      <c r="G7" s="1">
        <f t="shared" si="0"/>
        <v>0.42000000000000004</v>
      </c>
      <c r="I7" s="5">
        <v>0.188</v>
      </c>
      <c r="J7" s="5">
        <f t="shared" si="1"/>
        <v>5.6400000000000006</v>
      </c>
      <c r="K7" t="s">
        <v>66</v>
      </c>
      <c r="N7" s="5">
        <v>0.14000000000000001</v>
      </c>
      <c r="O7" s="5">
        <f t="shared" si="3"/>
        <v>4.2</v>
      </c>
      <c r="P7" t="s">
        <v>90</v>
      </c>
      <c r="T7" s="5">
        <f t="shared" si="2"/>
        <v>3.3600000000000003</v>
      </c>
    </row>
    <row r="8" spans="1:20" x14ac:dyDescent="0.45">
      <c r="B8" t="s">
        <v>17</v>
      </c>
      <c r="C8" t="s">
        <v>9</v>
      </c>
      <c r="D8" s="2" t="s">
        <v>16</v>
      </c>
      <c r="E8">
        <v>10</v>
      </c>
      <c r="F8" s="1">
        <v>7.4999999999999997E-2</v>
      </c>
      <c r="G8" s="1">
        <f t="shared" si="0"/>
        <v>0.75</v>
      </c>
      <c r="I8" s="5">
        <v>0.188</v>
      </c>
      <c r="J8" s="5">
        <f t="shared" si="1"/>
        <v>9.3999999999999986</v>
      </c>
      <c r="K8" t="s">
        <v>67</v>
      </c>
      <c r="N8" s="5">
        <v>0.159</v>
      </c>
      <c r="O8" s="5">
        <f t="shared" si="3"/>
        <v>7.95</v>
      </c>
      <c r="P8" t="s">
        <v>91</v>
      </c>
      <c r="T8" s="5">
        <f t="shared" si="2"/>
        <v>6.36</v>
      </c>
    </row>
    <row r="9" spans="1:20" x14ac:dyDescent="0.45">
      <c r="B9" t="s">
        <v>18</v>
      </c>
      <c r="C9" t="s">
        <v>9</v>
      </c>
      <c r="D9" s="2" t="s">
        <v>29</v>
      </c>
      <c r="E9">
        <v>1</v>
      </c>
      <c r="F9" s="1">
        <v>0.47</v>
      </c>
      <c r="G9" s="1">
        <f t="shared" si="0"/>
        <v>0.47</v>
      </c>
      <c r="I9" s="5">
        <v>0.38</v>
      </c>
      <c r="J9" s="5">
        <f t="shared" si="1"/>
        <v>1.9</v>
      </c>
      <c r="K9" t="s">
        <v>68</v>
      </c>
      <c r="N9" s="5"/>
      <c r="O9" s="5">
        <f>SUM(E9*5*I9)</f>
        <v>1.9</v>
      </c>
      <c r="T9" s="5">
        <f t="shared" si="2"/>
        <v>1.52</v>
      </c>
    </row>
    <row r="10" spans="1:20" x14ac:dyDescent="0.45">
      <c r="B10" t="s">
        <v>19</v>
      </c>
      <c r="C10" t="s">
        <v>9</v>
      </c>
      <c r="D10" s="2" t="s">
        <v>11</v>
      </c>
      <c r="E10">
        <v>4</v>
      </c>
      <c r="F10" s="1">
        <v>0.18</v>
      </c>
      <c r="G10" s="1">
        <f t="shared" si="0"/>
        <v>0.72</v>
      </c>
      <c r="I10" s="5">
        <v>0.28000000000000003</v>
      </c>
      <c r="J10" s="5">
        <f t="shared" si="1"/>
        <v>5.6000000000000005</v>
      </c>
      <c r="K10" t="s">
        <v>69</v>
      </c>
      <c r="N10" s="5">
        <v>0.12</v>
      </c>
      <c r="O10" s="5">
        <f t="shared" si="3"/>
        <v>2.4</v>
      </c>
      <c r="P10" t="s">
        <v>92</v>
      </c>
      <c r="T10" s="5">
        <f t="shared" si="2"/>
        <v>1.92</v>
      </c>
    </row>
    <row r="11" spans="1:20" x14ac:dyDescent="0.45">
      <c r="B11" t="s">
        <v>20</v>
      </c>
      <c r="C11" t="s">
        <v>9</v>
      </c>
      <c r="D11" s="2" t="s">
        <v>21</v>
      </c>
      <c r="E11">
        <v>1</v>
      </c>
      <c r="F11" s="1">
        <v>0.22</v>
      </c>
      <c r="G11" s="1">
        <f t="shared" si="0"/>
        <v>0.22</v>
      </c>
      <c r="I11" s="5">
        <v>0.29799999999999999</v>
      </c>
      <c r="J11" s="5">
        <f t="shared" si="1"/>
        <v>1.49</v>
      </c>
      <c r="K11" t="s">
        <v>70</v>
      </c>
      <c r="M11" s="6" t="s">
        <v>94</v>
      </c>
      <c r="N11" s="5">
        <v>0.11</v>
      </c>
      <c r="O11" s="5">
        <f t="shared" si="3"/>
        <v>0.55000000000000004</v>
      </c>
      <c r="P11" t="s">
        <v>93</v>
      </c>
      <c r="T11" s="5">
        <f t="shared" si="2"/>
        <v>0.44000000000000006</v>
      </c>
    </row>
    <row r="12" spans="1:20" x14ac:dyDescent="0.45">
      <c r="B12" t="s">
        <v>23</v>
      </c>
      <c r="C12" t="s">
        <v>9</v>
      </c>
      <c r="D12" s="2" t="s">
        <v>22</v>
      </c>
      <c r="E12">
        <v>1</v>
      </c>
      <c r="F12" s="1">
        <v>0.02</v>
      </c>
      <c r="G12" s="1">
        <f t="shared" si="0"/>
        <v>0.02</v>
      </c>
      <c r="I12" s="5">
        <v>1.42</v>
      </c>
      <c r="J12" s="5">
        <f t="shared" si="1"/>
        <v>7.1</v>
      </c>
      <c r="K12" t="s">
        <v>71</v>
      </c>
      <c r="M12" s="6" t="s">
        <v>94</v>
      </c>
      <c r="N12" s="5">
        <v>0.22</v>
      </c>
      <c r="O12" s="5">
        <f t="shared" si="3"/>
        <v>1.1000000000000001</v>
      </c>
      <c r="P12" t="s">
        <v>95</v>
      </c>
      <c r="T12" s="5">
        <f t="shared" si="2"/>
        <v>0.88000000000000012</v>
      </c>
    </row>
    <row r="13" spans="1:20" x14ac:dyDescent="0.45">
      <c r="B13" t="s">
        <v>25</v>
      </c>
      <c r="C13" t="s">
        <v>9</v>
      </c>
      <c r="D13" s="2" t="s">
        <v>24</v>
      </c>
      <c r="E13">
        <v>7</v>
      </c>
      <c r="F13" s="1">
        <v>7.8E-2</v>
      </c>
      <c r="G13" s="1">
        <f t="shared" si="0"/>
        <v>0.54600000000000004</v>
      </c>
      <c r="I13" s="5">
        <v>0.2336</v>
      </c>
      <c r="J13" s="5">
        <f t="shared" si="1"/>
        <v>8.1760000000000002</v>
      </c>
      <c r="K13" t="s">
        <v>72</v>
      </c>
      <c r="N13" s="5">
        <v>0.13120000000000001</v>
      </c>
      <c r="O13" s="5">
        <f t="shared" si="3"/>
        <v>4.5920000000000005</v>
      </c>
      <c r="P13" t="s">
        <v>96</v>
      </c>
      <c r="T13" s="5">
        <f t="shared" si="2"/>
        <v>3.6736000000000004</v>
      </c>
    </row>
    <row r="14" spans="1:20" x14ac:dyDescent="0.45">
      <c r="B14" t="s">
        <v>28</v>
      </c>
      <c r="C14" t="s">
        <v>9</v>
      </c>
      <c r="D14" s="2" t="s">
        <v>27</v>
      </c>
      <c r="E14">
        <v>1</v>
      </c>
      <c r="F14" s="1">
        <v>0.1</v>
      </c>
      <c r="G14" s="1">
        <f t="shared" si="0"/>
        <v>0.1</v>
      </c>
      <c r="I14" s="5">
        <v>0</v>
      </c>
      <c r="J14" s="5">
        <f t="shared" si="1"/>
        <v>0</v>
      </c>
      <c r="N14" s="5">
        <v>0.35</v>
      </c>
      <c r="O14" s="5">
        <f t="shared" si="3"/>
        <v>1.75</v>
      </c>
      <c r="P14" t="s">
        <v>97</v>
      </c>
      <c r="T14" s="5">
        <f t="shared" si="2"/>
        <v>1.4</v>
      </c>
    </row>
    <row r="15" spans="1:20" x14ac:dyDescent="0.45">
      <c r="B15" t="s">
        <v>30</v>
      </c>
      <c r="C15" t="s">
        <v>8</v>
      </c>
      <c r="D15" s="3" t="s">
        <v>40</v>
      </c>
      <c r="E15">
        <v>1</v>
      </c>
      <c r="F15" s="1">
        <v>2.85</v>
      </c>
      <c r="G15" s="1">
        <f t="shared" si="0"/>
        <v>2.85</v>
      </c>
      <c r="I15" s="5">
        <v>2.85</v>
      </c>
      <c r="J15" s="5">
        <f t="shared" si="1"/>
        <v>14.25</v>
      </c>
      <c r="K15" t="s">
        <v>73</v>
      </c>
      <c r="N15" s="5"/>
      <c r="O15" s="5">
        <f>SUM(E15*5*I15)</f>
        <v>14.25</v>
      </c>
      <c r="T15" s="5">
        <f t="shared" si="2"/>
        <v>11.4</v>
      </c>
    </row>
    <row r="16" spans="1:20" x14ac:dyDescent="0.45">
      <c r="B16" t="s">
        <v>31</v>
      </c>
      <c r="C16" t="s">
        <v>9</v>
      </c>
      <c r="D16" s="2" t="s">
        <v>32</v>
      </c>
      <c r="E16">
        <v>24</v>
      </c>
      <c r="F16" s="1">
        <v>2.1000000000000001E-2</v>
      </c>
      <c r="G16" s="1">
        <f t="shared" si="0"/>
        <v>0.504</v>
      </c>
      <c r="I16" s="5">
        <v>4.3499999999999997E-2</v>
      </c>
      <c r="J16" s="5">
        <f t="shared" si="1"/>
        <v>5.2200000000000006</v>
      </c>
      <c r="K16" t="s">
        <v>74</v>
      </c>
      <c r="N16" s="5"/>
      <c r="O16" s="5">
        <f>SUM(E16*5*I16)</f>
        <v>5.22</v>
      </c>
      <c r="T16" s="5">
        <f t="shared" si="2"/>
        <v>4.1760000000000002</v>
      </c>
    </row>
    <row r="17" spans="2:20" x14ac:dyDescent="0.45">
      <c r="B17" t="s">
        <v>33</v>
      </c>
      <c r="C17" t="s">
        <v>9</v>
      </c>
      <c r="D17" s="2" t="s">
        <v>59</v>
      </c>
      <c r="E17">
        <v>5</v>
      </c>
      <c r="F17" s="1">
        <v>5.28E-2</v>
      </c>
      <c r="G17" s="1">
        <f t="shared" si="0"/>
        <v>0.26400000000000001</v>
      </c>
      <c r="I17" s="5">
        <v>0.17599999999999999</v>
      </c>
      <c r="J17" s="5">
        <f t="shared" si="1"/>
        <v>4.3999999999999995</v>
      </c>
      <c r="K17" t="s">
        <v>75</v>
      </c>
      <c r="N17" s="5">
        <v>0.14399999999999999</v>
      </c>
      <c r="O17" s="5">
        <f t="shared" si="3"/>
        <v>3.5999999999999996</v>
      </c>
      <c r="P17" t="s">
        <v>98</v>
      </c>
      <c r="T17" s="5">
        <f t="shared" si="2"/>
        <v>2.88</v>
      </c>
    </row>
    <row r="18" spans="2:20" x14ac:dyDescent="0.45">
      <c r="B18" t="s">
        <v>34</v>
      </c>
      <c r="C18" t="s">
        <v>9</v>
      </c>
      <c r="D18" s="2" t="s">
        <v>76</v>
      </c>
      <c r="E18">
        <v>11</v>
      </c>
      <c r="F18" s="1">
        <v>0.02</v>
      </c>
      <c r="G18" s="1">
        <f>E18*F18</f>
        <v>0.22</v>
      </c>
      <c r="I18" s="5">
        <v>3.1E-2</v>
      </c>
      <c r="J18" s="5">
        <f t="shared" si="1"/>
        <v>1.7049999999999998</v>
      </c>
      <c r="K18" t="s">
        <v>77</v>
      </c>
      <c r="N18" s="5"/>
      <c r="O18" s="5">
        <f>SUM(E18*5*I18)</f>
        <v>1.7050000000000001</v>
      </c>
      <c r="T18" s="5">
        <f t="shared" si="2"/>
        <v>1.3640000000000001</v>
      </c>
    </row>
    <row r="19" spans="2:20" x14ac:dyDescent="0.45">
      <c r="B19" t="s">
        <v>35</v>
      </c>
      <c r="C19" t="s">
        <v>9</v>
      </c>
      <c r="D19" s="2">
        <v>473460001</v>
      </c>
      <c r="E19">
        <v>1</v>
      </c>
      <c r="F19" s="1">
        <v>1.3</v>
      </c>
      <c r="G19" s="1">
        <f t="shared" si="0"/>
        <v>1.3</v>
      </c>
      <c r="I19" s="5">
        <v>1.03</v>
      </c>
      <c r="J19" s="5">
        <f t="shared" si="1"/>
        <v>5.15</v>
      </c>
      <c r="K19" t="s">
        <v>78</v>
      </c>
      <c r="M19" s="6" t="s">
        <v>94</v>
      </c>
      <c r="N19" s="5">
        <v>0.36</v>
      </c>
      <c r="O19" s="5">
        <f t="shared" si="3"/>
        <v>1.7999999999999998</v>
      </c>
      <c r="P19" s="7" t="s">
        <v>99</v>
      </c>
      <c r="T19" s="5">
        <f t="shared" si="2"/>
        <v>1.44</v>
      </c>
    </row>
    <row r="20" spans="2:20" x14ac:dyDescent="0.45">
      <c r="B20" t="s">
        <v>37</v>
      </c>
      <c r="C20" t="s">
        <v>9</v>
      </c>
      <c r="D20" t="s">
        <v>36</v>
      </c>
      <c r="E20">
        <v>14</v>
      </c>
      <c r="F20" s="1">
        <v>1.2999999999999999E-3</v>
      </c>
      <c r="G20" s="1">
        <f t="shared" si="0"/>
        <v>1.8200000000000001E-2</v>
      </c>
      <c r="I20" s="5">
        <v>1.9E-2</v>
      </c>
      <c r="J20" s="5">
        <f t="shared" si="1"/>
        <v>1.33</v>
      </c>
      <c r="K20" t="s">
        <v>79</v>
      </c>
      <c r="N20" s="5"/>
      <c r="O20" s="5">
        <f>SUM(E20*5*I20)</f>
        <v>1.33</v>
      </c>
      <c r="T20" s="5">
        <f t="shared" si="2"/>
        <v>1.0640000000000001</v>
      </c>
    </row>
    <row r="21" spans="2:20" x14ac:dyDescent="0.45">
      <c r="B21" t="s">
        <v>39</v>
      </c>
      <c r="C21" t="s">
        <v>9</v>
      </c>
      <c r="D21" t="s">
        <v>38</v>
      </c>
      <c r="E21">
        <v>8</v>
      </c>
      <c r="F21" s="1">
        <v>2E-3</v>
      </c>
      <c r="G21" s="1">
        <f t="shared" si="0"/>
        <v>1.6E-2</v>
      </c>
      <c r="I21" s="5">
        <v>2.3E-2</v>
      </c>
      <c r="J21" s="5">
        <f t="shared" si="1"/>
        <v>0.91999999999999993</v>
      </c>
      <c r="K21" t="s">
        <v>80</v>
      </c>
      <c r="N21" s="5"/>
      <c r="O21" s="5">
        <f t="shared" ref="O21:O27" si="4">SUM(E21*5*I21)</f>
        <v>0.91999999999999993</v>
      </c>
      <c r="T21" s="5">
        <f t="shared" si="2"/>
        <v>0.73599999999999999</v>
      </c>
    </row>
    <row r="22" spans="2:20" x14ac:dyDescent="0.45">
      <c r="B22" t="s">
        <v>41</v>
      </c>
      <c r="C22" t="s">
        <v>9</v>
      </c>
      <c r="D22" t="s">
        <v>81</v>
      </c>
      <c r="E22">
        <v>21</v>
      </c>
      <c r="F22" s="1">
        <v>5.0000000000000001E-3</v>
      </c>
      <c r="G22" s="1">
        <f t="shared" si="0"/>
        <v>0.105</v>
      </c>
      <c r="I22" s="5">
        <v>2.3E-2</v>
      </c>
      <c r="J22" s="5">
        <f t="shared" si="1"/>
        <v>2.415</v>
      </c>
      <c r="K22" t="s">
        <v>102</v>
      </c>
      <c r="N22" s="5"/>
      <c r="O22" s="5">
        <f t="shared" si="4"/>
        <v>2.415</v>
      </c>
      <c r="T22" s="5">
        <f t="shared" si="2"/>
        <v>1.9319999999999999</v>
      </c>
    </row>
    <row r="23" spans="2:20" x14ac:dyDescent="0.45">
      <c r="B23" t="s">
        <v>43</v>
      </c>
      <c r="C23" t="s">
        <v>9</v>
      </c>
      <c r="D23" t="s">
        <v>42</v>
      </c>
      <c r="E23">
        <v>10</v>
      </c>
      <c r="F23" s="1">
        <v>3.0000000000000001E-3</v>
      </c>
      <c r="G23" s="1">
        <f t="shared" si="0"/>
        <v>0.03</v>
      </c>
      <c r="I23" s="5">
        <v>2.3E-2</v>
      </c>
      <c r="J23" s="5">
        <f t="shared" si="1"/>
        <v>1.1499999999999999</v>
      </c>
      <c r="K23" t="s">
        <v>82</v>
      </c>
      <c r="N23" s="5"/>
      <c r="O23" s="5">
        <f t="shared" si="4"/>
        <v>1.1499999999999999</v>
      </c>
      <c r="T23" s="5">
        <f t="shared" si="2"/>
        <v>0.91999999999999993</v>
      </c>
    </row>
    <row r="24" spans="2:20" x14ac:dyDescent="0.45">
      <c r="B24" t="s">
        <v>44</v>
      </c>
      <c r="C24" t="s">
        <v>9</v>
      </c>
      <c r="D24" t="s">
        <v>45</v>
      </c>
      <c r="E24">
        <v>2</v>
      </c>
      <c r="F24" s="1">
        <v>1.17E-2</v>
      </c>
      <c r="G24" s="1">
        <f t="shared" si="0"/>
        <v>2.3400000000000001E-2</v>
      </c>
      <c r="I24" s="5">
        <v>6.0999999999999999E-2</v>
      </c>
      <c r="J24" s="5">
        <f t="shared" si="1"/>
        <v>0.61</v>
      </c>
      <c r="K24" t="s">
        <v>83</v>
      </c>
      <c r="N24" s="5"/>
      <c r="O24" s="5">
        <f t="shared" si="4"/>
        <v>0.61</v>
      </c>
      <c r="T24" s="5">
        <f t="shared" si="2"/>
        <v>0.48799999999999999</v>
      </c>
    </row>
    <row r="25" spans="2:20" x14ac:dyDescent="0.45">
      <c r="B25" t="s">
        <v>48</v>
      </c>
      <c r="C25" t="s">
        <v>9</v>
      </c>
      <c r="D25" t="s">
        <v>104</v>
      </c>
      <c r="E25">
        <v>5</v>
      </c>
      <c r="F25" s="1">
        <v>1E-3</v>
      </c>
      <c r="G25" s="1">
        <f t="shared" si="0"/>
        <v>5.0000000000000001E-3</v>
      </c>
      <c r="I25" s="5">
        <v>1.9E-2</v>
      </c>
      <c r="J25" s="5">
        <f t="shared" si="1"/>
        <v>0.47499999999999998</v>
      </c>
      <c r="K25" t="s">
        <v>103</v>
      </c>
      <c r="N25" s="5"/>
      <c r="O25" s="5">
        <f t="shared" si="4"/>
        <v>0.47499999999999998</v>
      </c>
      <c r="T25" s="5">
        <f t="shared" si="2"/>
        <v>0.38</v>
      </c>
    </row>
    <row r="26" spans="2:20" x14ac:dyDescent="0.45">
      <c r="B26" t="s">
        <v>47</v>
      </c>
      <c r="C26" t="s">
        <v>9</v>
      </c>
      <c r="D26" t="s">
        <v>46</v>
      </c>
      <c r="E26">
        <v>1</v>
      </c>
      <c r="F26" s="1">
        <v>1.2999999999999999E-3</v>
      </c>
      <c r="G26" s="1">
        <f t="shared" si="0"/>
        <v>1.2999999999999999E-3</v>
      </c>
      <c r="H26">
        <v>1</v>
      </c>
      <c r="I26" s="5">
        <v>1.9E-2</v>
      </c>
      <c r="J26" s="5">
        <f t="shared" si="1"/>
        <v>9.5000000000000001E-2</v>
      </c>
      <c r="K26" t="s">
        <v>84</v>
      </c>
      <c r="N26" s="5"/>
      <c r="O26" s="5">
        <f>SUM((E26+H26)*5*I26)</f>
        <v>0.19</v>
      </c>
      <c r="T26" s="5">
        <f t="shared" si="2"/>
        <v>0.152</v>
      </c>
    </row>
    <row r="27" spans="2:20" x14ac:dyDescent="0.45">
      <c r="B27" t="s">
        <v>49</v>
      </c>
      <c r="C27" t="s">
        <v>8</v>
      </c>
      <c r="D27" s="4">
        <v>618009231121</v>
      </c>
      <c r="E27">
        <v>1</v>
      </c>
      <c r="F27" s="1">
        <v>2.63</v>
      </c>
      <c r="G27" s="1">
        <f t="shared" si="0"/>
        <v>2.63</v>
      </c>
      <c r="I27" s="5">
        <v>2.63</v>
      </c>
      <c r="J27" s="5">
        <f t="shared" si="1"/>
        <v>13.149999999999999</v>
      </c>
      <c r="K27" t="s">
        <v>86</v>
      </c>
      <c r="N27" s="5"/>
      <c r="O27" s="5">
        <f t="shared" si="4"/>
        <v>13.149999999999999</v>
      </c>
      <c r="T27" s="5">
        <f t="shared" si="2"/>
        <v>10.52</v>
      </c>
    </row>
    <row r="28" spans="2:20" x14ac:dyDescent="0.45">
      <c r="B28" t="s">
        <v>51</v>
      </c>
      <c r="C28" t="s">
        <v>9</v>
      </c>
      <c r="D28" t="s">
        <v>50</v>
      </c>
      <c r="E28">
        <v>8</v>
      </c>
      <c r="F28" s="1">
        <v>6.6000000000000003E-2</v>
      </c>
      <c r="G28" s="1">
        <f t="shared" si="0"/>
        <v>0.52800000000000002</v>
      </c>
      <c r="I28" s="5">
        <v>0.191</v>
      </c>
      <c r="J28" s="5">
        <f t="shared" si="1"/>
        <v>7.6400000000000006</v>
      </c>
      <c r="K28" t="s">
        <v>85</v>
      </c>
      <c r="N28" s="5">
        <v>7.3999999999999996E-2</v>
      </c>
      <c r="O28" s="5">
        <f t="shared" si="3"/>
        <v>2.96</v>
      </c>
      <c r="P28" t="s">
        <v>100</v>
      </c>
      <c r="T28" s="5">
        <f t="shared" si="2"/>
        <v>2.3679999999999999</v>
      </c>
    </row>
    <row r="29" spans="2:20" x14ac:dyDescent="0.45">
      <c r="B29" t="s">
        <v>53</v>
      </c>
      <c r="C29" t="s">
        <v>9</v>
      </c>
      <c r="D29" t="s">
        <v>52</v>
      </c>
      <c r="E29">
        <v>1</v>
      </c>
      <c r="F29" s="1">
        <v>1.7399999999999999E-2</v>
      </c>
      <c r="G29" s="1">
        <f t="shared" si="0"/>
        <v>1.7399999999999999E-2</v>
      </c>
      <c r="I29" s="5">
        <v>0.1</v>
      </c>
      <c r="J29" s="5">
        <f t="shared" si="1"/>
        <v>0.5</v>
      </c>
      <c r="K29" t="s">
        <v>87</v>
      </c>
      <c r="N29" s="5"/>
      <c r="O29" s="5">
        <f>SUM(E29*5*I29)</f>
        <v>0.5</v>
      </c>
      <c r="T29" s="5">
        <f t="shared" si="2"/>
        <v>0.4</v>
      </c>
    </row>
    <row r="30" spans="2:20" x14ac:dyDescent="0.45">
      <c r="B30" t="s">
        <v>54</v>
      </c>
      <c r="C30" t="s">
        <v>9</v>
      </c>
      <c r="D30" s="4" t="s">
        <v>55</v>
      </c>
      <c r="E30">
        <v>1</v>
      </c>
      <c r="F30" s="1">
        <v>2E-3</v>
      </c>
      <c r="G30" s="1">
        <f t="shared" si="0"/>
        <v>2E-3</v>
      </c>
      <c r="H30">
        <v>1</v>
      </c>
      <c r="I30" s="5">
        <v>3.44E-2</v>
      </c>
      <c r="J30" s="5">
        <f t="shared" si="1"/>
        <v>0.17199999999999999</v>
      </c>
      <c r="K30" t="s">
        <v>88</v>
      </c>
      <c r="N30" s="5"/>
      <c r="O30" s="5">
        <f>SUM((E30+H30)*5*I30)</f>
        <v>0.34399999999999997</v>
      </c>
      <c r="T30" s="5">
        <f t="shared" si="2"/>
        <v>0.2752</v>
      </c>
    </row>
    <row r="33" spans="5:21" x14ac:dyDescent="0.45">
      <c r="E33">
        <f>SUM(E3:E30)</f>
        <v>159</v>
      </c>
      <c r="G33" s="1">
        <f>SUM(G3:G30)</f>
        <v>27.360299999999995</v>
      </c>
      <c r="H33" s="1"/>
      <c r="I33" s="1"/>
      <c r="J33" s="1">
        <f t="shared" ref="J33" si="5">SUM(J3:J30)</f>
        <v>210.18000000000004</v>
      </c>
      <c r="O33" s="5">
        <f>SUM(O3:O30)</f>
        <v>138.78299999999999</v>
      </c>
      <c r="T33" s="5">
        <f>SUM(T3:T30)</f>
        <v>111.02640000000002</v>
      </c>
      <c r="U33" s="5">
        <f>T33/4</f>
        <v>27.756600000000006</v>
      </c>
    </row>
    <row r="36" spans="5:21" x14ac:dyDescent="0.45">
      <c r="F36" t="s">
        <v>56</v>
      </c>
      <c r="G36" t="s">
        <v>57</v>
      </c>
      <c r="N36" t="s">
        <v>56</v>
      </c>
      <c r="O36" t="s">
        <v>57</v>
      </c>
      <c r="P36" t="s">
        <v>101</v>
      </c>
    </row>
    <row r="37" spans="5:21" x14ac:dyDescent="0.45">
      <c r="F37">
        <v>144</v>
      </c>
      <c r="G37">
        <v>13</v>
      </c>
      <c r="N37">
        <v>144</v>
      </c>
      <c r="O37">
        <v>14</v>
      </c>
      <c r="P37">
        <v>1</v>
      </c>
    </row>
  </sheetData>
  <hyperlinks>
    <hyperlink ref="D15" r:id="rId1" xr:uid="{00000000-0004-0000-0000-000000000000}"/>
  </hyperlinks>
  <pageMargins left="0.7" right="0.7" top="0.78740157499999996" bottom="0.78740157499999996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Stauber</dc:creator>
  <cp:lastModifiedBy>-- --</cp:lastModifiedBy>
  <dcterms:created xsi:type="dcterms:W3CDTF">2020-03-05T17:35:54Z</dcterms:created>
  <dcterms:modified xsi:type="dcterms:W3CDTF">2020-08-27T13:02:28Z</dcterms:modified>
</cp:coreProperties>
</file>