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F:\!diaploma_docking_data\2-Mutil-dock\"/>
    </mc:Choice>
  </mc:AlternateContent>
  <xr:revisionPtr revIDLastSave="0" documentId="13_ncr:1_{48E999D9-D9B4-4498-97F9-BFAA545DA072}" xr6:coauthVersionLast="47" xr6:coauthVersionMax="47" xr10:uidLastSave="{00000000-0000-0000-0000-000000000000}"/>
  <bookViews>
    <workbookView xWindow="948" yWindow="5568" windowWidth="13872" windowHeight="107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G70" i="1" s="1"/>
  <c r="G69" i="1"/>
  <c r="F69" i="1"/>
  <c r="F68" i="1"/>
  <c r="G68" i="1" s="1"/>
  <c r="F67" i="1"/>
  <c r="G67" i="1" s="1"/>
  <c r="F66" i="1"/>
  <c r="G66" i="1" s="1"/>
  <c r="F65" i="1"/>
  <c r="G65" i="1" s="1"/>
  <c r="D65" i="1"/>
  <c r="G64" i="1"/>
  <c r="F64" i="1"/>
  <c r="G63" i="1"/>
  <c r="F63" i="1"/>
  <c r="F62" i="1"/>
  <c r="G62" i="1" s="1"/>
  <c r="D62" i="1"/>
  <c r="F61" i="1"/>
  <c r="G61" i="1" s="1"/>
  <c r="F60" i="1"/>
  <c r="G60" i="1" s="1"/>
  <c r="F59" i="1"/>
  <c r="G59" i="1" s="1"/>
  <c r="D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G50" i="1"/>
  <c r="F50" i="1"/>
  <c r="F49" i="1"/>
  <c r="G49" i="1" s="1"/>
  <c r="F48" i="1"/>
  <c r="G48" i="1" s="1"/>
  <c r="F47" i="1"/>
  <c r="G47" i="1" s="1"/>
  <c r="F46" i="1"/>
  <c r="G46" i="1" s="1"/>
  <c r="D46" i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D38" i="1"/>
  <c r="F37" i="1"/>
  <c r="G37" i="1" s="1"/>
  <c r="D37" i="1"/>
  <c r="F36" i="1"/>
  <c r="G36" i="1" s="1"/>
  <c r="D36" i="1"/>
  <c r="F35" i="1"/>
  <c r="G35" i="1" s="1"/>
  <c r="F34" i="1"/>
  <c r="G34" i="1" s="1"/>
  <c r="F33" i="1"/>
  <c r="G33" i="1" s="1"/>
  <c r="G32" i="1"/>
  <c r="F32" i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G22" i="1"/>
  <c r="F22" i="1"/>
  <c r="F21" i="1"/>
  <c r="G21" i="1" s="1"/>
  <c r="F20" i="1"/>
  <c r="G20" i="1" s="1"/>
  <c r="F19" i="1"/>
  <c r="G19" i="1" s="1"/>
  <c r="F18" i="1"/>
  <c r="G18" i="1" s="1"/>
  <c r="F17" i="1"/>
  <c r="G17" i="1" s="1"/>
  <c r="F14" i="1"/>
  <c r="G14" i="1" s="1"/>
  <c r="F13" i="1"/>
  <c r="G13" i="1" s="1"/>
  <c r="D13" i="1"/>
  <c r="F10" i="1"/>
  <c r="G10" i="1" s="1"/>
  <c r="D10" i="1"/>
  <c r="G7" i="1"/>
  <c r="F7" i="1"/>
  <c r="F4" i="1"/>
  <c r="G4" i="1" s="1"/>
  <c r="F3" i="1"/>
  <c r="G3" i="1" s="1"/>
</calcChain>
</file>

<file path=xl/sharedStrings.xml><?xml version="1.0" encoding="utf-8"?>
<sst xmlns="http://schemas.openxmlformats.org/spreadsheetml/2006/main" count="199" uniqueCount="161">
  <si>
    <t>RNA DEPENDENT RNA POLYMERASE</t>
  </si>
  <si>
    <t>PDB ID</t>
  </si>
  <si>
    <t>Ligand</t>
  </si>
  <si>
    <t>experimental IC50(nM)</t>
  </si>
  <si>
    <t>ΔG</t>
  </si>
  <si>
    <t>predicted IC50(nM)</t>
  </si>
  <si>
    <t>difference between predicted IC50 and experimental IC50</t>
  </si>
  <si>
    <t>5TWM</t>
  </si>
  <si>
    <t>7NG</t>
  </si>
  <si>
    <t>CCNc1nc2oc(-c3ccc(F)cc3)c(C(=O)NC)c2cc1-c1cccc(C(=O)NC(C)(C)C)c1</t>
  </si>
  <si>
    <t>5TRI</t>
  </si>
  <si>
    <t>7HM</t>
  </si>
  <si>
    <t>Clc1ccc(cc1)COc1cccc(c1N1Cc2c(C1=O)cccc2)C(=O)O</t>
  </si>
  <si>
    <t>NS5B RNA polymerase</t>
  </si>
  <si>
    <t>2HAI</t>
  </si>
  <si>
    <t>PFI</t>
  </si>
  <si>
    <t>CC(C)OC1=C(C=C(C=C1)CCC2(CC(=CC(=O)O2)O)C3CCCC3)F</t>
  </si>
  <si>
    <t>NS5B</t>
  </si>
  <si>
    <t>5CZB</t>
  </si>
  <si>
    <t>55W</t>
  </si>
  <si>
    <t>CO[P@](=O)(c1ccc(cc1C)C)Nc1nn(cc1C(=O)O)c1ccc(cc1)c1cc2n(n1)c(N)cc(n2)C</t>
  </si>
  <si>
    <t>NS5B polymerase</t>
  </si>
  <si>
    <t>3H2L</t>
  </si>
  <si>
    <t>YAK</t>
  </si>
  <si>
    <t>CS(=O)(=O)Nc1ccc2c(c1)S(=O)(=O)NC(C1=C(O)[C@@H]3CCC[C@@H]3N(Cc3ccc(F)cc3)C1=O)=N2</t>
  </si>
  <si>
    <t>3UDL</t>
  </si>
  <si>
    <t>KLI</t>
  </si>
  <si>
    <t>CN1CCN(c2cc3c(cc2F)c(=O)c(-c2noc(Cc4ccccc4)n2)cn3Cc2ccc(C(F)(F)F)cc2F)CC1</t>
  </si>
  <si>
    <t>RNA-directed RNA polymerase</t>
  </si>
  <si>
    <t>3Q0Z</t>
  </si>
  <si>
    <t>23E</t>
  </si>
  <si>
    <t>O=C(O)c1ccc2c(C3CCCCC3)c(-c3ccoc3)n(CC(=O)N3CCC(C(=O)O)CC3)c2c1</t>
  </si>
  <si>
    <t>2HWH</t>
  </si>
  <si>
    <t>RNA</t>
  </si>
  <si>
    <t>CC(Oc1ccc(cc1F)CC[C@]1(CC(=CC(=O)O1)O)C1CCCC1)C</t>
  </si>
  <si>
    <t>2HWI</t>
  </si>
  <si>
    <t>VRX</t>
  </si>
  <si>
    <t>CCc1ccc(o1)/C=C/1\SC(=NC1=O)N[C@@H](c1ccc(cc1)F)C(=O)O</t>
  </si>
  <si>
    <t>2QE2</t>
  </si>
  <si>
    <t>CC(=O)c1cc(F)c(Cl)cc1NCC(=O)Nc1ccccc1C(=O)O</t>
  </si>
  <si>
    <t>2QE5</t>
  </si>
  <si>
    <t>O=C(COc1ccc(Cl)cc1)Nc1ccccc1C(=O)O</t>
  </si>
  <si>
    <t>3TYV</t>
  </si>
  <si>
    <t>HI3</t>
  </si>
  <si>
    <t>Fc1ccc(c(c1)Cn1c(C(=O)NS(=O)(=O)C2CC2)c(c2c1cc(F)c(c2)C)[C@@H]1C=CC=NC1=O)F</t>
  </si>
  <si>
    <t>3MWW</t>
  </si>
  <si>
    <t>BIW</t>
  </si>
  <si>
    <t>3GOL</t>
  </si>
  <si>
    <t>XND</t>
  </si>
  <si>
    <t>CC(=O)N1c2cccc(O)c2NC2=C(C(=O)CC(C)(C)C2)[C@@H]1c1ccc(Cl)cc1Cl</t>
  </si>
  <si>
    <t>4JJS</t>
  </si>
  <si>
    <t>1M9</t>
  </si>
  <si>
    <t>C[C@@H]1CC[C@H](CC1)C(=O)N(c1ccc(cc1C(=O)O)Oc1ccccc1C(F)(F)F)C(C)C</t>
  </si>
  <si>
    <t>4JU7</t>
  </si>
  <si>
    <t>1O6</t>
  </si>
  <si>
    <t>C[C@@H]1CC[C@H](CC1)C(=O)N(c1ccc(cc1C(=O)O)Oc1ccccc1)C(C)C</t>
  </si>
  <si>
    <t>4JU4</t>
  </si>
  <si>
    <t>1O3</t>
  </si>
  <si>
    <t>Cc1ccc(cc1)S(=O)(=O)Nc1cc(ccc1C(=O)O)Oc1ccccc1</t>
  </si>
  <si>
    <t>4MZ4</t>
  </si>
  <si>
    <t>2F3</t>
  </si>
  <si>
    <t>O=C1N=CCC=C1c1c(C(=O)O)n(c2c1cc(C)c(c2)F)Cc1cnc2c(c1)cccc2</t>
  </si>
  <si>
    <t>4JU3</t>
  </si>
  <si>
    <t>1O1</t>
  </si>
  <si>
    <t>Cc1ccc(cc1)S(=O)(=O)Nc1ccc(cc1C(=O)O)Oc1ccc(cc1)C(=O)O</t>
  </si>
  <si>
    <t>4TLR</t>
  </si>
  <si>
    <t>33H</t>
  </si>
  <si>
    <t>3SKA</t>
  </si>
  <si>
    <t>053</t>
  </si>
  <si>
    <t>Nc1cc(Cn2c(C(=O)O)c(-c3ccc[nH]c3=O)c3cc(C(F)(F)F)ccc32)ccn1</t>
  </si>
  <si>
    <t>3SKE</t>
  </si>
  <si>
    <t>054</t>
  </si>
  <si>
    <t>Nc1cc(Cn2c(C(=O)O)c(-n3c(=O)[nH]c4cscc4c3=O)c3cc(C(F)(F)F)ccc32)ccn1</t>
  </si>
  <si>
    <t>3SKH</t>
  </si>
  <si>
    <t>058</t>
  </si>
  <si>
    <t>Clc1ccc2c(c1)c(c1ccccc1F)c(n2Cc1ccccc1)C(=O)O</t>
  </si>
  <si>
    <t>3FQL</t>
  </si>
  <si>
    <t>79Z</t>
  </si>
  <si>
    <t>OCCN(S(=O)(=O)C)c1cc2oc(c(c2cc1C1CC1)C(=O)NC)c1ccc(cc1)F</t>
  </si>
  <si>
    <t>3FQK</t>
  </si>
  <si>
    <t>3HVO</t>
  </si>
  <si>
    <t>VGI</t>
  </si>
  <si>
    <t>O=C1c2cccc3c(NCCO)ccc(c23)C(=O)N1c1cccc(Br)c1</t>
  </si>
  <si>
    <t>5PZL</t>
  </si>
  <si>
    <t>8XV</t>
  </si>
  <si>
    <t>NC(=O)COc1ccc2c(c1)S(=O)(=O)N=C(c1c(O)c3cc(F)ccc3n(CCC3CC3)c1=O)N2</t>
  </si>
  <si>
    <t>2WHO</t>
  </si>
  <si>
    <t>3H59</t>
  </si>
  <si>
    <t>H59</t>
  </si>
  <si>
    <t>C[C@@H]1CC[C@H](CC1)C(=O)N(c1cc(sc1C(=O)O)C#CC(C)(C)C)[NH+](C)C</t>
  </si>
  <si>
    <t>3U4R</t>
  </si>
  <si>
    <t>08F</t>
  </si>
  <si>
    <r>
      <t>C</t>
    </r>
    <r>
      <rPr>
        <sz val="9"/>
        <rFont val="Helvetica"/>
        <family val="2"/>
      </rPr>
      <t>27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23</t>
    </r>
    <r>
      <rPr>
        <sz val="10.5"/>
        <rFont val="Helvetica"/>
        <family val="2"/>
      </rPr>
      <t> Cl N</t>
    </r>
    <r>
      <rPr>
        <sz val="9"/>
        <rFont val="Helvetica"/>
        <family val="2"/>
      </rPr>
      <t>6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6</t>
    </r>
    <r>
      <rPr>
        <sz val="10.5"/>
        <rFont val="Helvetica"/>
        <family val="2"/>
      </rPr>
      <t> S</t>
    </r>
    <r>
      <rPr>
        <sz val="9"/>
        <rFont val="Helvetica"/>
        <family val="2"/>
      </rPr>
      <t>2</t>
    </r>
  </si>
  <si>
    <t>3U4O</t>
  </si>
  <si>
    <t>08E</t>
  </si>
  <si>
    <t>Clc1ccc2c(c1)c([C@@H]1C=CC=NC1=O)c(n2Cc1ccnc(c1)N)C(=O)O</t>
  </si>
  <si>
    <t>4MKB</t>
  </si>
  <si>
    <t>28V</t>
  </si>
  <si>
    <r>
      <t>C</t>
    </r>
    <r>
      <rPr>
        <sz val="9"/>
        <rFont val="Helvetica"/>
        <family val="2"/>
      </rPr>
      <t>24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27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3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4</t>
    </r>
    <r>
      <rPr>
        <sz val="10.5"/>
        <rFont val="Helvetica"/>
        <family val="2"/>
      </rPr>
      <t> S</t>
    </r>
  </si>
  <si>
    <t>4MIB</t>
  </si>
  <si>
    <t>28M</t>
  </si>
  <si>
    <t>COc1c2cc(cnc2c(cc1C(C)(C)C)C1=CCC=NC1=O)N1CC[C@@H](C1)CNS(=O)(=O)C</t>
  </si>
  <si>
    <t>3G86</t>
  </si>
  <si>
    <t>T18</t>
  </si>
  <si>
    <r>
      <t>C</t>
    </r>
    <r>
      <rPr>
        <sz val="9"/>
        <rFont val="Helvetica"/>
        <family val="2"/>
      </rPr>
      <t>25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19</t>
    </r>
    <r>
      <rPr>
        <sz val="10.5"/>
        <rFont val="Helvetica"/>
        <family val="2"/>
      </rPr>
      <t> F</t>
    </r>
    <r>
      <rPr>
        <sz val="9"/>
        <rFont val="Helvetica"/>
        <family val="2"/>
      </rPr>
      <t>2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3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6</t>
    </r>
    <r>
      <rPr>
        <sz val="10.5"/>
        <rFont val="Helvetica"/>
        <family val="2"/>
      </rPr>
      <t> S</t>
    </r>
    <r>
      <rPr>
        <sz val="9"/>
        <rFont val="Helvetica"/>
        <family val="2"/>
      </rPr>
      <t>2</t>
    </r>
  </si>
  <si>
    <t>4J0A</t>
  </si>
  <si>
    <t>1JL</t>
  </si>
  <si>
    <t>3GYN</t>
  </si>
  <si>
    <t>B42</t>
  </si>
  <si>
    <r>
      <t>C</t>
    </r>
    <r>
      <rPr>
        <sz val="9"/>
        <rFont val="Helvetica"/>
        <family val="2"/>
      </rPr>
      <t>24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34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4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6</t>
    </r>
    <r>
      <rPr>
        <sz val="10.5"/>
        <rFont val="Helvetica"/>
        <family val="2"/>
      </rPr>
      <t> S</t>
    </r>
    <r>
      <rPr>
        <sz val="9"/>
        <rFont val="Helvetica"/>
        <family val="2"/>
      </rPr>
      <t>2</t>
    </r>
  </si>
  <si>
    <t>2GIQ</t>
  </si>
  <si>
    <t>NN2</t>
  </si>
  <si>
    <t>O=c1c(C2=Nc3ccccc3S(=O)(=O)N2)c(O)c2cc(F)ccc2n1CCC1CC1</t>
  </si>
  <si>
    <t>4MK9</t>
  </si>
  <si>
    <t>28R</t>
  </si>
  <si>
    <t>COc1c(cc(cc1C(C)(C)C)C1=CCC=NC1=O)c1nc2c(o1)ccc(c2)NS(=O)(=O)C</t>
  </si>
  <si>
    <t>4MK8</t>
  </si>
  <si>
    <t>28Q</t>
  </si>
  <si>
    <t>COc1c(CCc2ccc(cc2)NS(=O)(=O)C)cc(cc1C(C)(C)C)c1ccc[nH]c1=O</t>
  </si>
  <si>
    <t>4MKA</t>
  </si>
  <si>
    <t>2AY</t>
  </si>
  <si>
    <t>COc1c(cc(cc1C(C)(C)C)C1=CCC=NC1=O)c1cc2ccc(cc2c(=O)o1)NS(=O)(=O)C</t>
  </si>
  <si>
    <t>TRANSFERASE/TRANSFERASE INHIBITOR</t>
  </si>
  <si>
    <t>3CJ3</t>
  </si>
  <si>
    <t>SX4</t>
  </si>
  <si>
    <t>Brc1ccc(c(c1)C(=O)N1CCC[C@@H]1Cc1ccccc1Cl)N</t>
  </si>
  <si>
    <t>3QGF</t>
  </si>
  <si>
    <t>c1ccc2c(c1)-c3c(c4ccc(cc4n3CC(=O)N2)C(=O)NC5(CCCC5)C(=O)Nc6ccc(cc6)C=CC(=O)O)C7CCCCC7</t>
  </si>
  <si>
    <t>3QGI</t>
  </si>
  <si>
    <t>33F</t>
  </si>
  <si>
    <t>CC[C@H](C)NC(=O)c1ccc(N2CCN(S(=O)(=O)c3ccc(OC(F)(F)F)cc3)[C@@H](C(=O)NCc3ccc(OC(F)(F)F)cc3)C2)nn1</t>
  </si>
  <si>
    <t>3TYQ</t>
  </si>
  <si>
    <t>HI4</t>
  </si>
  <si>
    <t>CCc1ccc2c(c1)c(c1ccc[nH]c1=O)c(n2Cc1cccc(c1)N(=O)=O)C(=O)O</t>
  </si>
  <si>
    <t>1YVF</t>
  </si>
  <si>
    <t>PH7</t>
  </si>
  <si>
    <t>OC(=O)/C(=C/c1ccc(cc1)Oc1ccccc1Br)/NC(=O)c1ccccc1</t>
  </si>
  <si>
    <t>CME</t>
  </si>
  <si>
    <t>6W4G</t>
  </si>
  <si>
    <t>SL4</t>
  </si>
  <si>
    <t>1NHU</t>
  </si>
  <si>
    <t>153</t>
  </si>
  <si>
    <t>O=C(O)[C@H](Cc1ccccc1)N(Cc1cccc(C(F)(F)F)c1)C(=O)c1ccc(Cl)cc1Cl</t>
  </si>
  <si>
    <t>2GIR</t>
  </si>
  <si>
    <t>NN3</t>
  </si>
  <si>
    <t>2XI3</t>
  </si>
  <si>
    <t>GTP</t>
  </si>
  <si>
    <t>Nc1nc2c(ncn2[C@@H]2O[C@H](COP(=O)(O)OP(=O)(O)OP(=O)(O)O)[C@@H](O)[C@H]2O)c(=O)[nH]1</t>
  </si>
  <si>
    <t>Fc1ccc2c(c1)c(O)c(c(=O)n2Cc1ccc(cc1)F)C1=CS(=O)(=O)c2c(N1)ccc(c2)NS(=O)(=O)C</t>
  </si>
  <si>
    <t>CC(CC[C@]1(C)CN(C2CCCC2)C(=O)C(=C1O)C1=Nc2ccc(cc2S(=O)(=O)N1)NS(=O)(=O)C)C</t>
  </si>
  <si>
    <t>3H5S</t>
  </si>
  <si>
    <t>H5S</t>
  </si>
  <si>
    <t>OC1=C(C(=O)N([C@H]1C(C)(C)C)Cc1ccc(c(c1)C)F)C1=NS(=O)(=O)c2c1ccc1c2CN(CC1)S(=O)(=O)C</t>
  </si>
  <si>
    <t>3H5U</t>
  </si>
  <si>
    <t>H5U</t>
  </si>
  <si>
    <t>Fc1ccc(cc1)CN1C(=O)C(=C([C@@H]1C(C)(C)C)O)C1=NS(=O)(=O)c2c1cccc2CNS(=O)(=O)C</t>
  </si>
  <si>
    <t>3MF5</t>
  </si>
  <si>
    <t>HJZ</t>
  </si>
  <si>
    <t>C[C@@H]1CC[C@H](CC1)c1ccccc1c1cc(sc1C(=O)O)c1ccccc1</t>
  </si>
  <si>
    <t>Clc1ccc2c(c1)c(C1=CCC=NC1=O)c(n2Cc1ccnc(c1)N)C(=O)NS(=O)(=O)c1cccc(c1)NS(=O)(=O)C</t>
  </si>
  <si>
    <t>CC1CCC(CC1)c2ccccc2c3cc(sc3C(=O)O)c4ccccc4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</si>
</sst>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 "/>
  </numFmts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Helvetica"/>
      <family val="2"/>
    </font>
    <font>
      <sz val="11"/>
      <color rgb="FFFF0000"/>
      <name val="宋体"/>
      <charset val="134"/>
      <scheme val="minor"/>
    </font>
    <font>
      <sz val="10.5"/>
      <color rgb="FF333333"/>
      <name val="Helvetica"/>
      <family val="2"/>
    </font>
    <font>
      <b/>
      <sz val="11"/>
      <color theme="1"/>
      <name val="宋体"/>
      <charset val="134"/>
      <scheme val="minor"/>
    </font>
    <font>
      <sz val="9"/>
      <name val="Helvetica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11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0" fontId="4" fillId="0" borderId="0" xfId="0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11" fontId="0" fillId="3" borderId="0" xfId="0" applyNumberFormat="1" applyFill="1">
      <alignment vertical="center"/>
    </xf>
    <xf numFmtId="11" fontId="3" fillId="3" borderId="0" xfId="0" applyNumberFormat="1" applyFont="1" applyFill="1">
      <alignment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22" zoomScale="88" zoomScaleNormal="88" workbookViewId="0">
      <selection activeCell="C26" sqref="C26"/>
    </sheetView>
  </sheetViews>
  <sheetFormatPr defaultColWidth="9" defaultRowHeight="14.4" x14ac:dyDescent="0.25"/>
  <cols>
    <col min="2" max="2" width="9" style="2"/>
    <col min="3" max="3" width="80.6640625" customWidth="1"/>
    <col min="4" max="4" width="19.21875" customWidth="1"/>
    <col min="6" max="6" width="12.88671875" style="3"/>
    <col min="7" max="7" width="12.88671875"/>
  </cols>
  <sheetData>
    <row r="1" spans="1:7" x14ac:dyDescent="0.25">
      <c r="A1" s="4" t="s">
        <v>0</v>
      </c>
      <c r="B1" s="5"/>
      <c r="C1" s="4"/>
      <c r="D1" s="4"/>
    </row>
    <row r="2" spans="1:7" x14ac:dyDescent="0.25">
      <c r="A2" s="4" t="s">
        <v>1</v>
      </c>
      <c r="B2" s="5" t="s">
        <v>2</v>
      </c>
      <c r="C2" s="4"/>
      <c r="D2" s="4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  <c r="B3" s="2" t="s">
        <v>8</v>
      </c>
      <c r="C3" t="s">
        <v>9</v>
      </c>
      <c r="D3" s="3">
        <v>16</v>
      </c>
      <c r="E3">
        <v>-8</v>
      </c>
      <c r="F3" s="3">
        <f>EXP(E3*1000/(1.986*298))*10^9</f>
        <v>1347.2556612100748</v>
      </c>
      <c r="G3" s="3">
        <f>F3-D3</f>
        <v>1331.2556612100748</v>
      </c>
    </row>
    <row r="4" spans="1:7" x14ac:dyDescent="0.25">
      <c r="A4" t="s">
        <v>10</v>
      </c>
      <c r="B4" t="s">
        <v>11</v>
      </c>
      <c r="C4" t="s">
        <v>12</v>
      </c>
      <c r="D4" s="3">
        <v>8700</v>
      </c>
      <c r="E4">
        <v>-8.6999999999999993</v>
      </c>
      <c r="F4" s="3">
        <f t="shared" ref="F4:F33" si="0">EXP(E4*1000/(1.986*298))*10^9</f>
        <v>412.83536520451219</v>
      </c>
      <c r="G4" s="3">
        <f>F4-D4</f>
        <v>-8287.1646347954884</v>
      </c>
    </row>
    <row r="5" spans="1:7" x14ac:dyDescent="0.25">
      <c r="A5" s="20" t="s">
        <v>13</v>
      </c>
      <c r="B5" s="21"/>
      <c r="C5" s="4"/>
      <c r="D5" s="4"/>
    </row>
    <row r="6" spans="1:7" x14ac:dyDescent="0.25">
      <c r="A6" s="4" t="s">
        <v>1</v>
      </c>
      <c r="B6" s="5" t="s">
        <v>2</v>
      </c>
      <c r="C6" s="4"/>
      <c r="D6" s="4" t="s">
        <v>3</v>
      </c>
    </row>
    <row r="7" spans="1:7" x14ac:dyDescent="0.25">
      <c r="A7" s="1" t="s">
        <v>14</v>
      </c>
      <c r="B7" s="6" t="s">
        <v>15</v>
      </c>
      <c r="C7" s="7" t="s">
        <v>16</v>
      </c>
      <c r="D7" s="8">
        <v>530</v>
      </c>
      <c r="E7" s="9">
        <v>-9</v>
      </c>
      <c r="F7" s="8">
        <f t="shared" si="0"/>
        <v>248.67450912930212</v>
      </c>
      <c r="G7" s="8">
        <f t="shared" ref="G7:G33" si="1">F7-D7</f>
        <v>-281.32549087069788</v>
      </c>
    </row>
    <row r="8" spans="1:7" x14ac:dyDescent="0.25">
      <c r="A8" s="20" t="s">
        <v>17</v>
      </c>
      <c r="B8" s="21"/>
      <c r="C8" s="4"/>
      <c r="F8" s="10"/>
    </row>
    <row r="9" spans="1:7" x14ac:dyDescent="0.25">
      <c r="A9" s="4" t="s">
        <v>1</v>
      </c>
      <c r="B9" s="5" t="s">
        <v>2</v>
      </c>
      <c r="C9" s="4"/>
      <c r="D9" s="4" t="s">
        <v>3</v>
      </c>
      <c r="F9" s="10"/>
    </row>
    <row r="10" spans="1:7" x14ac:dyDescent="0.25">
      <c r="A10" t="s">
        <v>18</v>
      </c>
      <c r="B10" s="2" t="s">
        <v>19</v>
      </c>
      <c r="C10" s="11" t="s">
        <v>20</v>
      </c>
      <c r="D10" s="3">
        <f>(25.7+9.9)/2</f>
        <v>17.8</v>
      </c>
      <c r="E10">
        <v>-9.5</v>
      </c>
      <c r="F10" s="8">
        <f>EXP(E10*1000/(1.986*298))*10^9</f>
        <v>106.83705189443121</v>
      </c>
      <c r="G10" s="3">
        <f t="shared" si="1"/>
        <v>89.037051894431215</v>
      </c>
    </row>
    <row r="11" spans="1:7" x14ac:dyDescent="0.25">
      <c r="A11" s="20" t="s">
        <v>21</v>
      </c>
      <c r="B11" s="21"/>
      <c r="C11" s="4"/>
      <c r="D11" s="3"/>
    </row>
    <row r="12" spans="1:7" x14ac:dyDescent="0.25">
      <c r="A12" s="4" t="s">
        <v>1</v>
      </c>
      <c r="B12" s="5" t="s">
        <v>2</v>
      </c>
      <c r="C12" s="4"/>
      <c r="D12" s="4" t="s">
        <v>3</v>
      </c>
    </row>
    <row r="13" spans="1:7" x14ac:dyDescent="0.25">
      <c r="A13" t="s">
        <v>22</v>
      </c>
      <c r="B13" s="2" t="s">
        <v>23</v>
      </c>
      <c r="C13" t="s">
        <v>24</v>
      </c>
      <c r="D13" s="3">
        <f>(31+26)/2</f>
        <v>28.5</v>
      </c>
      <c r="E13">
        <v>-9.5</v>
      </c>
      <c r="F13" s="3">
        <f t="shared" si="0"/>
        <v>106.83705189443121</v>
      </c>
      <c r="G13" s="3">
        <f t="shared" si="1"/>
        <v>78.337051894431212</v>
      </c>
    </row>
    <row r="14" spans="1:7" s="1" customFormat="1" x14ac:dyDescent="0.25">
      <c r="A14" s="1" t="s">
        <v>25</v>
      </c>
      <c r="B14" s="6" t="s">
        <v>26</v>
      </c>
      <c r="C14" s="1" t="s">
        <v>27</v>
      </c>
      <c r="D14" s="8">
        <v>14</v>
      </c>
      <c r="E14" s="1">
        <v>-10.4</v>
      </c>
      <c r="F14" s="8">
        <f t="shared" si="0"/>
        <v>23.349899859318565</v>
      </c>
      <c r="G14" s="8">
        <f t="shared" si="1"/>
        <v>9.3498998593185654</v>
      </c>
    </row>
    <row r="15" spans="1:7" x14ac:dyDescent="0.25">
      <c r="A15" s="4" t="s">
        <v>28</v>
      </c>
      <c r="B15" s="5"/>
      <c r="C15" s="4"/>
      <c r="D15" s="4"/>
    </row>
    <row r="16" spans="1:7" x14ac:dyDescent="0.25">
      <c r="A16" s="4" t="s">
        <v>1</v>
      </c>
      <c r="B16" s="5" t="s">
        <v>2</v>
      </c>
      <c r="C16" s="4"/>
      <c r="D16" s="4" t="s">
        <v>3</v>
      </c>
    </row>
    <row r="17" spans="1:7" x14ac:dyDescent="0.25">
      <c r="A17" s="6" t="s">
        <v>29</v>
      </c>
      <c r="B17" s="6" t="s">
        <v>30</v>
      </c>
      <c r="C17" s="1" t="s">
        <v>31</v>
      </c>
      <c r="D17" s="8">
        <v>20</v>
      </c>
      <c r="E17" s="1">
        <v>-9.6999999999999993</v>
      </c>
      <c r="F17" s="8">
        <f t="shared" si="0"/>
        <v>76.200556990972359</v>
      </c>
      <c r="G17" s="8">
        <f t="shared" si="1"/>
        <v>56.200556990972359</v>
      </c>
    </row>
    <row r="18" spans="1:7" x14ac:dyDescent="0.25">
      <c r="A18" s="1" t="s">
        <v>32</v>
      </c>
      <c r="B18" s="6" t="s">
        <v>33</v>
      </c>
      <c r="C18" s="1" t="s">
        <v>34</v>
      </c>
      <c r="D18" s="8">
        <v>2000</v>
      </c>
      <c r="E18" s="1">
        <v>-8.1999999999999993</v>
      </c>
      <c r="F18" s="8">
        <f t="shared" si="0"/>
        <v>960.91786485171235</v>
      </c>
      <c r="G18" s="8">
        <f t="shared" si="1"/>
        <v>-1039.0821351482878</v>
      </c>
    </row>
    <row r="19" spans="1:7" x14ac:dyDescent="0.25">
      <c r="A19" s="6" t="s">
        <v>35</v>
      </c>
      <c r="B19" s="12" t="s">
        <v>36</v>
      </c>
      <c r="C19" s="1" t="s">
        <v>37</v>
      </c>
      <c r="D19" s="8">
        <v>3000</v>
      </c>
      <c r="E19" s="1">
        <v>-7</v>
      </c>
      <c r="F19" s="8">
        <f t="shared" si="0"/>
        <v>7299.0907794204622</v>
      </c>
      <c r="G19" s="8">
        <f t="shared" si="1"/>
        <v>4299.0907794204622</v>
      </c>
    </row>
    <row r="20" spans="1:7" x14ac:dyDescent="0.25">
      <c r="A20" s="6" t="s">
        <v>38</v>
      </c>
      <c r="B20" s="12">
        <v>452</v>
      </c>
      <c r="C20" s="1" t="s">
        <v>39</v>
      </c>
      <c r="D20" s="8">
        <v>17</v>
      </c>
      <c r="E20" s="1">
        <v>-7.7</v>
      </c>
      <c r="F20" s="8">
        <f t="shared" si="0"/>
        <v>2236.6377031041275</v>
      </c>
      <c r="G20" s="8">
        <f t="shared" si="1"/>
        <v>2219.6377031041275</v>
      </c>
    </row>
    <row r="21" spans="1:7" x14ac:dyDescent="0.25">
      <c r="A21" s="6" t="s">
        <v>40</v>
      </c>
      <c r="B21" s="12">
        <v>617</v>
      </c>
      <c r="C21" s="1" t="s">
        <v>41</v>
      </c>
      <c r="D21" s="8">
        <v>1640</v>
      </c>
      <c r="E21" s="1">
        <v>-6.8</v>
      </c>
      <c r="F21" s="8">
        <f t="shared" si="0"/>
        <v>10233.696067018178</v>
      </c>
      <c r="G21" s="8">
        <f t="shared" si="1"/>
        <v>8593.6960670181779</v>
      </c>
    </row>
    <row r="22" spans="1:7" x14ac:dyDescent="0.25">
      <c r="A22" s="6" t="s">
        <v>42</v>
      </c>
      <c r="B22" s="6" t="s">
        <v>43</v>
      </c>
      <c r="C22" s="1" t="s">
        <v>44</v>
      </c>
      <c r="D22" s="8">
        <v>8</v>
      </c>
      <c r="E22" s="1">
        <v>-10.3</v>
      </c>
      <c r="F22" s="8">
        <f t="shared" si="0"/>
        <v>27.648202212131103</v>
      </c>
      <c r="G22" s="8">
        <f t="shared" si="1"/>
        <v>19.648202212131103</v>
      </c>
    </row>
    <row r="23" spans="1:7" x14ac:dyDescent="0.25">
      <c r="A23" s="6" t="s">
        <v>45</v>
      </c>
      <c r="B23" s="6" t="s">
        <v>46</v>
      </c>
      <c r="C23" s="1" t="s">
        <v>31</v>
      </c>
      <c r="D23" s="8">
        <v>57</v>
      </c>
      <c r="E23" s="1">
        <v>-7.7</v>
      </c>
      <c r="F23" s="8">
        <f t="shared" si="0"/>
        <v>2236.6377031041275</v>
      </c>
      <c r="G23" s="8">
        <f t="shared" si="1"/>
        <v>2179.6377031041275</v>
      </c>
    </row>
    <row r="24" spans="1:7" x14ac:dyDescent="0.25">
      <c r="A24" s="6" t="s">
        <v>47</v>
      </c>
      <c r="B24" s="6" t="s">
        <v>48</v>
      </c>
      <c r="C24" s="1" t="s">
        <v>49</v>
      </c>
      <c r="D24" s="8">
        <v>81</v>
      </c>
      <c r="E24" s="1">
        <v>-9.6</v>
      </c>
      <c r="F24" s="8">
        <f t="shared" si="0"/>
        <v>90.227727787133574</v>
      </c>
      <c r="G24" s="8">
        <f t="shared" si="1"/>
        <v>9.2277277871335741</v>
      </c>
    </row>
    <row r="25" spans="1:7" x14ac:dyDescent="0.25">
      <c r="A25" s="6" t="s">
        <v>50</v>
      </c>
      <c r="B25" s="6" t="s">
        <v>51</v>
      </c>
      <c r="C25" s="1" t="s">
        <v>52</v>
      </c>
      <c r="D25" s="8">
        <v>200</v>
      </c>
      <c r="E25" s="1">
        <v>-7.8</v>
      </c>
      <c r="F25" s="8">
        <f>EXP(E25*1000/(1.986*298))*10^9</f>
        <v>1888.9208776888565</v>
      </c>
      <c r="G25" s="8">
        <f>F25-D25</f>
        <v>1688.9208776888565</v>
      </c>
    </row>
    <row r="26" spans="1:7" x14ac:dyDescent="0.25">
      <c r="A26" s="6" t="s">
        <v>53</v>
      </c>
      <c r="B26" s="6" t="s">
        <v>54</v>
      </c>
      <c r="C26" s="1" t="s">
        <v>55</v>
      </c>
      <c r="D26" s="8">
        <v>670</v>
      </c>
      <c r="E26" s="1">
        <v>-8.1999999999999993</v>
      </c>
      <c r="F26" s="8">
        <f t="shared" si="0"/>
        <v>960.91786485171235</v>
      </c>
      <c r="G26" s="8">
        <f t="shared" si="1"/>
        <v>290.91786485171235</v>
      </c>
    </row>
    <row r="27" spans="1:7" x14ac:dyDescent="0.25">
      <c r="A27" s="6" t="s">
        <v>56</v>
      </c>
      <c r="B27" s="6" t="s">
        <v>57</v>
      </c>
      <c r="C27" s="1" t="s">
        <v>58</v>
      </c>
      <c r="D27" s="8">
        <v>340</v>
      </c>
      <c r="E27" s="1">
        <v>-8.8000000000000007</v>
      </c>
      <c r="F27" s="8">
        <f t="shared" si="0"/>
        <v>348.65429447998633</v>
      </c>
      <c r="G27" s="8">
        <f t="shared" si="1"/>
        <v>8.6542944799863335</v>
      </c>
    </row>
    <row r="28" spans="1:7" x14ac:dyDescent="0.25">
      <c r="A28" s="6" t="s">
        <v>59</v>
      </c>
      <c r="B28" s="6" t="s">
        <v>60</v>
      </c>
      <c r="C28" s="1" t="s">
        <v>61</v>
      </c>
      <c r="D28" s="8">
        <v>13</v>
      </c>
      <c r="E28" s="1">
        <v>-9.3000000000000007</v>
      </c>
      <c r="F28" s="8">
        <f t="shared" si="0"/>
        <v>149.79097408494857</v>
      </c>
      <c r="G28" s="8">
        <f t="shared" si="1"/>
        <v>136.79097408494857</v>
      </c>
    </row>
    <row r="29" spans="1:7" x14ac:dyDescent="0.25">
      <c r="A29" s="6" t="s">
        <v>62</v>
      </c>
      <c r="B29" s="6" t="s">
        <v>63</v>
      </c>
      <c r="C29" s="1" t="s">
        <v>64</v>
      </c>
      <c r="D29" s="8">
        <v>85</v>
      </c>
      <c r="E29" s="1">
        <v>-8.4</v>
      </c>
      <c r="F29" s="8">
        <f>EXP(E29*1000/(1.986*298))*10^9</f>
        <v>685.36594024168357</v>
      </c>
      <c r="G29" s="8">
        <f>F29-D29</f>
        <v>600.36594024168357</v>
      </c>
    </row>
    <row r="30" spans="1:7" x14ac:dyDescent="0.25">
      <c r="A30" s="1" t="s">
        <v>65</v>
      </c>
      <c r="B30" s="6" t="s">
        <v>66</v>
      </c>
      <c r="C30" s="1" t="s">
        <v>16</v>
      </c>
      <c r="D30" s="8">
        <v>3</v>
      </c>
      <c r="E30" s="1">
        <v>-7.9</v>
      </c>
      <c r="F30" s="8">
        <f t="shared" si="0"/>
        <v>1595.2615290428776</v>
      </c>
      <c r="G30" s="8">
        <f t="shared" si="1"/>
        <v>1592.2615290428776</v>
      </c>
    </row>
    <row r="31" spans="1:7" x14ac:dyDescent="0.25">
      <c r="A31" s="1" t="s">
        <v>67</v>
      </c>
      <c r="B31" s="12" t="s">
        <v>68</v>
      </c>
      <c r="C31" s="1" t="s">
        <v>69</v>
      </c>
      <c r="D31" s="8">
        <v>17</v>
      </c>
      <c r="E31" s="1">
        <v>-10.199999999999999</v>
      </c>
      <c r="F31" s="8">
        <f t="shared" si="0"/>
        <v>32.737745779146138</v>
      </c>
      <c r="G31" s="8">
        <f t="shared" si="1"/>
        <v>15.737745779146138</v>
      </c>
    </row>
    <row r="32" spans="1:7" x14ac:dyDescent="0.25">
      <c r="A32" s="1" t="s">
        <v>70</v>
      </c>
      <c r="B32" s="12" t="s">
        <v>71</v>
      </c>
      <c r="C32" s="1" t="s">
        <v>72</v>
      </c>
      <c r="D32" s="8">
        <v>32</v>
      </c>
      <c r="E32" s="1">
        <v>-10.6</v>
      </c>
      <c r="F32" s="8">
        <f t="shared" si="0"/>
        <v>16.654104015539996</v>
      </c>
      <c r="G32" s="8">
        <f t="shared" si="1"/>
        <v>-15.345895984460004</v>
      </c>
    </row>
    <row r="33" spans="1:7" x14ac:dyDescent="0.25">
      <c r="A33" s="1" t="s">
        <v>73</v>
      </c>
      <c r="B33" s="6" t="s">
        <v>74</v>
      </c>
      <c r="C33" s="1" t="s">
        <v>75</v>
      </c>
      <c r="D33" s="8">
        <v>900</v>
      </c>
      <c r="E33" s="1">
        <v>-8.8000000000000007</v>
      </c>
      <c r="F33" s="8">
        <f t="shared" si="0"/>
        <v>348.65429447998633</v>
      </c>
      <c r="G33" s="8">
        <f t="shared" si="1"/>
        <v>-551.34570552001367</v>
      </c>
    </row>
    <row r="34" spans="1:7" x14ac:dyDescent="0.25">
      <c r="A34" s="1" t="s">
        <v>76</v>
      </c>
      <c r="B34" s="6" t="s">
        <v>77</v>
      </c>
      <c r="C34" s="1" t="s">
        <v>78</v>
      </c>
      <c r="D34" s="8">
        <v>81</v>
      </c>
      <c r="E34" s="1">
        <v>-9.1999999999999993</v>
      </c>
      <c r="F34" s="8">
        <f t="shared" ref="F34:F50" si="2">EXP(E34*1000/(1.986*298))*10^9</f>
        <v>177.36483522433446</v>
      </c>
      <c r="G34" s="8">
        <f t="shared" ref="G34:G50" si="3">F34-D34</f>
        <v>96.364835224334456</v>
      </c>
    </row>
    <row r="35" spans="1:7" x14ac:dyDescent="0.25">
      <c r="A35" s="1" t="s">
        <v>79</v>
      </c>
      <c r="B35" s="6" t="s">
        <v>77</v>
      </c>
      <c r="C35" s="1" t="s">
        <v>78</v>
      </c>
      <c r="D35" s="8">
        <v>81</v>
      </c>
      <c r="E35" s="1">
        <v>-8.6</v>
      </c>
      <c r="F35" s="8">
        <f t="shared" si="2"/>
        <v>488.83103252103081</v>
      </c>
      <c r="G35" s="8">
        <f t="shared" si="3"/>
        <v>407.83103252103081</v>
      </c>
    </row>
    <row r="36" spans="1:7" x14ac:dyDescent="0.25">
      <c r="A36" s="1" t="s">
        <v>80</v>
      </c>
      <c r="B36" s="6" t="s">
        <v>81</v>
      </c>
      <c r="C36" s="1" t="s">
        <v>82</v>
      </c>
      <c r="D36" s="8">
        <f>(180+770)/2</f>
        <v>475</v>
      </c>
      <c r="E36" s="1">
        <v>-8.1</v>
      </c>
      <c r="F36" s="8">
        <f t="shared" si="2"/>
        <v>1137.8057977437834</v>
      </c>
      <c r="G36" s="8">
        <f t="shared" si="3"/>
        <v>662.80579774378339</v>
      </c>
    </row>
    <row r="37" spans="1:7" x14ac:dyDescent="0.25">
      <c r="A37" s="1" t="s">
        <v>83</v>
      </c>
      <c r="B37" s="6" t="s">
        <v>84</v>
      </c>
      <c r="C37" s="1" t="s">
        <v>85</v>
      </c>
      <c r="D37" s="8">
        <f>(1484+5400+2)/3</f>
        <v>2295.3333333333335</v>
      </c>
      <c r="E37" s="9">
        <v>-9</v>
      </c>
      <c r="F37" s="8">
        <f t="shared" si="2"/>
        <v>248.67450912930212</v>
      </c>
      <c r="G37" s="8">
        <f t="shared" si="3"/>
        <v>-2046.6588242040314</v>
      </c>
    </row>
    <row r="38" spans="1:7" x14ac:dyDescent="0.25">
      <c r="A38" s="1" t="s">
        <v>86</v>
      </c>
      <c r="B38" s="6" t="s">
        <v>81</v>
      </c>
      <c r="C38" s="1" t="s">
        <v>82</v>
      </c>
      <c r="D38" s="8">
        <f>(540+180+180+27000+38000+64+500+770+20+78+490+9500+25000+3200+39000+20+760+20)/18</f>
        <v>8073.4444444444443</v>
      </c>
      <c r="E38" s="1">
        <v>-7.3</v>
      </c>
      <c r="F38" s="8">
        <f t="shared" si="2"/>
        <v>4396.6626157703913</v>
      </c>
      <c r="G38" s="8">
        <f t="shared" si="3"/>
        <v>-3676.781828674053</v>
      </c>
    </row>
    <row r="39" spans="1:7" x14ac:dyDescent="0.25">
      <c r="A39" s="1" t="s">
        <v>87</v>
      </c>
      <c r="B39" s="6" t="s">
        <v>88</v>
      </c>
      <c r="C39" s="1" t="s">
        <v>89</v>
      </c>
      <c r="D39" s="8">
        <v>13</v>
      </c>
      <c r="E39" s="1">
        <v>-7.4</v>
      </c>
      <c r="F39" s="8">
        <f t="shared" si="2"/>
        <v>3713.139502010868</v>
      </c>
      <c r="G39" s="8">
        <f t="shared" si="3"/>
        <v>3700.139502010868</v>
      </c>
    </row>
    <row r="40" spans="1:7" x14ac:dyDescent="0.25">
      <c r="A40" s="1" t="s">
        <v>90</v>
      </c>
      <c r="B40" s="6" t="s">
        <v>91</v>
      </c>
      <c r="C40" s="7" t="s">
        <v>92</v>
      </c>
      <c r="D40" s="8">
        <v>39</v>
      </c>
      <c r="E40" s="1">
        <v>-8.6999999999999993</v>
      </c>
      <c r="F40" s="8">
        <f t="shared" si="2"/>
        <v>412.83536520451219</v>
      </c>
      <c r="G40" s="8">
        <f t="shared" si="3"/>
        <v>373.83536520451219</v>
      </c>
    </row>
    <row r="41" spans="1:7" x14ac:dyDescent="0.25">
      <c r="A41" s="1" t="s">
        <v>93</v>
      </c>
      <c r="B41" s="6" t="s">
        <v>94</v>
      </c>
      <c r="C41" s="7" t="s">
        <v>95</v>
      </c>
      <c r="D41" s="8">
        <v>53</v>
      </c>
      <c r="E41" s="1">
        <v>-8.6999999999999993</v>
      </c>
      <c r="F41" s="8">
        <f t="shared" si="2"/>
        <v>412.83536520451219</v>
      </c>
      <c r="G41" s="8">
        <f t="shared" si="3"/>
        <v>359.83536520451219</v>
      </c>
    </row>
    <row r="42" spans="1:7" x14ac:dyDescent="0.25">
      <c r="A42" s="1" t="s">
        <v>96</v>
      </c>
      <c r="B42" s="6" t="s">
        <v>97</v>
      </c>
      <c r="C42" s="7" t="s">
        <v>98</v>
      </c>
      <c r="D42" s="8">
        <v>3</v>
      </c>
      <c r="E42" s="1">
        <v>-8.8000000000000007</v>
      </c>
      <c r="F42" s="8">
        <f t="shared" si="2"/>
        <v>348.65429447998633</v>
      </c>
      <c r="G42" s="8">
        <f t="shared" si="3"/>
        <v>345.65429447998633</v>
      </c>
    </row>
    <row r="43" spans="1:7" x14ac:dyDescent="0.25">
      <c r="A43" s="1" t="s">
        <v>99</v>
      </c>
      <c r="B43" s="6" t="s">
        <v>100</v>
      </c>
      <c r="C43" s="7" t="s">
        <v>101</v>
      </c>
      <c r="D43" s="8">
        <v>0.2</v>
      </c>
      <c r="E43" s="1">
        <v>-9.1999999999999993</v>
      </c>
      <c r="F43" s="8">
        <f t="shared" si="2"/>
        <v>177.36483522433446</v>
      </c>
      <c r="G43" s="8">
        <f t="shared" si="3"/>
        <v>177.16483522433447</v>
      </c>
    </row>
    <row r="44" spans="1:7" x14ac:dyDescent="0.25">
      <c r="A44" s="1" t="s">
        <v>102</v>
      </c>
      <c r="B44" s="6" t="s">
        <v>103</v>
      </c>
      <c r="C44" s="7" t="s">
        <v>104</v>
      </c>
      <c r="D44" s="8">
        <v>5</v>
      </c>
      <c r="E44" s="1">
        <v>-12.2</v>
      </c>
      <c r="F44" s="8">
        <f t="shared" si="2"/>
        <v>1.1153502686365342</v>
      </c>
      <c r="G44" s="8">
        <f t="shared" si="3"/>
        <v>-3.8846497313634658</v>
      </c>
    </row>
    <row r="45" spans="1:7" x14ac:dyDescent="0.25">
      <c r="A45" s="1" t="s">
        <v>105</v>
      </c>
      <c r="B45" s="6" t="s">
        <v>106</v>
      </c>
      <c r="C45" s="7" t="s">
        <v>58</v>
      </c>
      <c r="D45" s="8">
        <v>160</v>
      </c>
      <c r="E45" s="1">
        <v>-8.3000000000000007</v>
      </c>
      <c r="F45" s="8">
        <f t="shared" si="2"/>
        <v>811.529651916136</v>
      </c>
      <c r="G45" s="8">
        <f t="shared" si="3"/>
        <v>651.529651916136</v>
      </c>
    </row>
    <row r="46" spans="1:7" x14ac:dyDescent="0.25">
      <c r="A46" s="1" t="s">
        <v>107</v>
      </c>
      <c r="B46" s="6" t="s">
        <v>108</v>
      </c>
      <c r="C46" s="7" t="s">
        <v>109</v>
      </c>
      <c r="D46" s="8">
        <f>(61+47)/2</f>
        <v>54</v>
      </c>
      <c r="E46" s="9">
        <v>-10</v>
      </c>
      <c r="F46" s="8">
        <f t="shared" si="2"/>
        <v>45.899982661907579</v>
      </c>
      <c r="G46" s="8">
        <f t="shared" si="3"/>
        <v>-8.100017338092421</v>
      </c>
    </row>
    <row r="47" spans="1:7" x14ac:dyDescent="0.25">
      <c r="A47" s="1" t="s">
        <v>110</v>
      </c>
      <c r="B47" s="6" t="s">
        <v>111</v>
      </c>
      <c r="C47" s="7" t="s">
        <v>112</v>
      </c>
      <c r="D47" s="8">
        <v>131</v>
      </c>
      <c r="E47" s="1">
        <v>-9.1999999999999993</v>
      </c>
      <c r="F47" s="8">
        <f t="shared" si="2"/>
        <v>177.36483522433446</v>
      </c>
      <c r="G47" s="8">
        <f t="shared" si="3"/>
        <v>46.364835224334456</v>
      </c>
    </row>
    <row r="48" spans="1:7" x14ac:dyDescent="0.25">
      <c r="A48" s="1" t="s">
        <v>113</v>
      </c>
      <c r="B48" s="6" t="s">
        <v>114</v>
      </c>
      <c r="C48" s="1" t="s">
        <v>115</v>
      </c>
      <c r="D48" s="8">
        <v>9</v>
      </c>
      <c r="E48" s="1">
        <v>-10.4</v>
      </c>
      <c r="F48" s="8">
        <f t="shared" si="2"/>
        <v>23.349899859318565</v>
      </c>
      <c r="G48" s="8">
        <f t="shared" si="3"/>
        <v>14.349899859318565</v>
      </c>
    </row>
    <row r="49" spans="1:7" x14ac:dyDescent="0.25">
      <c r="A49" s="1" t="s">
        <v>116</v>
      </c>
      <c r="B49" s="6" t="s">
        <v>117</v>
      </c>
      <c r="C49" s="1" t="s">
        <v>118</v>
      </c>
      <c r="D49" s="8">
        <v>1</v>
      </c>
      <c r="E49" s="1">
        <v>-10.199999999999999</v>
      </c>
      <c r="F49" s="8">
        <f t="shared" si="2"/>
        <v>32.737745779146138</v>
      </c>
      <c r="G49" s="8">
        <f t="shared" si="3"/>
        <v>31.737745779146138</v>
      </c>
    </row>
    <row r="50" spans="1:7" x14ac:dyDescent="0.25">
      <c r="A50" s="1" t="s">
        <v>119</v>
      </c>
      <c r="B50" s="6" t="s">
        <v>120</v>
      </c>
      <c r="C50" s="1" t="s">
        <v>121</v>
      </c>
      <c r="D50" s="8">
        <v>1</v>
      </c>
      <c r="E50" s="1">
        <v>-10.199999999999999</v>
      </c>
      <c r="F50" s="8">
        <f t="shared" si="2"/>
        <v>32.737745779146138</v>
      </c>
      <c r="G50" s="8">
        <f t="shared" si="3"/>
        <v>31.737745779146138</v>
      </c>
    </row>
    <row r="51" spans="1:7" x14ac:dyDescent="0.25">
      <c r="A51" s="4" t="s">
        <v>122</v>
      </c>
      <c r="B51" s="5"/>
      <c r="C51" s="4"/>
      <c r="D51" s="4"/>
    </row>
    <row r="52" spans="1:7" x14ac:dyDescent="0.25">
      <c r="A52" s="4" t="s">
        <v>1</v>
      </c>
      <c r="B52" s="5" t="s">
        <v>2</v>
      </c>
      <c r="C52" s="4"/>
      <c r="D52" s="4" t="s">
        <v>3</v>
      </c>
    </row>
    <row r="53" spans="1:7" x14ac:dyDescent="0.25">
      <c r="A53" t="s">
        <v>123</v>
      </c>
      <c r="B53" s="2" t="s">
        <v>124</v>
      </c>
      <c r="C53" s="13" t="s">
        <v>125</v>
      </c>
      <c r="D53" s="3">
        <v>57000</v>
      </c>
      <c r="E53">
        <v>-7.2</v>
      </c>
      <c r="F53" s="3">
        <f t="shared" ref="F53:F69" si="4">EXP(E53*1000/(1.986*298))*10^9</f>
        <v>5206.0102095394859</v>
      </c>
      <c r="G53" s="3">
        <f t="shared" ref="G53:G69" si="5">F53-D53</f>
        <v>-51793.989790460517</v>
      </c>
    </row>
    <row r="54" spans="1:7" x14ac:dyDescent="0.25">
      <c r="A54" t="s">
        <v>126</v>
      </c>
      <c r="B54" s="2" t="s">
        <v>30</v>
      </c>
      <c r="C54" t="s">
        <v>127</v>
      </c>
      <c r="D54" s="3">
        <v>20</v>
      </c>
      <c r="E54">
        <v>-10.199999999999999</v>
      </c>
      <c r="F54" s="3">
        <f t="shared" si="4"/>
        <v>32.737745779146138</v>
      </c>
      <c r="G54" s="3">
        <f t="shared" si="5"/>
        <v>12.737745779146138</v>
      </c>
    </row>
    <row r="55" spans="1:7" x14ac:dyDescent="0.25">
      <c r="A55" t="s">
        <v>128</v>
      </c>
      <c r="B55" s="2" t="s">
        <v>129</v>
      </c>
      <c r="C55" t="s">
        <v>130</v>
      </c>
      <c r="D55" s="3">
        <v>13</v>
      </c>
      <c r="E55">
        <v>-10.4</v>
      </c>
      <c r="F55" s="3">
        <f t="shared" si="4"/>
        <v>23.349899859318565</v>
      </c>
      <c r="G55" s="3">
        <f t="shared" si="5"/>
        <v>10.349899859318565</v>
      </c>
    </row>
    <row r="56" spans="1:7" x14ac:dyDescent="0.25">
      <c r="A56" t="s">
        <v>131</v>
      </c>
      <c r="B56" s="2" t="s">
        <v>132</v>
      </c>
      <c r="C56" t="s">
        <v>133</v>
      </c>
      <c r="D56" s="3">
        <v>5</v>
      </c>
      <c r="E56">
        <v>-8.6</v>
      </c>
      <c r="F56" s="3">
        <f t="shared" si="4"/>
        <v>488.83103252103081</v>
      </c>
      <c r="G56" s="3">
        <f t="shared" si="5"/>
        <v>483.83103252103081</v>
      </c>
    </row>
    <row r="57" spans="1:7" x14ac:dyDescent="0.25">
      <c r="A57" t="s">
        <v>134</v>
      </c>
      <c r="B57" s="2" t="s">
        <v>135</v>
      </c>
      <c r="C57" s="14" t="s">
        <v>136</v>
      </c>
      <c r="D57" s="3">
        <v>100</v>
      </c>
      <c r="E57">
        <v>-8.1</v>
      </c>
      <c r="F57" s="3">
        <f t="shared" si="4"/>
        <v>1137.8057977437834</v>
      </c>
      <c r="G57" s="3">
        <f t="shared" si="5"/>
        <v>1037.8057977437834</v>
      </c>
    </row>
    <row r="58" spans="1:7" x14ac:dyDescent="0.25">
      <c r="A58" t="s">
        <v>14</v>
      </c>
      <c r="B58" s="2" t="s">
        <v>137</v>
      </c>
      <c r="C58" t="s">
        <v>34</v>
      </c>
      <c r="D58" s="3">
        <v>530</v>
      </c>
      <c r="E58">
        <v>-9</v>
      </c>
      <c r="F58" s="3">
        <f t="shared" si="4"/>
        <v>248.67450912930212</v>
      </c>
      <c r="G58" s="3">
        <f t="shared" si="5"/>
        <v>-281.32549087069788</v>
      </c>
    </row>
    <row r="59" spans="1:7" x14ac:dyDescent="0.25">
      <c r="A59" t="s">
        <v>22</v>
      </c>
      <c r="B59" s="2" t="s">
        <v>23</v>
      </c>
      <c r="C59" t="s">
        <v>24</v>
      </c>
      <c r="D59" s="3">
        <f>(31+26)/2</f>
        <v>28.5</v>
      </c>
      <c r="E59">
        <v>-9.5</v>
      </c>
      <c r="F59" s="3">
        <f t="shared" si="4"/>
        <v>106.83705189443121</v>
      </c>
      <c r="G59" s="3">
        <f t="shared" si="5"/>
        <v>78.337051894431212</v>
      </c>
    </row>
    <row r="60" spans="1:7" x14ac:dyDescent="0.25">
      <c r="A60" t="s">
        <v>138</v>
      </c>
      <c r="B60" s="2" t="s">
        <v>139</v>
      </c>
      <c r="C60" t="s">
        <v>12</v>
      </c>
      <c r="D60" s="3">
        <v>1110</v>
      </c>
      <c r="E60">
        <v>-9.4</v>
      </c>
      <c r="F60" s="3">
        <f t="shared" si="4"/>
        <v>126.50385793180797</v>
      </c>
      <c r="G60" s="3">
        <f t="shared" si="5"/>
        <v>-983.49614206819206</v>
      </c>
    </row>
    <row r="61" spans="1:7" x14ac:dyDescent="0.25">
      <c r="A61" t="s">
        <v>140</v>
      </c>
      <c r="B61" s="2" t="s">
        <v>141</v>
      </c>
      <c r="C61" t="s">
        <v>142</v>
      </c>
      <c r="D61" s="3">
        <v>2200</v>
      </c>
      <c r="E61">
        <v>-7.1</v>
      </c>
      <c r="F61" s="3">
        <f t="shared" si="4"/>
        <v>6164.3443380475192</v>
      </c>
      <c r="G61" s="3">
        <f t="shared" si="5"/>
        <v>3964.3443380475192</v>
      </c>
    </row>
    <row r="62" spans="1:7" x14ac:dyDescent="0.25">
      <c r="A62" t="s">
        <v>143</v>
      </c>
      <c r="B62" s="2" t="s">
        <v>144</v>
      </c>
      <c r="C62" t="s">
        <v>112</v>
      </c>
      <c r="D62" s="3">
        <f>(9+16+40+100+1500+24000+140)/7</f>
        <v>3686.4285714285716</v>
      </c>
      <c r="E62" s="15">
        <v>-8</v>
      </c>
      <c r="F62" s="3">
        <f t="shared" si="4"/>
        <v>1347.2556612100748</v>
      </c>
      <c r="G62" s="3">
        <f t="shared" si="5"/>
        <v>-2339.1729102184968</v>
      </c>
    </row>
    <row r="63" spans="1:7" x14ac:dyDescent="0.25">
      <c r="A63" t="s">
        <v>145</v>
      </c>
      <c r="B63" s="2" t="s">
        <v>146</v>
      </c>
      <c r="C63" t="s">
        <v>147</v>
      </c>
      <c r="D63" s="3">
        <v>94000</v>
      </c>
      <c r="E63">
        <v>-7.8</v>
      </c>
      <c r="F63" s="3">
        <f t="shared" si="4"/>
        <v>1888.9208776888565</v>
      </c>
      <c r="G63" s="3">
        <f t="shared" si="5"/>
        <v>-92111.079122311145</v>
      </c>
    </row>
    <row r="64" spans="1:7" x14ac:dyDescent="0.25">
      <c r="A64" t="s">
        <v>102</v>
      </c>
      <c r="B64" s="2" t="s">
        <v>103</v>
      </c>
      <c r="C64" t="s">
        <v>148</v>
      </c>
      <c r="D64" s="3">
        <v>5</v>
      </c>
      <c r="E64">
        <v>-12.2</v>
      </c>
      <c r="F64" s="3">
        <f t="shared" si="4"/>
        <v>1.1153502686365342</v>
      </c>
      <c r="G64" s="10">
        <f t="shared" si="5"/>
        <v>-3.8846497313634658</v>
      </c>
    </row>
    <row r="65" spans="1:7" x14ac:dyDescent="0.25">
      <c r="A65" t="s">
        <v>107</v>
      </c>
      <c r="B65" s="2" t="s">
        <v>108</v>
      </c>
      <c r="C65" t="s">
        <v>149</v>
      </c>
      <c r="D65" s="3">
        <f>(61+47)/2</f>
        <v>54</v>
      </c>
      <c r="E65" s="15">
        <v>-10</v>
      </c>
      <c r="F65" s="3">
        <f t="shared" si="4"/>
        <v>45.899982661907579</v>
      </c>
      <c r="G65" s="10">
        <f t="shared" si="5"/>
        <v>-8.100017338092421</v>
      </c>
    </row>
    <row r="66" spans="1:7" x14ac:dyDescent="0.25">
      <c r="A66" s="16" t="s">
        <v>150</v>
      </c>
      <c r="B66" s="17" t="s">
        <v>151</v>
      </c>
      <c r="C66" s="16" t="s">
        <v>152</v>
      </c>
      <c r="D66" s="18">
        <v>5</v>
      </c>
      <c r="E66" s="16">
        <v>-11.1</v>
      </c>
      <c r="F66" s="18">
        <f t="shared" si="4"/>
        <v>7.1550372460505791</v>
      </c>
      <c r="G66" s="19">
        <f t="shared" si="5"/>
        <v>2.1550372460505791</v>
      </c>
    </row>
    <row r="67" spans="1:7" x14ac:dyDescent="0.25">
      <c r="A67" t="s">
        <v>153</v>
      </c>
      <c r="B67" s="2" t="s">
        <v>154</v>
      </c>
      <c r="C67" t="s">
        <v>155</v>
      </c>
      <c r="D67" s="3">
        <v>3</v>
      </c>
      <c r="E67">
        <v>-9.6</v>
      </c>
      <c r="F67" s="3">
        <f t="shared" si="4"/>
        <v>90.227727787133574</v>
      </c>
      <c r="G67" s="3">
        <f t="shared" si="5"/>
        <v>87.227727787133574</v>
      </c>
    </row>
    <row r="68" spans="1:7" x14ac:dyDescent="0.25">
      <c r="A68" t="s">
        <v>156</v>
      </c>
      <c r="B68" s="2" t="s">
        <v>157</v>
      </c>
      <c r="C68" t="s">
        <v>158</v>
      </c>
      <c r="D68" s="3">
        <v>42</v>
      </c>
      <c r="E68">
        <v>-8.8000000000000007</v>
      </c>
      <c r="F68" s="3">
        <f t="shared" si="4"/>
        <v>348.65429447998633</v>
      </c>
      <c r="G68" s="3">
        <f t="shared" si="5"/>
        <v>306.65429447998633</v>
      </c>
    </row>
    <row r="69" spans="1:7" x14ac:dyDescent="0.25">
      <c r="A69" t="s">
        <v>90</v>
      </c>
      <c r="B69" s="2" t="s">
        <v>91</v>
      </c>
      <c r="C69" t="s">
        <v>159</v>
      </c>
      <c r="D69" s="3">
        <v>39</v>
      </c>
      <c r="E69">
        <v>-8.6999999999999993</v>
      </c>
      <c r="F69" s="3">
        <f t="shared" si="4"/>
        <v>412.83536520451219</v>
      </c>
      <c r="G69" s="3">
        <f t="shared" si="5"/>
        <v>373.83536520451219</v>
      </c>
    </row>
    <row r="70" spans="1:7" x14ac:dyDescent="0.25">
      <c r="A70" t="s">
        <v>156</v>
      </c>
      <c r="B70" s="2" t="s">
        <v>157</v>
      </c>
      <c r="C70" t="s">
        <v>160</v>
      </c>
      <c r="D70" s="3">
        <v>42</v>
      </c>
      <c r="E70">
        <v>-9.1</v>
      </c>
      <c r="F70" s="3">
        <f>EXP(E70*1000/(1.986*298))*10^9</f>
        <v>210.01455505800291</v>
      </c>
      <c r="G70" s="3">
        <f>F70-D70</f>
        <v>168.01455505800291</v>
      </c>
    </row>
  </sheetData>
  <mergeCells count="3">
    <mergeCell ref="A5:B5"/>
    <mergeCell ref="A8:B8"/>
    <mergeCell ref="A11:B11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马晓琛</dc:creator>
  <cp:lastModifiedBy>马晓琛</cp:lastModifiedBy>
  <dcterms:created xsi:type="dcterms:W3CDTF">2022-09-09T04:52:00Z</dcterms:created>
  <dcterms:modified xsi:type="dcterms:W3CDTF">2023-04-21T01:52:59Z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EFD672DF278646D8A8920599D90EF459</vt:lpwstr>
  </property>
  <property fmtid="{D5CDD505-2E9C-101B-9397-08002B2CF9AE}" pid="3" name="KSOProductBuildVer">
    <vt:lpwstr>2052-11.1.0.12313</vt:lpwstr>
  </property>
</Properties>
</file>