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dnert\Downloads\"/>
    </mc:Choice>
  </mc:AlternateContent>
  <xr:revisionPtr revIDLastSave="0" documentId="13_ncr:1_{015E9396-8466-45EB-8A9A-116D28BB41FD}" xr6:coauthVersionLast="47" xr6:coauthVersionMax="47" xr10:uidLastSave="{00000000-0000-0000-0000-000000000000}"/>
  <bookViews>
    <workbookView xWindow="3180" yWindow="-120" windowWidth="35340" windowHeight="21840" activeTab="1" xr2:uid="{8F5E6B7E-93C3-432F-8476-D37BE7B37311}"/>
  </bookViews>
  <sheets>
    <sheet name="Tabelle1" sheetId="1" r:id="rId1"/>
    <sheet name="cncnjs macro round" sheetId="3" r:id="rId2"/>
    <sheet name="cncnjs source macr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2" i="3"/>
  <c r="A3" i="3" s="1"/>
  <c r="A4" i="3" s="1"/>
  <c r="A5" i="3" s="1"/>
  <c r="A6" i="3" s="1"/>
  <c r="A7" i="3" s="1"/>
  <c r="A8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F55" i="1"/>
  <c r="F58" i="1"/>
  <c r="F54" i="1"/>
  <c r="F57" i="1"/>
  <c r="F40" i="1"/>
  <c r="F37" i="1"/>
  <c r="F35" i="1"/>
  <c r="F33" i="1"/>
  <c r="F44" i="1"/>
  <c r="F46" i="1"/>
  <c r="F53" i="1"/>
  <c r="F49" i="1"/>
  <c r="F48" i="1"/>
  <c r="F47" i="1"/>
  <c r="F45" i="1"/>
  <c r="F43" i="1"/>
  <c r="F42" i="1"/>
  <c r="F41" i="1"/>
  <c r="F39" i="1"/>
  <c r="F38" i="1"/>
  <c r="F36" i="1"/>
  <c r="F34" i="1"/>
  <c r="F32" i="1"/>
  <c r="F31" i="1"/>
  <c r="F30" i="1"/>
  <c r="F29" i="1"/>
  <c r="F28" i="1"/>
  <c r="F27" i="1"/>
  <c r="F26" i="1"/>
  <c r="B25" i="1"/>
  <c r="F25" i="1"/>
  <c r="B24" i="1"/>
  <c r="C29" i="1"/>
  <c r="C28" i="1"/>
  <c r="C27" i="1"/>
  <c r="C26" i="1"/>
  <c r="C25" i="1"/>
  <c r="C24" i="1"/>
  <c r="B29" i="1"/>
  <c r="B26" i="1"/>
  <c r="B28" i="1"/>
  <c r="B27" i="1"/>
  <c r="C17" i="1"/>
  <c r="B17" i="1"/>
  <c r="C15" i="1"/>
  <c r="B15" i="1"/>
  <c r="C16" i="1"/>
  <c r="B16" i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C31" i="1"/>
  <c r="C30" i="1"/>
  <c r="B30" i="1"/>
  <c r="B31" i="1"/>
  <c r="C32" i="1" l="1"/>
  <c r="C33" i="1" s="1"/>
  <c r="C34" i="1" s="1"/>
  <c r="C35" i="1" s="1"/>
  <c r="B32" i="1"/>
  <c r="B33" i="1" s="1"/>
  <c r="C36" i="1" l="1"/>
  <c r="C38" i="1" s="1"/>
  <c r="C37" i="1"/>
  <c r="C41" i="1" s="1"/>
  <c r="B34" i="1"/>
  <c r="B35" i="1" s="1"/>
  <c r="B36" i="1"/>
  <c r="B40" i="1" s="1"/>
  <c r="B37" i="1"/>
  <c r="B41" i="1" s="1"/>
  <c r="C40" i="1" l="1"/>
  <c r="C44" i="1" s="1"/>
  <c r="C49" i="1" s="1"/>
  <c r="C39" i="1"/>
  <c r="B38" i="1"/>
  <c r="B44" i="1" s="1"/>
  <c r="B49" i="1" s="1"/>
  <c r="B39" i="1"/>
  <c r="B45" i="1" s="1"/>
  <c r="B50" i="1" s="1"/>
  <c r="C42" i="1" l="1"/>
  <c r="C51" i="1" s="1"/>
  <c r="C45" i="1"/>
  <c r="C50" i="1" s="1"/>
  <c r="C43" i="1"/>
  <c r="C52" i="1" s="1"/>
  <c r="B42" i="1"/>
  <c r="B51" i="1" s="1"/>
  <c r="B43" i="1"/>
  <c r="B52" i="1" s="1"/>
</calcChain>
</file>

<file path=xl/sharedStrings.xml><?xml version="1.0" encoding="utf-8"?>
<sst xmlns="http://schemas.openxmlformats.org/spreadsheetml/2006/main" count="231" uniqueCount="131">
  <si>
    <t>x</t>
  </si>
  <si>
    <t>y</t>
  </si>
  <si>
    <t>point</t>
  </si>
  <si>
    <t>A1</t>
  </si>
  <si>
    <t>A2</t>
  </si>
  <si>
    <t>A3</t>
  </si>
  <si>
    <t>A1-A3</t>
  </si>
  <si>
    <t>mid point</t>
  </si>
  <si>
    <t>A2-A3</t>
  </si>
  <si>
    <t>A1-A2</t>
  </si>
  <si>
    <t>intersect</t>
  </si>
  <si>
    <t>A</t>
  </si>
  <si>
    <t>B</t>
  </si>
  <si>
    <t>A x</t>
  </si>
  <si>
    <t>A y</t>
  </si>
  <si>
    <t>B x</t>
  </si>
  <si>
    <t>B y</t>
  </si>
  <si>
    <t>AB0</t>
  </si>
  <si>
    <t>AB1</t>
  </si>
  <si>
    <t>AB x</t>
  </si>
  <si>
    <t>AB y</t>
  </si>
  <si>
    <t>C</t>
  </si>
  <si>
    <t>c</t>
  </si>
  <si>
    <t>r</t>
  </si>
  <si>
    <t>A r</t>
  </si>
  <si>
    <t>B r</t>
  </si>
  <si>
    <t>y clean</t>
  </si>
  <si>
    <t>ex0</t>
  </si>
  <si>
    <t>ex1</t>
  </si>
  <si>
    <t>ey0</t>
  </si>
  <si>
    <t>ey1</t>
  </si>
  <si>
    <t>Q1y</t>
  </si>
  <si>
    <t>Q1x</t>
  </si>
  <si>
    <t>Q2x</t>
  </si>
  <si>
    <t>Q2y</t>
  </si>
  <si>
    <t>result</t>
  </si>
  <si>
    <t>X1</t>
  </si>
  <si>
    <t>Y1</t>
  </si>
  <si>
    <t>X0</t>
  </si>
  <si>
    <t>Y0</t>
  </si>
  <si>
    <t>A4</t>
  </si>
  <si>
    <t>A5</t>
  </si>
  <si>
    <t>A6</t>
  </si>
  <si>
    <t>C x</t>
  </si>
  <si>
    <t>C y</t>
  </si>
  <si>
    <t>AC x</t>
  </si>
  <si>
    <t>AC y</t>
  </si>
  <si>
    <t>CA x</t>
  </si>
  <si>
    <t>CA y</t>
  </si>
  <si>
    <t>BA x</t>
  </si>
  <si>
    <t>BA y</t>
  </si>
  <si>
    <t>AC sx</t>
  </si>
  <si>
    <t>AC sy</t>
  </si>
  <si>
    <t>BA sx</t>
  </si>
  <si>
    <t>BA sy</t>
  </si>
  <si>
    <t>f</t>
  </si>
  <si>
    <t>g</t>
  </si>
  <si>
    <t>h</t>
  </si>
  <si>
    <t>k</t>
  </si>
  <si>
    <t>sqr_r</t>
  </si>
  <si>
    <t>X</t>
  </si>
  <si>
    <t>Y</t>
  </si>
  <si>
    <t>X all</t>
  </si>
  <si>
    <t>Y all</t>
  </si>
  <si>
    <t>(start with the end mill 15mm ABOVE the plate, about 15mm or less from bottom left corner.)</t>
  </si>
  <si>
    <t>; Set user-defined variables</t>
  </si>
  <si>
    <t>%ENDMILL_DIAMETER = 3.175</t>
  </si>
  <si>
    <t>;in millimeters</t>
  </si>
  <si>
    <t>G21</t>
  </si>
  <si>
    <t>;make sure we’re in mm</t>
  </si>
  <si>
    <t>G38.2 Z-25 F75</t>
  </si>
  <si>
    <t>;Probe Z</t>
  </si>
  <si>
    <t>G0 Z2</t>
  </si>
  <si>
    <t>;lift 2mm</t>
  </si>
  <si>
    <t>G38.2 Z-25 F45</t>
  </si>
  <si>
    <t>G4 P0.1</t>
  </si>
  <si>
    <t>G10 L20 P1 Z[PROBE_BLOCK_Z]</t>
  </si>
  <si>
    <t>;Set Current Z as plate thickness</t>
  </si>
  <si>
    <t>G0 X-25</t>
  </si>
  <si>
    <t>;Move left 25mm</t>
  </si>
  <si>
    <t>G0 Z-10</t>
  </si>
  <si>
    <t>;Move down 10mm, should be 7mm below probe surface</t>
  </si>
  <si>
    <t>G38.2 X25 F75</t>
  </si>
  <si>
    <t>;Probe X to the right 25mm</t>
  </si>
  <si>
    <t>G0 X-2</t>
  </si>
  <si>
    <t>G38.2 X25 F45</t>
  </si>
  <si>
    <t>G10 L20 P1 X[-ENDMILL_DIAMETER/2 -PROBE_BLOCK_X]</t>
  </si>
  <si>
    <t>;Set current X location as negative half the bit diameter</t>
  </si>
  <si>
    <t>G0 X-10</t>
  </si>
  <si>
    <t>;Move left 10mm</t>
  </si>
  <si>
    <t>G0 Y-25</t>
  </si>
  <si>
    <t>;Move forward 25mm</t>
  </si>
  <si>
    <t>G90 G0 X5</t>
  </si>
  <si>
    <t>;Move to X5 (absolute) - will put you 5mm to the right of left edge of stock</t>
  </si>
  <si>
    <t>G38.2 Y25 F75</t>
  </si>
  <si>
    <t>;Probe Y</t>
  </si>
  <si>
    <t>G0 Y-2</t>
  </si>
  <si>
    <t>G38.2 Y25 F45</t>
  </si>
  <si>
    <t>G10 L20 P1 Y[-ENDMILL_DIAMETER/2 -PROBE_BLOCK_Y]</t>
  </si>
  <si>
    <t>;Set current Y location as negative half the bit diameter - 7mm thickness</t>
  </si>
  <si>
    <t>G0 Y-10</t>
  </si>
  <si>
    <t>;Move Y-10</t>
  </si>
  <si>
    <t>G0 Z10</t>
  </si>
  <si>
    <t>;Move Z up 10mm, should be 3mm above probe plate</t>
  </si>
  <si>
    <t>G90</t>
  </si>
  <si>
    <t>G0 X0Y0</t>
  </si>
  <si>
    <t>;Go to X0Y0</t>
  </si>
  <si>
    <t>Command</t>
  </si>
  <si>
    <t>Order</t>
  </si>
  <si>
    <t>%PROBE_BLOCK_Z = 22</t>
  </si>
  <si>
    <t>;Thickness of 3-axis probe in Z direction</t>
  </si>
  <si>
    <t>;Thickness of 3-axis probe in Y direction</t>
  </si>
  <si>
    <t>;Thickness of 3-axis probe in X direction</t>
  </si>
  <si>
    <t>%PROBE_BLOCK_Y = 7</t>
  </si>
  <si>
    <t>%PROBE_BLOCK_X = 7</t>
  </si>
  <si>
    <t>G91</t>
  </si>
  <si>
    <t>;incremental</t>
  </si>
  <si>
    <t>G0 Z3</t>
  </si>
  <si>
    <t>;lift Z 3mm</t>
  </si>
  <si>
    <t>;Incremental mode</t>
  </si>
  <si>
    <t>Command Description</t>
  </si>
  <si>
    <t>Comment</t>
  </si>
  <si>
    <t>Relative Positioning</t>
  </si>
  <si>
    <t>probe toward workpiece, stop on contact, signal error if failure</t>
  </si>
  <si>
    <t>Pause the machine for a period of time (P ms; S s)</t>
  </si>
  <si>
    <t>Set tool Offset and/or workplace coordinates</t>
  </si>
  <si>
    <t>%ENDMILL_DIAMETER = 4</t>
  </si>
  <si>
    <t>%PROBE_CYLINDER_Z = 10</t>
  </si>
  <si>
    <t>%PROBE_DIAMETER = 4</t>
  </si>
  <si>
    <t>;Diameter of probe</t>
  </si>
  <si>
    <t>G10 L20 P1 Z[PROBE_CYLINDER_Z]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</si>
</sst>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1"/>
  </cellXfs>
  <cellStyles count="2">
    <cellStyle name="Gut" xfId="1" builtinId="26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0CA26-5F0D-47AF-8126-7552210453C9}" name="Tabelle13" displayName="Tabelle13" ref="A1:D43" totalsRowShown="0" headerRowDxfId="1">
  <autoFilter ref="A1:D43" xr:uid="{84E0CCA9-66A2-40BE-B433-E83C256A8BC9}"/>
  <tableColumns count="4">
    <tableColumn id="1" xr3:uid="{9852ABF0-2A8B-4EAF-B267-F09E336CBBC4}" name="Order" dataDxfId="0">
      <calculatedColumnFormula>IF(ISNUMBER(A1),A1+1,1)</calculatedColumnFormula>
    </tableColumn>
    <tableColumn id="2" xr3:uid="{59FB3246-6C3D-4782-A396-8BF7A8CA9724}" name="Command"/>
    <tableColumn id="3" xr3:uid="{1F43AA1E-3133-4372-8820-0FA82FB565B2}" name="Comment"/>
    <tableColumn id="4" xr3:uid="{6BB36117-312E-45C1-B6D9-20DBD86F3FBC}" name="Command Descrip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0CCA9-66A2-40BE-B433-E83C256A8BC9}" name="Tabelle1" displayName="Tabelle1" ref="A1:D43" totalsRowShown="0" headerRowDxfId="2">
  <autoFilter ref="A1:D43" xr:uid="{84E0CCA9-66A2-40BE-B433-E83C256A8BC9}"/>
  <tableColumns count="4">
    <tableColumn id="1" xr3:uid="{197D9327-013B-4119-BD5B-6E99D8EE3832}" name="Order" dataDxfId="3">
      <calculatedColumnFormula>IF(ISNUMBER(A1),A1+1,1)</calculatedColumnFormula>
    </tableColumn>
    <tableColumn id="2" xr3:uid="{2640E0AD-0C89-4241-A193-C6149F5386A1}" name="Command"/>
    <tableColumn id="3" xr3:uid="{1D2A544C-441A-40C2-A1F6-C841C70645F0}" name="Comment"/>
    <tableColumn id="4" xr3:uid="{A97E0176-327A-4A15-B1EF-C5F52EA1E808}" name="Command 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4924-5FAA-4CC6-B85C-291175F64C2B}">
  <dimension ref="A1:L58"/>
  <sheetViews>
    <sheetView workbookViewId="0">
      <selection activeCell="F56" sqref="F56"/>
    </sheetView>
  </sheetViews>
  <sheetFormatPr baseColWidth="10" defaultRowHeight="15" x14ac:dyDescent="0.25"/>
  <cols>
    <col min="4" max="4" width="15.28515625" bestFit="1" customWidth="1"/>
  </cols>
  <sheetData>
    <row r="1" spans="1:4" s="1" customFormat="1" x14ac:dyDescent="0.25">
      <c r="A1" s="1" t="s">
        <v>2</v>
      </c>
      <c r="B1" s="1" t="s">
        <v>0</v>
      </c>
      <c r="C1" s="1" t="s">
        <v>1</v>
      </c>
      <c r="D1" s="1" t="s">
        <v>23</v>
      </c>
    </row>
    <row r="2" spans="1:4" x14ac:dyDescent="0.25">
      <c r="A2" s="5" t="s">
        <v>3</v>
      </c>
      <c r="B2">
        <v>3.95601</v>
      </c>
      <c r="C2">
        <v>-0.70591000000000004</v>
      </c>
      <c r="D2">
        <v>4</v>
      </c>
    </row>
    <row r="3" spans="1:4" x14ac:dyDescent="0.25">
      <c r="A3" s="5" t="s">
        <v>4</v>
      </c>
      <c r="B3">
        <v>0</v>
      </c>
      <c r="C3">
        <v>4</v>
      </c>
      <c r="D3">
        <v>4</v>
      </c>
    </row>
    <row r="4" spans="1:4" x14ac:dyDescent="0.25">
      <c r="A4" s="5" t="s">
        <v>5</v>
      </c>
      <c r="B4">
        <v>-3.95601</v>
      </c>
      <c r="C4">
        <v>-0.70591000000000004</v>
      </c>
      <c r="D4">
        <v>4</v>
      </c>
    </row>
    <row r="5" spans="1:4" x14ac:dyDescent="0.25">
      <c r="A5" s="6" t="s">
        <v>40</v>
      </c>
      <c r="B5">
        <v>-7.4</v>
      </c>
      <c r="C5">
        <v>-3</v>
      </c>
      <c r="D5">
        <v>4</v>
      </c>
    </row>
    <row r="6" spans="1:4" x14ac:dyDescent="0.25">
      <c r="A6" s="6" t="s">
        <v>41</v>
      </c>
      <c r="B6">
        <v>6.95</v>
      </c>
      <c r="C6">
        <v>-4</v>
      </c>
      <c r="D6">
        <v>4</v>
      </c>
    </row>
    <row r="7" spans="1:4" x14ac:dyDescent="0.25">
      <c r="A7" s="6" t="s">
        <v>42</v>
      </c>
      <c r="B7">
        <v>2</v>
      </c>
      <c r="C7">
        <v>7.76</v>
      </c>
      <c r="D7">
        <v>4</v>
      </c>
    </row>
    <row r="10" spans="1:4" s="1" customFormat="1" x14ac:dyDescent="0.25"/>
    <row r="14" spans="1:4" s="1" customFormat="1" x14ac:dyDescent="0.25">
      <c r="A14" s="1" t="s">
        <v>7</v>
      </c>
      <c r="B14" s="1" t="s">
        <v>0</v>
      </c>
      <c r="C14" s="1" t="s">
        <v>1</v>
      </c>
    </row>
    <row r="15" spans="1:4" x14ac:dyDescent="0.25">
      <c r="A15" t="s">
        <v>6</v>
      </c>
      <c r="B15">
        <f>(B$7-B$2)/2+B$2</f>
        <v>2.978005</v>
      </c>
      <c r="C15">
        <f>(C$7-C$2)/2+C$2</f>
        <v>3.5270449999999993</v>
      </c>
    </row>
    <row r="16" spans="1:4" x14ac:dyDescent="0.25">
      <c r="A16" t="s">
        <v>8</v>
      </c>
      <c r="B16">
        <f>(B$7-B$3)/2+B$3</f>
        <v>1</v>
      </c>
      <c r="C16">
        <f>(C$7-C$3)/2+C$3</f>
        <v>5.88</v>
      </c>
      <c r="D16" s="2"/>
    </row>
    <row r="17" spans="1:12" x14ac:dyDescent="0.25">
      <c r="A17" t="s">
        <v>9</v>
      </c>
      <c r="B17">
        <f>(B$3-B$2)/2+B$2</f>
        <v>1.978005</v>
      </c>
      <c r="C17">
        <f>(C$3-C$2)/2+C$2</f>
        <v>1.6470450000000001</v>
      </c>
    </row>
    <row r="21" spans="1:12" x14ac:dyDescent="0.25">
      <c r="A21" s="1" t="s">
        <v>10</v>
      </c>
    </row>
    <row r="22" spans="1:12" s="1" customFormat="1" x14ac:dyDescent="0.25">
      <c r="A22" s="1" t="s">
        <v>11</v>
      </c>
      <c r="B22" s="3" t="s">
        <v>3</v>
      </c>
      <c r="C22" s="3" t="s">
        <v>40</v>
      </c>
      <c r="D22"/>
      <c r="E22" s="1" t="s">
        <v>11</v>
      </c>
      <c r="F22" s="3" t="s">
        <v>40</v>
      </c>
      <c r="G22"/>
      <c r="H22"/>
      <c r="I22"/>
      <c r="J22"/>
      <c r="K22"/>
      <c r="L22"/>
    </row>
    <row r="23" spans="1:12" x14ac:dyDescent="0.25">
      <c r="A23" s="1" t="s">
        <v>12</v>
      </c>
      <c r="B23" s="3" t="s">
        <v>4</v>
      </c>
      <c r="C23" s="3" t="s">
        <v>41</v>
      </c>
      <c r="E23" s="1" t="s">
        <v>12</v>
      </c>
      <c r="F23" s="3" t="s">
        <v>41</v>
      </c>
    </row>
    <row r="24" spans="1:12" x14ac:dyDescent="0.25">
      <c r="A24" s="1" t="s">
        <v>13</v>
      </c>
      <c r="B24" s="4">
        <f>VLOOKUP(B22,$A$2:$D$7,2,FALSE)</f>
        <v>3.95601</v>
      </c>
      <c r="C24" s="4">
        <f>VLOOKUP(C22,$A$2:$D$7,2,FALSE)</f>
        <v>-7.4</v>
      </c>
      <c r="E24" s="1" t="s">
        <v>21</v>
      </c>
      <c r="F24" s="3" t="s">
        <v>42</v>
      </c>
    </row>
    <row r="25" spans="1:12" x14ac:dyDescent="0.25">
      <c r="A25" s="1" t="s">
        <v>14</v>
      </c>
      <c r="B25" s="4">
        <f>VLOOKUP(B22,$A$2:$D$7,3,FALSE)</f>
        <v>-0.70591000000000004</v>
      </c>
      <c r="C25" s="4">
        <f>VLOOKUP(C22,$A$2:$D$7,3,FALSE)</f>
        <v>-3</v>
      </c>
      <c r="E25" s="1" t="s">
        <v>13</v>
      </c>
      <c r="F25" s="4">
        <f>VLOOKUP(F22,$A$2:$D$7,2,FALSE)</f>
        <v>-7.4</v>
      </c>
    </row>
    <row r="26" spans="1:12" x14ac:dyDescent="0.25">
      <c r="A26" s="1" t="s">
        <v>24</v>
      </c>
      <c r="B26" s="4">
        <f>VLOOKUP(B22,$A$2:$D$7,4,FALSE)</f>
        <v>4</v>
      </c>
      <c r="C26" s="4">
        <f>VLOOKUP(C22,$A$2:$D$7,4,FALSE)</f>
        <v>4</v>
      </c>
      <c r="E26" s="1" t="s">
        <v>14</v>
      </c>
      <c r="F26" s="4">
        <f>VLOOKUP(F22,$A$2:$D$7,3,FALSE)</f>
        <v>-3</v>
      </c>
    </row>
    <row r="27" spans="1:12" x14ac:dyDescent="0.25">
      <c r="A27" s="1" t="s">
        <v>15</v>
      </c>
      <c r="B27" s="4">
        <f>VLOOKUP(B23,$A$2:$D$7,2,FALSE)</f>
        <v>0</v>
      </c>
      <c r="C27" s="4">
        <f>VLOOKUP(C23,$A$2:$D$7,2,FALSE)</f>
        <v>6.95</v>
      </c>
      <c r="E27" s="1" t="s">
        <v>15</v>
      </c>
      <c r="F27" s="4">
        <f>VLOOKUP(F23,$A$2:$D$7,2,FALSE)</f>
        <v>6.95</v>
      </c>
    </row>
    <row r="28" spans="1:12" x14ac:dyDescent="0.25">
      <c r="A28" s="1" t="s">
        <v>16</v>
      </c>
      <c r="B28" s="4">
        <f>VLOOKUP(B23,$A$2:$D$7,3,FALSE)</f>
        <v>4</v>
      </c>
      <c r="C28" s="4">
        <f>VLOOKUP(C23,$A$2:$D$7,3,FALSE)</f>
        <v>-4</v>
      </c>
      <c r="E28" s="1" t="s">
        <v>16</v>
      </c>
      <c r="F28" s="4">
        <f>VLOOKUP(F23,$A$2:$D$7,3,FALSE)</f>
        <v>-4</v>
      </c>
    </row>
    <row r="29" spans="1:12" x14ac:dyDescent="0.25">
      <c r="A29" s="1" t="s">
        <v>25</v>
      </c>
      <c r="B29" s="4">
        <f>VLOOKUP(B22,$A$2:$D$7,4,FALSE)</f>
        <v>4</v>
      </c>
      <c r="C29" s="4">
        <f>VLOOKUP(C22,$A$2:$D$7,4,FALSE)</f>
        <v>4</v>
      </c>
      <c r="E29" s="1" t="s">
        <v>43</v>
      </c>
      <c r="F29" s="4">
        <f>VLOOKUP(F24,$A$2:$D$7,2,FALSE)</f>
        <v>2</v>
      </c>
    </row>
    <row r="30" spans="1:12" x14ac:dyDescent="0.25">
      <c r="A30" s="1" t="s">
        <v>17</v>
      </c>
      <c r="B30" s="4">
        <f>B27-B24</f>
        <v>-3.95601</v>
      </c>
      <c r="C30" s="4">
        <f>C27-C24</f>
        <v>14.350000000000001</v>
      </c>
      <c r="E30" s="1" t="s">
        <v>44</v>
      </c>
      <c r="F30" s="4">
        <f>VLOOKUP(F24,$A$2:$D$7,3,FALSE)</f>
        <v>7.76</v>
      </c>
    </row>
    <row r="31" spans="1:12" x14ac:dyDescent="0.25">
      <c r="A31" s="1" t="s">
        <v>18</v>
      </c>
      <c r="B31" s="4">
        <f>B28-B25</f>
        <v>4.7059100000000003</v>
      </c>
      <c r="C31" s="4">
        <f>C28-C25</f>
        <v>-1</v>
      </c>
      <c r="E31" s="1" t="s">
        <v>19</v>
      </c>
      <c r="F31" s="4">
        <f>F25-F27</f>
        <v>-14.350000000000001</v>
      </c>
    </row>
    <row r="32" spans="1:12" x14ac:dyDescent="0.25">
      <c r="A32" s="1" t="s">
        <v>22</v>
      </c>
      <c r="B32" s="4">
        <f>SQRT(B30*B30+B31*B31)</f>
        <v>6.1478129483744057</v>
      </c>
      <c r="C32" s="4">
        <f>SQRT(C30*C30+C31*C31)</f>
        <v>14.384801006618064</v>
      </c>
      <c r="E32" s="1" t="s">
        <v>45</v>
      </c>
      <c r="F32" s="4">
        <f>F25-F29</f>
        <v>-9.4</v>
      </c>
    </row>
    <row r="33" spans="1:6" x14ac:dyDescent="0.25">
      <c r="A33" s="1" t="s">
        <v>0</v>
      </c>
      <c r="B33" s="4">
        <f>(B26*B26+B32*B32+B29*B29)/(2*B32)</f>
        <v>5.6764580050093461</v>
      </c>
      <c r="C33" s="4">
        <f>(C26*C26+C32*C32+C29*C29)/(2*C32)</f>
        <v>8.3046856153963553</v>
      </c>
      <c r="E33" s="1" t="s">
        <v>20</v>
      </c>
      <c r="F33" s="4">
        <f>F26-F28</f>
        <v>1</v>
      </c>
    </row>
    <row r="34" spans="1:6" x14ac:dyDescent="0.25">
      <c r="A34" s="1" t="s">
        <v>1</v>
      </c>
      <c r="B34" s="4">
        <f>B26*B26+B33*B33</f>
        <v>48.222175482634682</v>
      </c>
      <c r="C34" s="4">
        <f>C26*C26+C33*C33</f>
        <v>84.967803170571145</v>
      </c>
      <c r="E34" s="1" t="s">
        <v>46</v>
      </c>
      <c r="F34" s="4">
        <f>F26-F30</f>
        <v>-10.76</v>
      </c>
    </row>
    <row r="35" spans="1:6" x14ac:dyDescent="0.25">
      <c r="A35" s="1" t="s">
        <v>26</v>
      </c>
      <c r="B35" s="4">
        <f>IF(B34&gt;0,SQRT(B34),B34)</f>
        <v>6.9442188533077411</v>
      </c>
      <c r="C35" s="4">
        <f>IF(C34&gt;0,SQRT(C34),C34)</f>
        <v>9.2177981736731009</v>
      </c>
      <c r="E35" s="1" t="s">
        <v>47</v>
      </c>
      <c r="F35" s="4">
        <f>F29-F25</f>
        <v>9.4</v>
      </c>
    </row>
    <row r="36" spans="1:6" x14ac:dyDescent="0.25">
      <c r="A36" s="1" t="s">
        <v>27</v>
      </c>
      <c r="B36" s="4">
        <f>B30/B32</f>
        <v>-0.64348249259048151</v>
      </c>
      <c r="C36" s="4">
        <f>C30/C32</f>
        <v>0.99758070990331726</v>
      </c>
      <c r="E36" s="1" t="s">
        <v>48</v>
      </c>
      <c r="F36" s="4">
        <f>F30-F26</f>
        <v>10.76</v>
      </c>
    </row>
    <row r="37" spans="1:6" x14ac:dyDescent="0.25">
      <c r="A37" s="1" t="s">
        <v>28</v>
      </c>
      <c r="B37" s="4">
        <f>B31/B32</f>
        <v>0.76546082965070184</v>
      </c>
      <c r="C37" s="4">
        <f>C31/C32</f>
        <v>-6.9517819505457643E-2</v>
      </c>
      <c r="E37" s="1" t="s">
        <v>49</v>
      </c>
      <c r="F37" s="4">
        <f>F27-F25</f>
        <v>14.350000000000001</v>
      </c>
    </row>
    <row r="38" spans="1:6" x14ac:dyDescent="0.25">
      <c r="A38" s="1" t="s">
        <v>29</v>
      </c>
      <c r="B38" s="4">
        <f>-B36</f>
        <v>0.64348249259048151</v>
      </c>
      <c r="C38" s="4">
        <f>-C36</f>
        <v>-0.99758070990331726</v>
      </c>
      <c r="E38" s="1" t="s">
        <v>50</v>
      </c>
      <c r="F38" s="4">
        <f>F28-F26</f>
        <v>-1</v>
      </c>
    </row>
    <row r="39" spans="1:6" x14ac:dyDescent="0.25">
      <c r="A39" s="1" t="s">
        <v>30</v>
      </c>
      <c r="B39" s="4">
        <f>B36</f>
        <v>-0.64348249259048151</v>
      </c>
      <c r="C39" s="4">
        <f>C36</f>
        <v>0.99758070990331726</v>
      </c>
      <c r="E39" s="1" t="s">
        <v>51</v>
      </c>
      <c r="F39" s="4">
        <f>F25*F25-F29*F29</f>
        <v>50.760000000000005</v>
      </c>
    </row>
    <row r="40" spans="1:6" x14ac:dyDescent="0.25">
      <c r="A40" s="1" t="s">
        <v>32</v>
      </c>
      <c r="B40" s="4">
        <f>B24+B33*B36</f>
        <v>0.30330865385139383</v>
      </c>
      <c r="C40" s="4">
        <f>C24+C33*C36</f>
        <v>0.88459417173096355</v>
      </c>
      <c r="E40" s="1" t="s">
        <v>52</v>
      </c>
      <c r="F40" s="4">
        <f>F26*F26-F30*F30</f>
        <v>-51.217599999999997</v>
      </c>
    </row>
    <row r="41" spans="1:6" x14ac:dyDescent="0.25">
      <c r="A41" s="1" t="s">
        <v>31</v>
      </c>
      <c r="B41" s="4">
        <f>B25+B33*B37</f>
        <v>3.6391962539918215</v>
      </c>
      <c r="C41" s="4">
        <f>C25+C33*C37</f>
        <v>-3.5773236356606941</v>
      </c>
      <c r="E41" s="1" t="s">
        <v>53</v>
      </c>
      <c r="F41" s="4">
        <f>F27*F27-F25*F25</f>
        <v>-6.4575000000000031</v>
      </c>
    </row>
    <row r="42" spans="1:6" x14ac:dyDescent="0.25">
      <c r="A42" s="1" t="s">
        <v>33</v>
      </c>
      <c r="B42" s="4">
        <f>B40-B34*B38</f>
        <v>-30.726817023849975</v>
      </c>
      <c r="C42" s="4">
        <f>C40-C34*C38</f>
        <v>85.646835577554654</v>
      </c>
      <c r="E42" s="1" t="s">
        <v>54</v>
      </c>
      <c r="F42" s="4">
        <f>F28*F28+F26*F26</f>
        <v>25</v>
      </c>
    </row>
    <row r="43" spans="1:6" x14ac:dyDescent="0.25">
      <c r="A43" s="1" t="s">
        <v>34</v>
      </c>
      <c r="B43" s="4">
        <f>B41-B35*B39</f>
        <v>8.1076795108121011</v>
      </c>
      <c r="C43" s="4">
        <f>C41-C35*C39</f>
        <v>-12.772821281499008</v>
      </c>
      <c r="E43" s="1" t="s">
        <v>55</v>
      </c>
      <c r="F43" s="4">
        <f>(F39*F31+F40*F31+F41*F32+F42*F32)/(2*(F36*F31-F38*F32))</f>
        <v>0.5119865572689648</v>
      </c>
    </row>
    <row r="44" spans="1:6" x14ac:dyDescent="0.25">
      <c r="A44" s="1" t="s">
        <v>32</v>
      </c>
      <c r="B44" s="4">
        <f>B40+B35*B38</f>
        <v>4.7717919106716744</v>
      </c>
      <c r="C44" s="4">
        <f>C40+C35*C38</f>
        <v>-8.3109034741073504</v>
      </c>
      <c r="E44" s="1" t="s">
        <v>56</v>
      </c>
      <c r="F44" s="4">
        <f>(F39*F33+F40*F33+F41*F34+F42*F34)/(2*(F35*F33-F37*F34))</f>
        <v>-0.61040163363979327</v>
      </c>
    </row>
    <row r="45" spans="1:6" x14ac:dyDescent="0.25">
      <c r="A45" s="1" t="s">
        <v>31</v>
      </c>
      <c r="B45" s="4">
        <f>B41+B35*B39</f>
        <v>-0.82928700282845913</v>
      </c>
      <c r="C45" s="4">
        <f>C41+C35*C39</f>
        <v>5.6181740101776203</v>
      </c>
      <c r="E45" s="1" t="s">
        <v>22</v>
      </c>
      <c r="F45" s="4">
        <f>-(F25*F25)-(F26*F26)-2*F44*F25-2*F43*F26</f>
        <v>-69.722024834255166</v>
      </c>
    </row>
    <row r="46" spans="1:6" x14ac:dyDescent="0.25">
      <c r="E46" s="1" t="s">
        <v>57</v>
      </c>
      <c r="F46" s="4">
        <f>-F44</f>
        <v>0.61040163363979327</v>
      </c>
    </row>
    <row r="47" spans="1:6" x14ac:dyDescent="0.25">
      <c r="E47" s="1" t="s">
        <v>58</v>
      </c>
      <c r="F47" s="4">
        <f>-F43</f>
        <v>-0.5119865572689648</v>
      </c>
    </row>
    <row r="48" spans="1:6" x14ac:dyDescent="0.25">
      <c r="A48" s="1" t="s">
        <v>35</v>
      </c>
      <c r="E48" s="1" t="s">
        <v>59</v>
      </c>
      <c r="F48" s="4">
        <f>F46*F46+F47*F47-F45</f>
        <v>70.356745223429428</v>
      </c>
    </row>
    <row r="49" spans="1:6" x14ac:dyDescent="0.25">
      <c r="A49" s="1" t="s">
        <v>38</v>
      </c>
      <c r="B49" s="4">
        <f>IF(B35=0,B40,B44)</f>
        <v>4.7717919106716744</v>
      </c>
      <c r="C49" s="4">
        <f>IF(C35=0,C40,C44)</f>
        <v>-8.3109034741073504</v>
      </c>
      <c r="E49" s="1" t="s">
        <v>23</v>
      </c>
      <c r="F49" s="4">
        <f>SQRT(F48)</f>
        <v>8.3878927761047013</v>
      </c>
    </row>
    <row r="50" spans="1:6" x14ac:dyDescent="0.25">
      <c r="A50" s="1" t="s">
        <v>39</v>
      </c>
      <c r="B50" s="4">
        <f>IF(B35=0,B41,B45)</f>
        <v>-0.82928700282845913</v>
      </c>
      <c r="C50" s="4">
        <f>IF(C35=0,C41,C45)</f>
        <v>5.6181740101776203</v>
      </c>
    </row>
    <row r="51" spans="1:6" x14ac:dyDescent="0.25">
      <c r="A51" s="1" t="s">
        <v>36</v>
      </c>
      <c r="B51" s="4">
        <f>IF(B35=0,"",B42)</f>
        <v>-30.726817023849975</v>
      </c>
      <c r="C51" s="4">
        <f>IF(C35=0,"",C42)</f>
        <v>85.646835577554654</v>
      </c>
    </row>
    <row r="52" spans="1:6" x14ac:dyDescent="0.25">
      <c r="A52" s="1" t="s">
        <v>37</v>
      </c>
      <c r="B52" s="4">
        <f>IF(B35=0,"",B43)</f>
        <v>8.1076795108121011</v>
      </c>
      <c r="C52" s="4">
        <f>IF(C35=0,"",C43)</f>
        <v>-12.772821281499008</v>
      </c>
      <c r="E52" s="1" t="s">
        <v>35</v>
      </c>
    </row>
    <row r="53" spans="1:6" x14ac:dyDescent="0.25">
      <c r="E53" s="1" t="s">
        <v>60</v>
      </c>
      <c r="F53" s="7">
        <f>F46</f>
        <v>0.61040163363979327</v>
      </c>
    </row>
    <row r="54" spans="1:6" x14ac:dyDescent="0.25">
      <c r="E54" s="1" t="s">
        <v>61</v>
      </c>
      <c r="F54" s="7">
        <f>F47</f>
        <v>-0.5119865572689648</v>
      </c>
    </row>
    <row r="55" spans="1:6" x14ac:dyDescent="0.25">
      <c r="E55" s="1" t="s">
        <v>23</v>
      </c>
      <c r="F55" s="7">
        <f>F49</f>
        <v>8.3878927761047013</v>
      </c>
    </row>
    <row r="57" spans="1:6" x14ac:dyDescent="0.25">
      <c r="E57" s="1" t="s">
        <v>62</v>
      </c>
      <c r="F57">
        <f>-((F25*F25-F29*F29)*(F26-F28)+(F26*F26-F30*F30)*(F26-F28)+(F27*F27-F25*F25)*(F26-F30)+(F28*F28+F26*F26)*(F26-F30))/(2*((F29-F25)*(F26-F28)-(F27-F25)*(F26-F30)))</f>
        <v>0.61040163363979327</v>
      </c>
    </row>
    <row r="58" spans="1:6" x14ac:dyDescent="0.25">
      <c r="E58" s="1" t="s">
        <v>63</v>
      </c>
      <c r="F58">
        <f>-((F25*F25-F29*F29)*(F25-F27)+(F26*F26-F30*F30)*(F25-F27)+(F27*F27-F25*F25)*(F25-F29)+(F28*F28+F26*F26)*(F25-F29))/(2*((F30-F26)*(F25-F27)-(F28-F26)*(F25-F29)))</f>
        <v>-0.5119865572689648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6119-DD64-4A90-AD6E-83FBBD278489}">
  <dimension ref="A1:D43"/>
  <sheetViews>
    <sheetView tabSelected="1" workbookViewId="0">
      <selection activeCell="B7" sqref="B7:C8"/>
    </sheetView>
  </sheetViews>
  <sheetFormatPr baseColWidth="10" defaultRowHeight="15" x14ac:dyDescent="0.25"/>
  <cols>
    <col min="1" max="1" width="8.42578125" style="1" bestFit="1" customWidth="1"/>
    <col min="2" max="2" width="50.28515625" bestFit="1" customWidth="1"/>
    <col min="3" max="3" width="85" bestFit="1" customWidth="1"/>
    <col min="4" max="4" width="23" bestFit="1" customWidth="1"/>
  </cols>
  <sheetData>
    <row r="1" spans="1:4" s="1" customFormat="1" x14ac:dyDescent="0.25">
      <c r="A1" s="1" t="s">
        <v>108</v>
      </c>
      <c r="B1" s="1" t="s">
        <v>107</v>
      </c>
      <c r="C1" s="1" t="s">
        <v>121</v>
      </c>
      <c r="D1" s="1" t="s">
        <v>120</v>
      </c>
    </row>
    <row r="2" spans="1:4" x14ac:dyDescent="0.25">
      <c r="A2" s="1">
        <f>IF(ISNUMBER(A1),A1+1,1)</f>
        <v>1</v>
      </c>
      <c r="C2" t="s">
        <v>64</v>
      </c>
    </row>
    <row r="3" spans="1:4" x14ac:dyDescent="0.25">
      <c r="A3" s="1">
        <f t="shared" ref="A3:A43" si="0">IF(ISNUMBER(A2),A2+1,1)</f>
        <v>2</v>
      </c>
    </row>
    <row r="4" spans="1:4" x14ac:dyDescent="0.25">
      <c r="A4" s="1">
        <f t="shared" si="0"/>
        <v>3</v>
      </c>
      <c r="C4" t="s">
        <v>65</v>
      </c>
    </row>
    <row r="5" spans="1:4" x14ac:dyDescent="0.25">
      <c r="A5" s="1">
        <f t="shared" si="0"/>
        <v>4</v>
      </c>
      <c r="B5" t="s">
        <v>126</v>
      </c>
      <c r="C5" t="s">
        <v>67</v>
      </c>
    </row>
    <row r="6" spans="1:4" x14ac:dyDescent="0.25">
      <c r="A6" s="1">
        <f t="shared" si="0"/>
        <v>5</v>
      </c>
    </row>
    <row r="7" spans="1:4" x14ac:dyDescent="0.25">
      <c r="A7" s="1">
        <f t="shared" si="0"/>
        <v>6</v>
      </c>
      <c r="B7" t="s">
        <v>127</v>
      </c>
      <c r="C7" t="s">
        <v>110</v>
      </c>
    </row>
    <row r="8" spans="1:4" x14ac:dyDescent="0.25">
      <c r="A8" s="1">
        <f t="shared" si="0"/>
        <v>7</v>
      </c>
      <c r="B8" t="s">
        <v>128</v>
      </c>
      <c r="C8" t="s">
        <v>129</v>
      </c>
    </row>
    <row r="9" spans="1:4" x14ac:dyDescent="0.25">
      <c r="A9" s="1">
        <f t="shared" si="0"/>
        <v>8</v>
      </c>
    </row>
    <row r="10" spans="1:4" x14ac:dyDescent="0.25">
      <c r="A10" s="1">
        <f>IF(ISNUMBER(A9),A9+1,1)</f>
        <v>9</v>
      </c>
    </row>
    <row r="11" spans="1:4" x14ac:dyDescent="0.25">
      <c r="A11" s="1">
        <f t="shared" si="0"/>
        <v>10</v>
      </c>
    </row>
    <row r="12" spans="1:4" x14ac:dyDescent="0.25">
      <c r="A12" s="1">
        <f t="shared" si="0"/>
        <v>11</v>
      </c>
    </row>
    <row r="13" spans="1:4" x14ac:dyDescent="0.25">
      <c r="A13" s="1">
        <f t="shared" si="0"/>
        <v>12</v>
      </c>
      <c r="B13" t="s">
        <v>68</v>
      </c>
      <c r="C13" t="s">
        <v>69</v>
      </c>
    </row>
    <row r="14" spans="1:4" x14ac:dyDescent="0.25">
      <c r="A14" s="1">
        <f t="shared" si="0"/>
        <v>13</v>
      </c>
      <c r="B14" t="s">
        <v>115</v>
      </c>
      <c r="C14" t="s">
        <v>119</v>
      </c>
      <c r="D14" t="s">
        <v>122</v>
      </c>
    </row>
    <row r="15" spans="1:4" x14ac:dyDescent="0.25">
      <c r="A15" s="1">
        <f t="shared" si="0"/>
        <v>14</v>
      </c>
      <c r="B15" t="s">
        <v>70</v>
      </c>
      <c r="C15" t="s">
        <v>71</v>
      </c>
      <c r="D15" t="s">
        <v>123</v>
      </c>
    </row>
    <row r="16" spans="1:4" x14ac:dyDescent="0.25">
      <c r="A16" s="1">
        <f t="shared" si="0"/>
        <v>15</v>
      </c>
      <c r="B16" t="s">
        <v>72</v>
      </c>
      <c r="C16" t="s">
        <v>73</v>
      </c>
    </row>
    <row r="17" spans="1:4" x14ac:dyDescent="0.25">
      <c r="A17" s="1">
        <f t="shared" si="0"/>
        <v>16</v>
      </c>
      <c r="B17" t="s">
        <v>74</v>
      </c>
      <c r="C17" t="s">
        <v>71</v>
      </c>
      <c r="D17" t="s">
        <v>123</v>
      </c>
    </row>
    <row r="18" spans="1:4" x14ac:dyDescent="0.25">
      <c r="A18" s="1">
        <f t="shared" si="0"/>
        <v>17</v>
      </c>
      <c r="B18" t="s">
        <v>75</v>
      </c>
      <c r="D18" t="s">
        <v>124</v>
      </c>
    </row>
    <row r="19" spans="1:4" x14ac:dyDescent="0.25">
      <c r="A19" s="1">
        <f t="shared" si="0"/>
        <v>18</v>
      </c>
      <c r="B19" t="s">
        <v>130</v>
      </c>
      <c r="C19" t="s">
        <v>77</v>
      </c>
      <c r="D19" t="s">
        <v>125</v>
      </c>
    </row>
    <row r="20" spans="1:4" x14ac:dyDescent="0.25">
      <c r="A20" s="1">
        <f t="shared" si="0"/>
        <v>19</v>
      </c>
      <c r="B20" t="s">
        <v>75</v>
      </c>
      <c r="D20" t="s">
        <v>124</v>
      </c>
    </row>
    <row r="21" spans="1:4" x14ac:dyDescent="0.25">
      <c r="A21" s="1">
        <f t="shared" si="0"/>
        <v>20</v>
      </c>
      <c r="B21" t="s">
        <v>117</v>
      </c>
      <c r="C21" t="s">
        <v>118</v>
      </c>
    </row>
    <row r="22" spans="1:4" x14ac:dyDescent="0.25">
      <c r="A22" s="1">
        <f t="shared" si="0"/>
        <v>21</v>
      </c>
      <c r="B22" t="s">
        <v>78</v>
      </c>
      <c r="C22" t="s">
        <v>79</v>
      </c>
    </row>
    <row r="23" spans="1:4" x14ac:dyDescent="0.25">
      <c r="A23" s="1">
        <f t="shared" si="0"/>
        <v>22</v>
      </c>
      <c r="B23" t="s">
        <v>80</v>
      </c>
      <c r="C23" t="s">
        <v>81</v>
      </c>
    </row>
    <row r="24" spans="1:4" x14ac:dyDescent="0.25">
      <c r="A24" s="1">
        <f t="shared" si="0"/>
        <v>23</v>
      </c>
      <c r="B24" t="s">
        <v>82</v>
      </c>
      <c r="C24" t="s">
        <v>83</v>
      </c>
    </row>
    <row r="25" spans="1:4" x14ac:dyDescent="0.25">
      <c r="A25" s="1">
        <f t="shared" si="0"/>
        <v>24</v>
      </c>
      <c r="B25" t="s">
        <v>84</v>
      </c>
    </row>
    <row r="26" spans="1:4" x14ac:dyDescent="0.25">
      <c r="A26" s="1">
        <f t="shared" si="0"/>
        <v>25</v>
      </c>
      <c r="B26" t="s">
        <v>85</v>
      </c>
      <c r="C26" t="s">
        <v>83</v>
      </c>
    </row>
    <row r="27" spans="1:4" x14ac:dyDescent="0.25">
      <c r="A27" s="1">
        <f t="shared" si="0"/>
        <v>26</v>
      </c>
      <c r="B27" t="s">
        <v>75</v>
      </c>
    </row>
    <row r="28" spans="1:4" x14ac:dyDescent="0.25">
      <c r="A28" s="1">
        <f t="shared" si="0"/>
        <v>27</v>
      </c>
      <c r="B28" t="s">
        <v>86</v>
      </c>
      <c r="C28" t="s">
        <v>87</v>
      </c>
    </row>
    <row r="29" spans="1:4" x14ac:dyDescent="0.25">
      <c r="A29" s="1">
        <f t="shared" si="0"/>
        <v>28</v>
      </c>
      <c r="B29" t="s">
        <v>75</v>
      </c>
    </row>
    <row r="30" spans="1:4" x14ac:dyDescent="0.25">
      <c r="A30" s="1">
        <f t="shared" si="0"/>
        <v>29</v>
      </c>
      <c r="B30" t="s">
        <v>88</v>
      </c>
      <c r="C30" t="s">
        <v>89</v>
      </c>
    </row>
    <row r="31" spans="1:4" x14ac:dyDescent="0.25">
      <c r="A31" s="1">
        <f t="shared" si="0"/>
        <v>30</v>
      </c>
      <c r="B31" t="s">
        <v>90</v>
      </c>
      <c r="C31" t="s">
        <v>91</v>
      </c>
    </row>
    <row r="32" spans="1:4" x14ac:dyDescent="0.25">
      <c r="A32" s="1">
        <f t="shared" si="0"/>
        <v>31</v>
      </c>
      <c r="B32" t="s">
        <v>92</v>
      </c>
      <c r="C32" t="s">
        <v>93</v>
      </c>
    </row>
    <row r="33" spans="1:3" x14ac:dyDescent="0.25">
      <c r="A33" s="1">
        <f t="shared" si="0"/>
        <v>32</v>
      </c>
      <c r="B33" t="s">
        <v>115</v>
      </c>
      <c r="C33" t="s">
        <v>116</v>
      </c>
    </row>
    <row r="34" spans="1:3" x14ac:dyDescent="0.25">
      <c r="A34" s="1">
        <f t="shared" si="0"/>
        <v>33</v>
      </c>
      <c r="B34" t="s">
        <v>94</v>
      </c>
      <c r="C34" t="s">
        <v>95</v>
      </c>
    </row>
    <row r="35" spans="1:3" x14ac:dyDescent="0.25">
      <c r="A35" s="1">
        <f t="shared" si="0"/>
        <v>34</v>
      </c>
      <c r="B35" t="s">
        <v>96</v>
      </c>
    </row>
    <row r="36" spans="1:3" x14ac:dyDescent="0.25">
      <c r="A36" s="1">
        <f t="shared" si="0"/>
        <v>35</v>
      </c>
      <c r="B36" t="s">
        <v>97</v>
      </c>
      <c r="C36" t="s">
        <v>95</v>
      </c>
    </row>
    <row r="37" spans="1:3" x14ac:dyDescent="0.25">
      <c r="A37" s="1">
        <f t="shared" si="0"/>
        <v>36</v>
      </c>
      <c r="B37" t="s">
        <v>75</v>
      </c>
    </row>
    <row r="38" spans="1:3" x14ac:dyDescent="0.25">
      <c r="A38" s="1">
        <f t="shared" si="0"/>
        <v>37</v>
      </c>
      <c r="B38" t="s">
        <v>98</v>
      </c>
      <c r="C38" t="s">
        <v>99</v>
      </c>
    </row>
    <row r="39" spans="1:3" x14ac:dyDescent="0.25">
      <c r="A39" s="1">
        <f t="shared" si="0"/>
        <v>38</v>
      </c>
      <c r="B39" t="s">
        <v>75</v>
      </c>
    </row>
    <row r="40" spans="1:3" x14ac:dyDescent="0.25">
      <c r="A40" s="1">
        <f t="shared" si="0"/>
        <v>39</v>
      </c>
      <c r="B40" t="s">
        <v>100</v>
      </c>
      <c r="C40" t="s">
        <v>101</v>
      </c>
    </row>
    <row r="41" spans="1:3" x14ac:dyDescent="0.25">
      <c r="A41" s="1">
        <f t="shared" si="0"/>
        <v>40</v>
      </c>
      <c r="B41" t="s">
        <v>102</v>
      </c>
      <c r="C41" t="s">
        <v>103</v>
      </c>
    </row>
    <row r="42" spans="1:3" x14ac:dyDescent="0.25">
      <c r="A42" s="1">
        <f t="shared" si="0"/>
        <v>41</v>
      </c>
      <c r="B42" t="s">
        <v>104</v>
      </c>
    </row>
    <row r="43" spans="1:3" x14ac:dyDescent="0.25">
      <c r="A43" s="1">
        <f t="shared" si="0"/>
        <v>42</v>
      </c>
      <c r="B43" t="s">
        <v>105</v>
      </c>
      <c r="C43" t="s">
        <v>106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4EC1-BDE0-4315-AC36-EAD8815BB6B2}">
  <dimension ref="A1:D43"/>
  <sheetViews>
    <sheetView workbookViewId="0">
      <selection activeCell="D31" sqref="D31"/>
    </sheetView>
  </sheetViews>
  <sheetFormatPr baseColWidth="10" defaultRowHeight="15" x14ac:dyDescent="0.25"/>
  <cols>
    <col min="1" max="1" width="8.42578125" style="1" bestFit="1" customWidth="1"/>
    <col min="2" max="2" width="50.28515625" bestFit="1" customWidth="1"/>
    <col min="3" max="3" width="85" bestFit="1" customWidth="1"/>
    <col min="4" max="4" width="23" bestFit="1" customWidth="1"/>
  </cols>
  <sheetData>
    <row r="1" spans="1:4" s="1" customFormat="1" x14ac:dyDescent="0.25">
      <c r="A1" s="1" t="s">
        <v>108</v>
      </c>
      <c r="B1" s="1" t="s">
        <v>107</v>
      </c>
      <c r="C1" s="1" t="s">
        <v>121</v>
      </c>
      <c r="D1" s="1" t="s">
        <v>120</v>
      </c>
    </row>
    <row r="2" spans="1:4" x14ac:dyDescent="0.25">
      <c r="A2" s="1">
        <f>IF(ISNUMBER(A1),A1+1,1)</f>
        <v>1</v>
      </c>
      <c r="C2" t="s">
        <v>64</v>
      </c>
    </row>
    <row r="3" spans="1:4" x14ac:dyDescent="0.25">
      <c r="A3" s="1">
        <f t="shared" ref="A3:A43" si="0">IF(ISNUMBER(A2),A2+1,1)</f>
        <v>2</v>
      </c>
    </row>
    <row r="4" spans="1:4" x14ac:dyDescent="0.25">
      <c r="A4" s="1">
        <f t="shared" si="0"/>
        <v>3</v>
      </c>
      <c r="C4" t="s">
        <v>65</v>
      </c>
    </row>
    <row r="5" spans="1:4" x14ac:dyDescent="0.25">
      <c r="A5" s="1">
        <f t="shared" si="0"/>
        <v>4</v>
      </c>
      <c r="B5" t="s">
        <v>66</v>
      </c>
      <c r="C5" t="s">
        <v>67</v>
      </c>
    </row>
    <row r="6" spans="1:4" x14ac:dyDescent="0.25">
      <c r="A6" s="1">
        <f t="shared" si="0"/>
        <v>5</v>
      </c>
    </row>
    <row r="7" spans="1:4" x14ac:dyDescent="0.25">
      <c r="A7" s="1">
        <f t="shared" si="0"/>
        <v>6</v>
      </c>
      <c r="B7" t="s">
        <v>109</v>
      </c>
      <c r="C7" t="s">
        <v>110</v>
      </c>
    </row>
    <row r="8" spans="1:4" x14ac:dyDescent="0.25">
      <c r="A8" s="1">
        <f t="shared" si="0"/>
        <v>7</v>
      </c>
      <c r="B8" t="s">
        <v>113</v>
      </c>
      <c r="C8" t="s">
        <v>111</v>
      </c>
    </row>
    <row r="9" spans="1:4" x14ac:dyDescent="0.25">
      <c r="A9" s="1">
        <f t="shared" si="0"/>
        <v>8</v>
      </c>
      <c r="B9" t="s">
        <v>114</v>
      </c>
      <c r="C9" t="s">
        <v>112</v>
      </c>
    </row>
    <row r="10" spans="1:4" x14ac:dyDescent="0.25">
      <c r="A10" s="1">
        <f t="shared" si="0"/>
        <v>9</v>
      </c>
    </row>
    <row r="11" spans="1:4" x14ac:dyDescent="0.25">
      <c r="A11" s="1">
        <f t="shared" si="0"/>
        <v>10</v>
      </c>
    </row>
    <row r="12" spans="1:4" x14ac:dyDescent="0.25">
      <c r="A12" s="1">
        <f t="shared" si="0"/>
        <v>11</v>
      </c>
    </row>
    <row r="13" spans="1:4" x14ac:dyDescent="0.25">
      <c r="A13" s="1">
        <f t="shared" si="0"/>
        <v>12</v>
      </c>
      <c r="B13" t="s">
        <v>68</v>
      </c>
      <c r="C13" t="s">
        <v>69</v>
      </c>
    </row>
    <row r="14" spans="1:4" x14ac:dyDescent="0.25">
      <c r="A14" s="1">
        <f t="shared" si="0"/>
        <v>13</v>
      </c>
      <c r="B14" t="s">
        <v>115</v>
      </c>
      <c r="C14" t="s">
        <v>119</v>
      </c>
      <c r="D14" t="s">
        <v>122</v>
      </c>
    </row>
    <row r="15" spans="1:4" x14ac:dyDescent="0.25">
      <c r="A15" s="1">
        <f t="shared" si="0"/>
        <v>14</v>
      </c>
      <c r="B15" t="s">
        <v>70</v>
      </c>
      <c r="C15" t="s">
        <v>71</v>
      </c>
      <c r="D15" t="s">
        <v>123</v>
      </c>
    </row>
    <row r="16" spans="1:4" x14ac:dyDescent="0.25">
      <c r="A16" s="1">
        <f t="shared" si="0"/>
        <v>15</v>
      </c>
      <c r="B16" t="s">
        <v>72</v>
      </c>
      <c r="C16" t="s">
        <v>73</v>
      </c>
    </row>
    <row r="17" spans="1:4" x14ac:dyDescent="0.25">
      <c r="A17" s="1">
        <f t="shared" si="0"/>
        <v>16</v>
      </c>
      <c r="B17" t="s">
        <v>74</v>
      </c>
      <c r="C17" t="s">
        <v>71</v>
      </c>
      <c r="D17" t="s">
        <v>123</v>
      </c>
    </row>
    <row r="18" spans="1:4" x14ac:dyDescent="0.25">
      <c r="A18" s="1">
        <f t="shared" si="0"/>
        <v>17</v>
      </c>
      <c r="B18" t="s">
        <v>75</v>
      </c>
      <c r="D18" t="s">
        <v>124</v>
      </c>
    </row>
    <row r="19" spans="1:4" x14ac:dyDescent="0.25">
      <c r="A19" s="1">
        <f t="shared" si="0"/>
        <v>18</v>
      </c>
      <c r="B19" t="s">
        <v>76</v>
      </c>
      <c r="C19" t="s">
        <v>77</v>
      </c>
      <c r="D19" t="s">
        <v>125</v>
      </c>
    </row>
    <row r="20" spans="1:4" x14ac:dyDescent="0.25">
      <c r="A20" s="1">
        <f t="shared" si="0"/>
        <v>19</v>
      </c>
      <c r="B20" t="s">
        <v>75</v>
      </c>
      <c r="D20" t="s">
        <v>124</v>
      </c>
    </row>
    <row r="21" spans="1:4" x14ac:dyDescent="0.25">
      <c r="A21" s="1">
        <f t="shared" si="0"/>
        <v>20</v>
      </c>
      <c r="B21" t="s">
        <v>117</v>
      </c>
      <c r="C21" t="s">
        <v>118</v>
      </c>
    </row>
    <row r="22" spans="1:4" x14ac:dyDescent="0.25">
      <c r="A22" s="1">
        <f t="shared" si="0"/>
        <v>21</v>
      </c>
      <c r="B22" t="s">
        <v>78</v>
      </c>
      <c r="C22" t="s">
        <v>79</v>
      </c>
    </row>
    <row r="23" spans="1:4" x14ac:dyDescent="0.25">
      <c r="A23" s="1">
        <f t="shared" si="0"/>
        <v>22</v>
      </c>
      <c r="B23" t="s">
        <v>80</v>
      </c>
      <c r="C23" t="s">
        <v>81</v>
      </c>
    </row>
    <row r="24" spans="1:4" x14ac:dyDescent="0.25">
      <c r="A24" s="1">
        <f t="shared" si="0"/>
        <v>23</v>
      </c>
      <c r="B24" t="s">
        <v>82</v>
      </c>
      <c r="C24" t="s">
        <v>83</v>
      </c>
    </row>
    <row r="25" spans="1:4" x14ac:dyDescent="0.25">
      <c r="A25" s="1">
        <f t="shared" si="0"/>
        <v>24</v>
      </c>
      <c r="B25" t="s">
        <v>84</v>
      </c>
    </row>
    <row r="26" spans="1:4" x14ac:dyDescent="0.25">
      <c r="A26" s="1">
        <f t="shared" si="0"/>
        <v>25</v>
      </c>
      <c r="B26" t="s">
        <v>85</v>
      </c>
      <c r="C26" t="s">
        <v>83</v>
      </c>
    </row>
    <row r="27" spans="1:4" x14ac:dyDescent="0.25">
      <c r="A27" s="1">
        <f t="shared" si="0"/>
        <v>26</v>
      </c>
      <c r="B27" t="s">
        <v>75</v>
      </c>
    </row>
    <row r="28" spans="1:4" x14ac:dyDescent="0.25">
      <c r="A28" s="1">
        <f t="shared" si="0"/>
        <v>27</v>
      </c>
      <c r="B28" t="s">
        <v>86</v>
      </c>
      <c r="C28" t="s">
        <v>87</v>
      </c>
    </row>
    <row r="29" spans="1:4" x14ac:dyDescent="0.25">
      <c r="A29" s="1">
        <f t="shared" si="0"/>
        <v>28</v>
      </c>
      <c r="B29" t="s">
        <v>75</v>
      </c>
    </row>
    <row r="30" spans="1:4" x14ac:dyDescent="0.25">
      <c r="A30" s="1">
        <f t="shared" si="0"/>
        <v>29</v>
      </c>
      <c r="B30" t="s">
        <v>88</v>
      </c>
      <c r="C30" t="s">
        <v>89</v>
      </c>
    </row>
    <row r="31" spans="1:4" x14ac:dyDescent="0.25">
      <c r="A31" s="1">
        <f t="shared" si="0"/>
        <v>30</v>
      </c>
      <c r="B31" t="s">
        <v>90</v>
      </c>
      <c r="C31" t="s">
        <v>91</v>
      </c>
    </row>
    <row r="32" spans="1:4" x14ac:dyDescent="0.25">
      <c r="A32" s="1">
        <f t="shared" si="0"/>
        <v>31</v>
      </c>
      <c r="B32" t="s">
        <v>92</v>
      </c>
      <c r="C32" t="s">
        <v>93</v>
      </c>
    </row>
    <row r="33" spans="1:3" x14ac:dyDescent="0.25">
      <c r="A33" s="1">
        <f t="shared" si="0"/>
        <v>32</v>
      </c>
      <c r="B33" t="s">
        <v>115</v>
      </c>
      <c r="C33" t="s">
        <v>116</v>
      </c>
    </row>
    <row r="34" spans="1:3" x14ac:dyDescent="0.25">
      <c r="A34" s="1">
        <f t="shared" si="0"/>
        <v>33</v>
      </c>
      <c r="B34" t="s">
        <v>94</v>
      </c>
      <c r="C34" t="s">
        <v>95</v>
      </c>
    </row>
    <row r="35" spans="1:3" x14ac:dyDescent="0.25">
      <c r="A35" s="1">
        <f t="shared" si="0"/>
        <v>34</v>
      </c>
      <c r="B35" t="s">
        <v>96</v>
      </c>
    </row>
    <row r="36" spans="1:3" x14ac:dyDescent="0.25">
      <c r="A36" s="1">
        <f t="shared" si="0"/>
        <v>35</v>
      </c>
      <c r="B36" t="s">
        <v>97</v>
      </c>
      <c r="C36" t="s">
        <v>95</v>
      </c>
    </row>
    <row r="37" spans="1:3" x14ac:dyDescent="0.25">
      <c r="A37" s="1">
        <f t="shared" si="0"/>
        <v>36</v>
      </c>
      <c r="B37" t="s">
        <v>75</v>
      </c>
    </row>
    <row r="38" spans="1:3" x14ac:dyDescent="0.25">
      <c r="A38" s="1">
        <f t="shared" si="0"/>
        <v>37</v>
      </c>
      <c r="B38" t="s">
        <v>98</v>
      </c>
      <c r="C38" t="s">
        <v>99</v>
      </c>
    </row>
    <row r="39" spans="1:3" x14ac:dyDescent="0.25">
      <c r="A39" s="1">
        <f t="shared" si="0"/>
        <v>38</v>
      </c>
      <c r="B39" t="s">
        <v>75</v>
      </c>
    </row>
    <row r="40" spans="1:3" x14ac:dyDescent="0.25">
      <c r="A40" s="1">
        <f t="shared" si="0"/>
        <v>39</v>
      </c>
      <c r="B40" t="s">
        <v>100</v>
      </c>
      <c r="C40" t="s">
        <v>101</v>
      </c>
    </row>
    <row r="41" spans="1:3" x14ac:dyDescent="0.25">
      <c r="A41" s="1">
        <f t="shared" si="0"/>
        <v>40</v>
      </c>
      <c r="B41" t="s">
        <v>102</v>
      </c>
      <c r="C41" t="s">
        <v>103</v>
      </c>
    </row>
    <row r="42" spans="1:3" x14ac:dyDescent="0.25">
      <c r="A42" s="1">
        <f t="shared" si="0"/>
        <v>41</v>
      </c>
      <c r="B42" t="s">
        <v>104</v>
      </c>
    </row>
    <row r="43" spans="1:3" x14ac:dyDescent="0.25">
      <c r="A43" s="1">
        <f t="shared" si="0"/>
        <v>42</v>
      </c>
      <c r="B43" t="s">
        <v>105</v>
      </c>
      <c r="C43" t="s">
        <v>106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cncnjs macro round</vt:lpstr>
      <vt:lpstr>cncnjs source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Bildner Tobias</dc:creator>
  <cp:lastModifiedBy>Bildner Tobias</cp:lastModifiedBy>
  <dcterms:created xsi:type="dcterms:W3CDTF">2023-08-28T08:31:01Z</dcterms:created>
  <dcterms:modified xsi:type="dcterms:W3CDTF">2023-08-28T14:10:29Z</dcterms:modified>
</cp:coreProperties>
</file>