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<sst xmlns="http://schemas.openxmlformats.org/spreadsheetml/2006/main" count="23" uniqueCount="23">
  <si>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$/lb debit</t>
  </si>
  <si>
    <t>Bars</t>
  </si>
  <si>
    <t>oz</t>
  </si>
  <si>
    <t>$/unit debit</t>
  </si>
  <si>
    <t>$/oz debit</t>
  </si>
  <si>
    <t>$/unit</t>
  </si>
  <si>
    <t>profit/unit</t>
  </si>
  <si>
    <t>profit/bar</t>
  </si>
  <si>
    <t>profit/oz</t>
  </si>
  <si>
    <t>profit/lb</t>
  </si>
  <si>
    <t>average profit/lb/total</t>
  </si>
  <si>
    <t>estimated profit/6 lbs/total</t>
  </si>
  <si>
    <t>estimated profit/12 lbs/total</t>
  </si>
  <si>
    <t>Place here to calculate →</t>
  </si>
  <si>
    <t>average profit/lb/basic</t>
  </si>
  <si>
    <t>estimated profit/6 lbs/basic</t>
  </si>
  <si>
    <t>estimated profit/12 lbs/basic</t>
  </si>
  <si>
    <t>average profit/lb/fancy</t>
  </si>
  <si>
    <t>estimated profit/6 lbs/fancy</t>
  </si>
  <si>
    <t>estimated profit/12 lbs/fancy</t>
  </si>
  <si>
    <t>Total</t>
  </si>
  <si>
    <t>Basic</t>
  </si>
  <si>
    <t>Fancy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</si>
</sst>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.00;[RED]\-[$$-409]#,##0.00"/>
  </numFmts>
  <fonts count="5">
    <font>
      <sz val="10.0"/>
      <color rgb="FF000000"/>
      <name val="Arial"/>
      <scheme val="minor"/>
    </font>
    <font>
      <sz val="10.0"/>
      <color theme="1"/>
      <name val="Arial"/>
    </font>
    <font>
      <b/>
      <sz val="11.0"/>
      <color theme="1"/>
      <name val="Arial"/>
    </font>
    <font>
      <sz val="10.0"/>
      <color rgb="FFFF0000"/>
      <name val="Arial"/>
    </font>
    <font>
      <b/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5983B0"/>
        <bgColor rgb="FF5983B0"/>
      </patternFill>
    </fill>
    <fill>
      <patternFill patternType="solid">
        <fgColor rgb="FF3FAF46"/>
        <bgColor rgb="FF3FAF46"/>
      </patternFill>
    </fill>
    <fill>
      <patternFill patternType="solid">
        <fgColor rgb="FFFFAA95"/>
        <bgColor rgb="FFFFAA95"/>
      </patternFill>
    </fill>
    <fill>
      <patternFill patternType="solid">
        <fgColor rgb="FFFFDBB6"/>
        <bgColor rgb="FFFFDBB6"/>
      </patternFill>
    </fill>
    <fill>
      <patternFill patternType="solid">
        <fgColor rgb="FF999999"/>
        <bgColor rgb="FF999999"/>
      </patternFill>
    </fill>
    <fill>
      <patternFill patternType="solid">
        <fgColor rgb="FFFFB66C"/>
        <bgColor rgb="FFFFB66C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1" fillId="3" fontId="3" numFmtId="164" xfId="0" applyAlignment="1" applyBorder="1" applyFont="1" applyNumberFormat="1">
      <alignment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1" fillId="4" fontId="3" numFmtId="164" xfId="0" applyAlignment="1" applyBorder="1" applyFont="1" applyNumberFormat="1">
      <alignment shrinkToFit="0" vertical="bottom" wrapText="0"/>
    </xf>
    <xf borderId="1" fillId="4" fontId="1" numFmtId="164" xfId="0" applyAlignment="1" applyBorder="1" applyFont="1" applyNumberFormat="1">
      <alignment shrinkToFit="0" vertical="bottom" wrapText="0"/>
    </xf>
    <xf borderId="1" fillId="5" fontId="1" numFmtId="164" xfId="0" applyAlignment="1" applyBorder="1" applyFill="1" applyFont="1" applyNumberFormat="1">
      <alignment shrinkToFit="0" vertical="bottom" wrapText="0"/>
    </xf>
    <xf borderId="1" fillId="6" fontId="1" numFmtId="0" xfId="0" applyAlignment="1" applyBorder="1" applyFill="1" applyFont="1">
      <alignment shrinkToFit="0" vertical="bottom" wrapText="0"/>
    </xf>
    <xf borderId="1" fillId="7" fontId="1" numFmtId="0" xfId="0" applyAlignment="1" applyBorder="1" applyFill="1" applyFont="1">
      <alignment shrinkToFit="0" vertical="bottom" wrapText="0"/>
    </xf>
    <xf borderId="1" fillId="7" fontId="3" numFmtId="164" xfId="0" applyAlignment="1" applyBorder="1" applyFont="1" applyNumberFormat="1">
      <alignment shrinkToFit="0" vertical="bottom" wrapText="0"/>
    </xf>
    <xf borderId="1" fillId="7" fontId="1" numFmtId="164" xfId="0" applyAlignment="1" applyBorder="1" applyFont="1" applyNumberFormat="1">
      <alignment shrinkToFit="0" vertical="bottom" wrapText="0"/>
    </xf>
    <xf borderId="1" fillId="5" fontId="4" numFmtId="0" xfId="0" applyAlignment="1" applyBorder="1" applyFont="1">
      <alignment shrinkToFit="0" vertical="bottom" wrapText="0"/>
    </xf>
    <xf borderId="1" fillId="4" fontId="4" numFmtId="0" xfId="0" applyAlignment="1" applyBorder="1" applyFont="1">
      <alignment shrinkToFit="0" vertical="bottom" wrapText="0"/>
    </xf>
    <xf borderId="1" fillId="7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10.5"/>
    <col customWidth="1" min="3" max="3" width="5.75"/>
    <col customWidth="1" min="4" max="4" width="4.88"/>
    <col customWidth="1" min="5" max="5" width="12.25"/>
    <col customWidth="1" min="6" max="6" width="10.13"/>
    <col customWidth="1" min="7" max="7" width="6.0"/>
    <col customWidth="1" min="8" max="8" width="11.0"/>
    <col customWidth="1" min="9" max="9" width="10.0"/>
    <col customWidth="1" min="10" max="10" width="9.25"/>
    <col customWidth="1" min="11" max="11" width="8.88"/>
    <col customWidth="1" min="12" max="12" width="22.75"/>
    <col customWidth="1" min="13" max="13" width="27.88"/>
    <col customWidth="1" min="14" max="14" width="29.0"/>
    <col customWidth="1" min="15" max="18" width="11.5"/>
    <col customWidth="1" min="19" max="26" width="8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  <c r="X1" s="2"/>
      <c r="Y1" s="2"/>
      <c r="Z1" s="2"/>
    </row>
    <row r="2" ht="12.7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</row>
    <row r="3" ht="12.75" customHeight="1">
      <c r="A3" s="4" t="s">
        <v>13</v>
      </c>
      <c r="B3" s="5">
        <v>4.6</v>
      </c>
      <c r="C3" s="6">
        <v>1.0</v>
      </c>
      <c r="D3" s="6">
        <v>3.2</v>
      </c>
      <c r="E3" s="7">
        <f>B3 / 5</f>
        <v>0.92</v>
      </c>
      <c r="F3" s="7">
        <f>B3 / 16</f>
        <v>0.2875</v>
      </c>
      <c r="G3" s="8">
        <v>5.0</v>
      </c>
      <c r="H3" s="8">
        <f t="shared" ref="H3:H8" si="1">G3 - E3</f>
        <v>4.08</v>
      </c>
      <c r="I3" s="8">
        <f>H3 / 1</f>
        <v>4.08</v>
      </c>
      <c r="J3" s="8">
        <f>I3 / 3.2</f>
        <v>1.275</v>
      </c>
      <c r="K3" s="8">
        <f t="shared" ref="K3:K9" si="2">J3 * 16</f>
        <v>20.4</v>
      </c>
      <c r="L3" s="9">
        <f>SUM(K3:K8) / 6</f>
        <v>18.025</v>
      </c>
      <c r="M3" s="9">
        <f>L3 * 6</f>
        <v>108.15</v>
      </c>
      <c r="N3" s="9">
        <f>M3 * 2</f>
        <v>216.3</v>
      </c>
      <c r="O3" s="6"/>
      <c r="P3" s="6"/>
      <c r="Q3" s="6"/>
      <c r="R3" s="6"/>
      <c r="S3" s="2"/>
      <c r="T3" s="2"/>
      <c r="U3" s="2"/>
      <c r="V3" s="2"/>
      <c r="W3" s="2"/>
      <c r="X3" s="2"/>
      <c r="Y3" s="2"/>
      <c r="Z3" s="2"/>
    </row>
    <row r="4" ht="12.75" customHeight="1">
      <c r="A4" s="10"/>
      <c r="B4" s="10"/>
      <c r="C4" s="6">
        <v>3.0</v>
      </c>
      <c r="D4" s="6">
        <v>9.6</v>
      </c>
      <c r="E4" s="7">
        <f>E3 * 3</f>
        <v>2.76</v>
      </c>
      <c r="F4" s="7">
        <f>B3 / 16</f>
        <v>0.2875</v>
      </c>
      <c r="G4" s="8">
        <v>12.0</v>
      </c>
      <c r="H4" s="8">
        <f t="shared" si="1"/>
        <v>9.24</v>
      </c>
      <c r="I4" s="8">
        <f> H4 / 3</f>
        <v>3.08</v>
      </c>
      <c r="J4" s="8">
        <f>H4 / 9.6</f>
        <v>0.9625</v>
      </c>
      <c r="K4" s="8">
        <f t="shared" si="2"/>
        <v>15.4</v>
      </c>
      <c r="L4" s="3" t="s">
        <v>14</v>
      </c>
      <c r="M4" s="3" t="s">
        <v>15</v>
      </c>
      <c r="N4" s="3" t="s">
        <v>16</v>
      </c>
      <c r="O4" s="6"/>
      <c r="P4" s="6"/>
      <c r="Q4" s="6"/>
      <c r="R4" s="6"/>
      <c r="S4" s="2"/>
      <c r="T4" s="2"/>
      <c r="U4" s="2"/>
      <c r="V4" s="2"/>
      <c r="W4" s="2"/>
      <c r="X4" s="2"/>
      <c r="Y4" s="2"/>
      <c r="Z4" s="2"/>
    </row>
    <row r="5" ht="12.75" customHeight="1">
      <c r="A5" s="10"/>
      <c r="B5" s="10"/>
      <c r="C5" s="6">
        <v>4.0</v>
      </c>
      <c r="D5" s="6">
        <v>12.8</v>
      </c>
      <c r="E5" s="7">
        <f>E3 * 4</f>
        <v>3.68</v>
      </c>
      <c r="F5" s="7">
        <f>B3 / 16</f>
        <v>0.2875</v>
      </c>
      <c r="G5" s="8">
        <v>15.0</v>
      </c>
      <c r="H5" s="8">
        <f t="shared" si="1"/>
        <v>11.32</v>
      </c>
      <c r="I5" s="8">
        <f>H5 / 4</f>
        <v>2.83</v>
      </c>
      <c r="J5" s="8">
        <f>I5 / 3.2</f>
        <v>0.884375</v>
      </c>
      <c r="K5" s="8">
        <f t="shared" si="2"/>
        <v>14.15</v>
      </c>
      <c r="L5" s="8">
        <f>SUM(K3:K5) / 3</f>
        <v>16.65</v>
      </c>
      <c r="M5" s="8">
        <f>L5 * 6</f>
        <v>99.9</v>
      </c>
      <c r="N5" s="8">
        <f>M5 * 2</f>
        <v>199.8</v>
      </c>
      <c r="O5" s="6"/>
      <c r="P5" s="6"/>
      <c r="Q5" s="6"/>
      <c r="R5" s="6"/>
      <c r="S5" s="2"/>
      <c r="T5" s="2"/>
      <c r="U5" s="2"/>
      <c r="V5" s="2"/>
      <c r="W5" s="2"/>
      <c r="X5" s="2"/>
      <c r="Y5" s="2"/>
      <c r="Z5" s="2"/>
    </row>
    <row r="6" ht="12.75" customHeight="1">
      <c r="A6" s="10"/>
      <c r="B6" s="10"/>
      <c r="C6" s="11">
        <v>1.0</v>
      </c>
      <c r="D6" s="11">
        <v>4.0</v>
      </c>
      <c r="E6" s="12">
        <f>B3 / 4</f>
        <v>1.15</v>
      </c>
      <c r="F6" s="12">
        <f>B3 / 16</f>
        <v>0.2875</v>
      </c>
      <c r="G6" s="13">
        <v>7.0</v>
      </c>
      <c r="H6" s="13">
        <f t="shared" si="1"/>
        <v>5.85</v>
      </c>
      <c r="I6" s="13">
        <f>H6 / 1</f>
        <v>5.85</v>
      </c>
      <c r="J6" s="13">
        <f t="shared" ref="J6:J7" si="3">I6 / 4</f>
        <v>1.4625</v>
      </c>
      <c r="K6" s="13">
        <f t="shared" si="2"/>
        <v>23.4</v>
      </c>
      <c r="L6" s="3" t="s">
        <v>17</v>
      </c>
      <c r="M6" s="3" t="s">
        <v>18</v>
      </c>
      <c r="N6" s="3" t="s">
        <v>19</v>
      </c>
      <c r="O6" s="11"/>
      <c r="P6" s="11"/>
      <c r="Q6" s="11"/>
      <c r="R6" s="11"/>
      <c r="S6" s="2"/>
      <c r="T6" s="2"/>
      <c r="U6" s="2"/>
      <c r="V6" s="2"/>
      <c r="W6" s="2"/>
      <c r="X6" s="2"/>
      <c r="Y6" s="2"/>
      <c r="Z6" s="2"/>
    </row>
    <row r="7" ht="12.75" customHeight="1">
      <c r="A7" s="10"/>
      <c r="B7" s="10"/>
      <c r="C7" s="11">
        <v>2.0</v>
      </c>
      <c r="D7" s="11">
        <v>8.0</v>
      </c>
      <c r="E7" s="12">
        <f>E6 * 2</f>
        <v>2.3</v>
      </c>
      <c r="F7" s="12">
        <f>B3 / 16</f>
        <v>0.2875</v>
      </c>
      <c r="G7" s="13">
        <v>12.0</v>
      </c>
      <c r="H7" s="13">
        <f t="shared" si="1"/>
        <v>9.7</v>
      </c>
      <c r="I7" s="13">
        <f>H7 / 2</f>
        <v>4.85</v>
      </c>
      <c r="J7" s="13">
        <f t="shared" si="3"/>
        <v>1.2125</v>
      </c>
      <c r="K7" s="13">
        <f t="shared" si="2"/>
        <v>19.4</v>
      </c>
      <c r="L7" s="13">
        <f>SUM(K6:K8) / 3</f>
        <v>19.4</v>
      </c>
      <c r="M7" s="13">
        <f>L7 * 6</f>
        <v>116.4</v>
      </c>
      <c r="N7" s="13">
        <f>M7 * 2</f>
        <v>232.8</v>
      </c>
      <c r="O7" s="11"/>
      <c r="P7" s="11"/>
      <c r="Q7" s="11"/>
      <c r="R7" s="11"/>
      <c r="S7" s="2"/>
      <c r="T7" s="2"/>
      <c r="U7" s="2"/>
      <c r="V7" s="2"/>
      <c r="W7" s="2"/>
      <c r="X7" s="2"/>
      <c r="Y7" s="2"/>
      <c r="Z7" s="2"/>
    </row>
    <row r="8" ht="12.75" customHeight="1">
      <c r="A8" s="10"/>
      <c r="B8" s="10"/>
      <c r="C8" s="11">
        <v>4.0</v>
      </c>
      <c r="D8" s="11">
        <v>16.0</v>
      </c>
      <c r="E8" s="12">
        <f>E6 * 4</f>
        <v>4.6</v>
      </c>
      <c r="F8" s="12">
        <f>B3 / 16</f>
        <v>0.2875</v>
      </c>
      <c r="G8" s="13">
        <v>20.0</v>
      </c>
      <c r="H8" s="13">
        <f t="shared" si="1"/>
        <v>15.4</v>
      </c>
      <c r="I8" s="13">
        <f t="shared" ref="I8:J8" si="4">H8 / 4</f>
        <v>3.85</v>
      </c>
      <c r="J8" s="13">
        <f t="shared" si="4"/>
        <v>0.9625</v>
      </c>
      <c r="K8" s="13">
        <f t="shared" si="2"/>
        <v>15.4</v>
      </c>
      <c r="L8" s="13"/>
      <c r="M8" s="13"/>
      <c r="N8" s="13"/>
      <c r="O8" s="11"/>
      <c r="P8" s="11"/>
      <c r="Q8" s="11"/>
      <c r="R8" s="11"/>
      <c r="S8" s="2"/>
      <c r="T8" s="2"/>
      <c r="U8" s="2"/>
      <c r="V8" s="2"/>
      <c r="W8" s="2"/>
      <c r="X8" s="2"/>
      <c r="Y8" s="2"/>
      <c r="Z8" s="2"/>
    </row>
    <row r="9" ht="12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>
        <f t="shared" si="2"/>
        <v>0</v>
      </c>
      <c r="L9" s="10"/>
      <c r="M9" s="10"/>
      <c r="N9" s="10"/>
      <c r="O9" s="10"/>
      <c r="P9" s="10"/>
      <c r="Q9" s="10"/>
      <c r="R9" s="10"/>
      <c r="S9" s="2"/>
      <c r="T9" s="2"/>
      <c r="U9" s="2"/>
      <c r="V9" s="2"/>
      <c r="W9" s="2"/>
      <c r="X9" s="2"/>
      <c r="Y9" s="2"/>
      <c r="Z9" s="2"/>
    </row>
    <row r="10" ht="12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0"/>
      <c r="B11" s="10"/>
      <c r="C11" s="10"/>
      <c r="D11" s="10"/>
      <c r="E11" s="10"/>
      <c r="F11" s="14" t="s">
        <v>20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0"/>
      <c r="B12" s="10"/>
      <c r="C12" s="10"/>
      <c r="D12" s="10"/>
      <c r="E12" s="10"/>
      <c r="F12" s="15" t="s">
        <v>21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0"/>
      <c r="B13" s="10"/>
      <c r="C13" s="10"/>
      <c r="D13" s="10"/>
      <c r="E13" s="10"/>
      <c r="F13" s="16" t="s">
        <v>22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