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Z:\int\BMBF_UKAGEP\Projektunterlagen\EBD-Berechnung\Feinstaub\Daten_Matthias_Lochmann\"/>
    </mc:Choice>
  </mc:AlternateContent>
  <xr:revisionPtr revIDLastSave="0" documentId="13_ncr:1_{59DEEA4F-E882-4CB5-B0D4-A658FF1D9017}" xr6:coauthVersionLast="36" xr6:coauthVersionMax="45" xr10:uidLastSave="{00000000-0000-0000-0000-000000000000}"/>
  <bookViews>
    <workbookView xWindow="0" yWindow="450" windowWidth="28800" windowHeight="17130" xr2:uid="{00000000-000D-0000-FFFF-FFFF00000000}"/>
  </bookViews>
  <sheets>
    <sheet name="Input data BoD" sheetId="1" r:id="rId1"/>
    <sheet name="Quantification BoD" sheetId="3" r:id="rId2"/>
    <sheet name="Input data Exposure" sheetId="2" r:id="rId3"/>
    <sheet name="Sources" sheetId="8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"UXZKW2JTVZIJ4B59C7DLBNT6"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8" l="1"/>
  <c r="D40" i="2" l="1"/>
  <c r="C40" i="2"/>
  <c r="D36" i="2" s="1"/>
  <c r="D35" i="2"/>
  <c r="D38" i="2"/>
  <c r="B37" i="3"/>
  <c r="K23" i="1"/>
  <c r="K18" i="1"/>
  <c r="J18" i="1"/>
  <c r="B38" i="1"/>
  <c r="C38" i="1"/>
  <c r="D38" i="1"/>
  <c r="G38" i="1"/>
  <c r="K38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J23" i="1"/>
  <c r="K22" i="1"/>
  <c r="J22" i="1"/>
  <c r="K21" i="1"/>
  <c r="J21" i="1"/>
  <c r="K20" i="1"/>
  <c r="J20" i="1"/>
  <c r="K19" i="1"/>
  <c r="J19" i="1"/>
  <c r="D37" i="2" l="1"/>
  <c r="D15" i="1"/>
  <c r="D14" i="1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3" i="2" l="1"/>
  <c r="L33" i="1" l="1"/>
  <c r="L32" i="1"/>
  <c r="L26" i="1"/>
  <c r="L24" i="1"/>
  <c r="L27" i="1" l="1"/>
  <c r="L22" i="1"/>
  <c r="L29" i="1"/>
  <c r="L31" i="1"/>
  <c r="L20" i="1"/>
  <c r="L19" i="1"/>
  <c r="L28" i="1"/>
  <c r="L18" i="1"/>
  <c r="L25" i="1"/>
  <c r="L21" i="1"/>
  <c r="L23" i="1"/>
  <c r="L30" i="1"/>
  <c r="A19" i="8" l="1"/>
  <c r="I33" i="1" l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4" i="1"/>
  <c r="B15" i="3" l="1"/>
  <c r="F15" i="3"/>
  <c r="F16" i="3"/>
  <c r="F17" i="3"/>
  <c r="F14" i="3"/>
  <c r="E15" i="3"/>
  <c r="E16" i="3"/>
  <c r="G16" i="3" s="1"/>
  <c r="E17" i="3"/>
  <c r="E14" i="3"/>
  <c r="G14" i="3" s="1"/>
  <c r="G15" i="3" l="1"/>
  <c r="G17" i="3"/>
  <c r="F32" i="3"/>
  <c r="E32" i="3"/>
  <c r="F31" i="3"/>
  <c r="E31" i="3"/>
  <c r="F30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E21" i="3"/>
  <c r="F20" i="3"/>
  <c r="E20" i="3"/>
  <c r="F19" i="3"/>
  <c r="E19" i="3"/>
  <c r="F18" i="3"/>
  <c r="E18" i="3"/>
  <c r="G22" i="3" l="1"/>
  <c r="G24" i="3"/>
  <c r="G20" i="3"/>
  <c r="G18" i="3"/>
  <c r="G32" i="3"/>
  <c r="G19" i="3"/>
  <c r="G25" i="3"/>
  <c r="G31" i="3"/>
  <c r="G26" i="3"/>
  <c r="F21" i="3"/>
  <c r="G21" i="3" s="1"/>
  <c r="G23" i="3"/>
  <c r="G27" i="3"/>
  <c r="F29" i="3"/>
  <c r="G29" i="3" s="1"/>
  <c r="G28" i="3"/>
  <c r="E30" i="3"/>
  <c r="G30" i="3" s="1"/>
  <c r="B14" i="3" l="1"/>
  <c r="B33" i="3"/>
  <c r="A13" i="8"/>
  <c r="A10" i="8"/>
  <c r="A7" i="8"/>
  <c r="A4" i="8"/>
  <c r="D32" i="2"/>
  <c r="D29" i="2"/>
  <c r="D31" i="2"/>
  <c r="D34" i="2"/>
  <c r="D30" i="2"/>
  <c r="D33" i="2"/>
  <c r="B19" i="3"/>
  <c r="B20" i="3"/>
  <c r="C21" i="3"/>
  <c r="C23" i="3"/>
  <c r="C29" i="3"/>
  <c r="C31" i="3"/>
  <c r="B28" i="3"/>
  <c r="C15" i="3"/>
  <c r="B16" i="3"/>
  <c r="H16" i="3" s="1"/>
  <c r="C16" i="3"/>
  <c r="B17" i="3"/>
  <c r="H17" i="3" s="1"/>
  <c r="C17" i="3"/>
  <c r="B18" i="3"/>
  <c r="H18" i="3" s="1"/>
  <c r="C18" i="3"/>
  <c r="I18" i="3" s="1"/>
  <c r="C19" i="3"/>
  <c r="C20" i="3"/>
  <c r="B21" i="3"/>
  <c r="B22" i="3"/>
  <c r="C22" i="3"/>
  <c r="B23" i="3"/>
  <c r="B24" i="3"/>
  <c r="C24" i="3"/>
  <c r="B25" i="3"/>
  <c r="H25" i="3" s="1"/>
  <c r="C25" i="3"/>
  <c r="B26" i="3"/>
  <c r="C26" i="3"/>
  <c r="B27" i="3"/>
  <c r="H27" i="3" s="1"/>
  <c r="C27" i="3"/>
  <c r="C28" i="3"/>
  <c r="I28" i="3" s="1"/>
  <c r="B29" i="3"/>
  <c r="B30" i="3"/>
  <c r="C30" i="3"/>
  <c r="I30" i="3" s="1"/>
  <c r="B31" i="3"/>
  <c r="B32" i="3"/>
  <c r="C32" i="3"/>
  <c r="C33" i="3"/>
  <c r="C14" i="3"/>
  <c r="D14" i="2"/>
  <c r="D24" i="2"/>
  <c r="D16" i="2"/>
  <c r="D23" i="2"/>
  <c r="D28" i="2"/>
  <c r="D20" i="2"/>
  <c r="D15" i="2"/>
  <c r="D27" i="2"/>
  <c r="D19" i="2"/>
  <c r="D25" i="2"/>
  <c r="D21" i="2"/>
  <c r="D17" i="2"/>
  <c r="D26" i="2"/>
  <c r="D22" i="2"/>
  <c r="D18" i="2"/>
  <c r="H38" i="1"/>
  <c r="B8" i="3"/>
  <c r="B7" i="3"/>
  <c r="B6" i="3"/>
  <c r="B5" i="3"/>
  <c r="B4" i="3"/>
  <c r="B3" i="3"/>
  <c r="B2" i="3"/>
  <c r="H12" i="1"/>
  <c r="B3" i="2"/>
  <c r="B4" i="2"/>
  <c r="B5" i="2"/>
  <c r="B6" i="2"/>
  <c r="B7" i="2"/>
  <c r="B8" i="2"/>
  <c r="B2" i="2"/>
  <c r="I38" i="1"/>
  <c r="D17" i="3" l="1"/>
  <c r="I20" i="3"/>
  <c r="H23" i="3"/>
  <c r="H15" i="3"/>
  <c r="I14" i="3"/>
  <c r="K12" i="1"/>
  <c r="I15" i="3"/>
  <c r="D25" i="3"/>
  <c r="J17" i="3"/>
  <c r="I31" i="3"/>
  <c r="H28" i="3"/>
  <c r="I19" i="3"/>
  <c r="H30" i="3"/>
  <c r="I21" i="3"/>
  <c r="H32" i="3"/>
  <c r="H19" i="3"/>
  <c r="I23" i="3"/>
  <c r="D23" i="3"/>
  <c r="J23" i="3" s="1"/>
  <c r="K23" i="3" s="1"/>
  <c r="I22" i="3"/>
  <c r="H26" i="3"/>
  <c r="D19" i="3"/>
  <c r="J19" i="3" s="1"/>
  <c r="I27" i="3"/>
  <c r="D15" i="3"/>
  <c r="J15" i="3" s="1"/>
  <c r="I32" i="3"/>
  <c r="D20" i="3"/>
  <c r="J20" i="3" s="1"/>
  <c r="K20" i="3" s="1"/>
  <c r="D27" i="3"/>
  <c r="J27" i="3" s="1"/>
  <c r="K27" i="3" s="1"/>
  <c r="D16" i="3"/>
  <c r="J16" i="3" s="1"/>
  <c r="D30" i="3"/>
  <c r="J30" i="3" s="1"/>
  <c r="K30" i="3" s="1"/>
  <c r="I25" i="3"/>
  <c r="I29" i="3"/>
  <c r="I17" i="3"/>
  <c r="H24" i="3"/>
  <c r="H14" i="3"/>
  <c r="H29" i="3"/>
  <c r="I24" i="3"/>
  <c r="H20" i="3"/>
  <c r="D14" i="3"/>
  <c r="J14" i="3" s="1"/>
  <c r="D33" i="3"/>
  <c r="D28" i="3"/>
  <c r="J28" i="3" s="1"/>
  <c r="K28" i="3" s="1"/>
  <c r="D31" i="3"/>
  <c r="J31" i="3" s="1"/>
  <c r="K31" i="3" s="1"/>
  <c r="C37" i="3"/>
  <c r="D26" i="3"/>
  <c r="J26" i="3" s="1"/>
  <c r="K26" i="3" s="1"/>
  <c r="D18" i="3"/>
  <c r="J18" i="3" s="1"/>
  <c r="D32" i="3"/>
  <c r="J32" i="3" s="1"/>
  <c r="K32" i="3" s="1"/>
  <c r="I16" i="3"/>
  <c r="H31" i="3"/>
  <c r="D29" i="3"/>
  <c r="J29" i="3" s="1"/>
  <c r="K29" i="3" s="1"/>
  <c r="D21" i="3"/>
  <c r="J21" i="3" s="1"/>
  <c r="K21" i="3" s="1"/>
  <c r="D24" i="3"/>
  <c r="J24" i="3" s="1"/>
  <c r="K24" i="3" s="1"/>
  <c r="I26" i="3"/>
  <c r="H21" i="3"/>
  <c r="D22" i="3"/>
  <c r="H22" i="3"/>
  <c r="J22" i="3" l="1"/>
  <c r="K22" i="3" s="1"/>
  <c r="J25" i="3"/>
  <c r="K25" i="3" s="1"/>
  <c r="D37" i="3"/>
  <c r="E33" i="3" l="1"/>
  <c r="J38" i="1"/>
  <c r="E37" i="3" l="1"/>
  <c r="H33" i="3"/>
  <c r="H37" i="3" s="1"/>
  <c r="F33" i="3" l="1"/>
  <c r="G33" i="3" s="1"/>
  <c r="J33" i="3" s="1"/>
  <c r="J37" i="3" s="1"/>
  <c r="L38" i="1"/>
  <c r="I33" i="3" l="1"/>
  <c r="I37" i="3" s="1"/>
  <c r="G37" i="3"/>
  <c r="K37" i="3" s="1"/>
  <c r="F37" i="3"/>
  <c r="K3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Tobollik, Myriam</author>
  </authors>
  <commentList>
    <comment ref="B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Tobollik, Myriam:</t>
        </r>
        <r>
          <rPr>
            <sz val="9"/>
            <color indexed="81"/>
            <rFont val="Segoe UI"/>
            <family val="2"/>
          </rPr>
          <t xml:space="preserve">
Number of deaths * Life expectancy at age of death
</t>
        </r>
      </text>
    </comment>
    <comment ref="E12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Tobollik, Myriam:</t>
        </r>
        <r>
          <rPr>
            <sz val="9"/>
            <color indexed="81"/>
            <rFont val="Segoe UI"/>
            <family val="2"/>
          </rPr>
          <t xml:space="preserve">
number of prevalent cases * disability weight</t>
        </r>
      </text>
    </comment>
  </commentList>
</comments>
</file>

<file path=xl/sharedStrings.xml><?xml version="1.0" encoding="utf-8"?>
<sst xmlns="http://schemas.openxmlformats.org/spreadsheetml/2006/main" count="167" uniqueCount="107">
  <si>
    <t>Burden of Disease Quantification</t>
  </si>
  <si>
    <t>Population</t>
  </si>
  <si>
    <t>Author:</t>
  </si>
  <si>
    <t>Date:</t>
  </si>
  <si>
    <t>Substance:</t>
  </si>
  <si>
    <t>Population:</t>
  </si>
  <si>
    <t>Disease:</t>
  </si>
  <si>
    <t>ICD-10:</t>
  </si>
  <si>
    <t>Year:</t>
  </si>
  <si>
    <t>Age starting</t>
  </si>
  <si>
    <t>total</t>
  </si>
  <si>
    <t>Life expectancy</t>
  </si>
  <si>
    <t>Deaths due to</t>
  </si>
  <si>
    <t>Source:</t>
  </si>
  <si>
    <t>Input data: Exposure</t>
  </si>
  <si>
    <t>in µg/m³</t>
  </si>
  <si>
    <t>Source</t>
  </si>
  <si>
    <t>Myriam</t>
  </si>
  <si>
    <t>Disability Weight</t>
  </si>
  <si>
    <t>Summe</t>
  </si>
  <si>
    <t>PM2.5</t>
  </si>
  <si>
    <t>YLLs</t>
  </si>
  <si>
    <t>male</t>
  </si>
  <si>
    <t>female</t>
  </si>
  <si>
    <t>DALYs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</si>
  <si>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</si>
  <si>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</si>
  <si>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</si>
  <si>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</si>
  <si>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</si>
  <si>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</si>
  <si>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</si>
  <si>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</si>
  <si>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</si>
  <si>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</si>
  <si>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</si>
  <si>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</si>
  <si>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</si>
  <si>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</si>
  <si>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</si>
  <si>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</si>
  <si>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</si>
  <si>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</si>
  <si>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Checked by:</t>
  </si>
  <si>
    <t>Input data: Burden of Disease</t>
  </si>
  <si>
    <t>Quantification of Burden of Disease</t>
  </si>
  <si>
    <t>Mean DW</t>
  </si>
  <si>
    <t>YLDs</t>
  </si>
  <si>
    <t>% YLDs to DALYs</t>
  </si>
  <si>
    <t>Percentage of population</t>
  </si>
  <si>
    <t>0-1</t>
  </si>
  <si>
    <t>Prevalence of</t>
  </si>
  <si>
    <t xml:space="preserve">Germany </t>
  </si>
  <si>
    <t>concentration</t>
  </si>
  <si>
    <t>90+</t>
  </si>
  <si>
    <t>Sources</t>
  </si>
  <si>
    <t>Modelierung Sarah</t>
  </si>
  <si>
    <t>mean concentration</t>
  </si>
  <si>
    <t>Gesundheitsberichterstattung des Bundes. (2017). Sterbefälle, Sterbeziffern (je 100.000 Einwohner, altersstandardisiert) (ab 1998). Gliederungsmerkmale: Jahre, Region, Alter, Geschlecht, Nationalität, ICD-10, Art der Standardisierung.   Retrieved from http://www.gbe-bund.de/oowa921-install/servlet/oowa/aw92/dboowasys921.xwdevkit/xwd_init?gbe.isgbetol/xs_start_neu/&amp;p_aid=3&amp;p_aid=18290433&amp;nummer=6&amp;p_sprache=D&amp;p_indsp=-&amp;p_aid=39667448#AKT</t>
  </si>
  <si>
    <t>Gesundheitsberichtserstattung des Bundes (2017)</t>
  </si>
  <si>
    <t>destatis. (2018). Sterbetafeln. Ergebnisse aus der laufenden Berechnung von Periodensterbetafeln für Deutschland und die Bundesländer. Retrieved from Wiesbaden: https://www.destatis.de/DE/Publikationen/Thematisch/Bevoelkerung/Bevoelkerungsbewegung/PeriodensterbetafelnBundeslaender.html</t>
  </si>
  <si>
    <t>Destatis (2018)</t>
  </si>
  <si>
    <t>\\gruppencp\II1.6\int\BMBF_UKAGEP\Projektunterlagen\Expositionsmodellierung\Feinstaub\Verschneidung_PM25_Bevölkerungsdichte_2007-2016</t>
  </si>
  <si>
    <t>Gesundheitsberichterstattung des Bundes. (2018). Bevölkerung im Jahresdurchschnitt. Gliederungsmerkmale: Jahre, Region, Alter, Geschlecht, Nationalität (Grundlage Zensus 2011).   Retrieved from http://www.gbe-bund.de/oowa921-install/servlet/oowa/aw92/dboowasys921.xwdevkit/xwd_init?gbe.isgbetol/xs_start_neu/&amp;p_aid=i&amp;p_aid=58211925&amp;nummer=5&amp;p_sprache=D&amp;p_indsp=32200641&amp;p_aid=66378185</t>
  </si>
  <si>
    <t>Gesundheitsberichtserstattung des Bundes (2018)</t>
  </si>
  <si>
    <t xml:space="preserve">COPD </t>
  </si>
  <si>
    <t>J40-J44.9; J47-J47.9</t>
  </si>
  <si>
    <t>age</t>
  </si>
  <si>
    <t>males</t>
  </si>
  <si>
    <t>females</t>
  </si>
  <si>
    <t>18-29</t>
  </si>
  <si>
    <t>30-44</t>
  </si>
  <si>
    <t>45-64</t>
  </si>
  <si>
    <t>GEDA (Stepphuhn et al. 2017)</t>
  </si>
  <si>
    <t>Steppuhn, H., R. Kuhnert and C. Scheidt-Nave (2017). 12-Monats-Prävalenz der bekannten chronisch obstruktiven Lungenerkrankung (COPD) in Deutschland, Robert Koch-Institut, Epidemiologie und Gesundheitsberichterstattung. 2.</t>
  </si>
  <si>
    <t>Nov 2020</t>
  </si>
  <si>
    <t xml:space="preserve">  ≥ 0,5 bis &lt; 1,5</t>
  </si>
  <si>
    <t xml:space="preserve"> ≥ 1,5 bis &lt; 2,5</t>
  </si>
  <si>
    <t xml:space="preserve"> ≥ 2,5 bis &lt; 3,5</t>
  </si>
  <si>
    <t xml:space="preserve">  ≥ 3,5 bis &lt; 4,5</t>
  </si>
  <si>
    <t xml:space="preserve"> ≥ 4,5 bis &lt; 5,5</t>
  </si>
  <si>
    <t xml:space="preserve"> ≥ 5,5 bis &lt; 6,5</t>
  </si>
  <si>
    <t xml:space="preserve">  ≥ 6,5 bis &lt; 7,5</t>
  </si>
  <si>
    <t xml:space="preserve"> ≥ 7,5 bis &lt; 8,5</t>
  </si>
  <si>
    <t xml:space="preserve"> ≥ 8,5 bis &lt; 9,5</t>
  </si>
  <si>
    <t xml:space="preserve">  ≥ 9,5 bis &lt; 10,5</t>
  </si>
  <si>
    <t xml:space="preserve"> ≥ 10,5 bis &lt; 11,5</t>
  </si>
  <si>
    <t xml:space="preserve"> ≥ 11,5 bis &lt; 12,5</t>
  </si>
  <si>
    <t xml:space="preserve">  ≥ 12,5 bis &lt; 13,5</t>
  </si>
  <si>
    <t xml:space="preserve"> ≥ 13,5 bis &lt; 14,5</t>
  </si>
  <si>
    <t xml:space="preserve"> ≥ 14,5 bis &lt; 15,5</t>
  </si>
  <si>
    <t xml:space="preserve">  ≥ 15,5 bis &lt; 16,5</t>
  </si>
  <si>
    <t xml:space="preserve"> ≥ 16,5 bis &lt; 17,5</t>
  </si>
  <si>
    <t xml:space="preserve"> ≥ 17,5 bis &lt; 18,5</t>
  </si>
  <si>
    <t xml:space="preserve">  ≥ 18,5 bis &lt; 19,5</t>
  </si>
  <si>
    <t xml:space="preserve"> ≥ 19,5 bis &lt; 20,5</t>
  </si>
  <si>
    <t xml:space="preserve"> ≥ 20,5 bis &lt; 21,5</t>
  </si>
  <si>
    <t xml:space="preserve">  ≥ 21,5 bis &lt; 22,5</t>
  </si>
  <si>
    <t xml:space="preserve"> ≥ 0 bis &lt; 0,5</t>
  </si>
  <si>
    <t>2017/2019</t>
  </si>
  <si>
    <t>Sarah</t>
  </si>
  <si>
    <t>GBD 2019</t>
  </si>
  <si>
    <t>rates from 2014 applied to 2018</t>
  </si>
  <si>
    <t xml:space="preserve"> ≥ 22,5 bis &lt; 23,5</t>
  </si>
  <si>
    <t xml:space="preserve"> ≥ 23,5 bis &lt; 24,5</t>
  </si>
  <si>
    <t xml:space="preserve">  ≥ 24,5 bis &lt; 25,5</t>
  </si>
  <si>
    <t>https://vizhub.healthdata.org/gbd-results/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</si>
</sst>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€_-;\-* #,##0.00\ _€_-;_-* &quot;-&quot;??\ _€_-;_-@_-"/>
    <numFmt numFmtId="164" formatCode="0.000"/>
    <numFmt numFmtId="166" formatCode="0.0000%"/>
    <numFmt numFmtId="167" formatCode="0.0%"/>
    <numFmt numFmtId="168" formatCode="_-* #,##0\ _€_-;\-* #,##0\ _€_-;_-* &quot;-&quot;??\ _€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10" borderId="4" applyNumberFormat="0" applyAlignment="0" applyProtection="0"/>
    <xf numFmtId="0" fontId="21" fillId="11" borderId="5" applyNumberFormat="0" applyAlignment="0" applyProtection="0"/>
    <xf numFmtId="0" fontId="22" fillId="11" borderId="4" applyNumberFormat="0" applyAlignment="0" applyProtection="0"/>
    <xf numFmtId="0" fontId="23" fillId="0" borderId="6" applyNumberFormat="0" applyFill="0" applyAlignment="0" applyProtection="0"/>
    <xf numFmtId="0" fontId="24" fillId="12" borderId="7" applyNumberFormat="0" applyAlignment="0" applyProtection="0"/>
    <xf numFmtId="0" fontId="25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2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9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37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9" fontId="0" fillId="0" borderId="0" xfId="1" applyFont="1"/>
    <xf numFmtId="2" fontId="0" fillId="0" borderId="0" xfId="0" applyNumberFormat="1"/>
    <xf numFmtId="0" fontId="0" fillId="4" borderId="0" xfId="0" applyFill="1"/>
    <xf numFmtId="1" fontId="0" fillId="0" borderId="0" xfId="0" applyNumberFormat="1"/>
    <xf numFmtId="49" fontId="3" fillId="2" borderId="0" xfId="0" applyNumberFormat="1" applyFon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49" fontId="0" fillId="3" borderId="0" xfId="0" applyNumberFormat="1" applyFill="1"/>
    <xf numFmtId="1" fontId="0" fillId="4" borderId="0" xfId="0" applyNumberFormat="1" applyFill="1"/>
    <xf numFmtId="164" fontId="0" fillId="0" borderId="0" xfId="0" applyNumberFormat="1"/>
    <xf numFmtId="0" fontId="0" fillId="0" borderId="0" xfId="0" applyAlignment="1">
      <alignment horizontal="left"/>
    </xf>
    <xf numFmtId="1" fontId="8" fillId="0" borderId="0" xfId="0" applyNumberFormat="1" applyFont="1" applyFill="1"/>
    <xf numFmtId="1" fontId="2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1" fontId="10" fillId="0" borderId="0" xfId="0" applyNumberFormat="1" applyFont="1"/>
    <xf numFmtId="9" fontId="9" fillId="0" borderId="0" xfId="1" applyFont="1"/>
    <xf numFmtId="0" fontId="9" fillId="0" borderId="0" xfId="0" applyFont="1" applyFill="1"/>
    <xf numFmtId="166" fontId="0" fillId="0" borderId="0" xfId="1" applyNumberFormat="1" applyFont="1"/>
    <xf numFmtId="0" fontId="0" fillId="0" borderId="0" xfId="0" applyFont="1"/>
    <xf numFmtId="1" fontId="0" fillId="0" borderId="0" xfId="0" applyNumberFormat="1" applyFont="1"/>
    <xf numFmtId="0" fontId="11" fillId="0" borderId="0" xfId="11"/>
    <xf numFmtId="1" fontId="0" fillId="0" borderId="0" xfId="0" applyNumberFormat="1" applyFont="1" applyFill="1"/>
    <xf numFmtId="0" fontId="0" fillId="0" borderId="0" xfId="0" applyFont="1" applyFill="1"/>
    <xf numFmtId="3" fontId="0" fillId="0" borderId="0" xfId="0" applyNumberFormat="1"/>
    <xf numFmtId="0" fontId="8" fillId="0" borderId="0" xfId="0" applyFont="1"/>
    <xf numFmtId="1" fontId="0" fillId="0" borderId="0" xfId="0" applyNumberFormat="1" applyFill="1"/>
    <xf numFmtId="0" fontId="13" fillId="6" borderId="0" xfId="0" applyFont="1" applyFill="1"/>
    <xf numFmtId="0" fontId="13" fillId="6" borderId="0" xfId="0" applyFont="1" applyFill="1" applyAlignment="1">
      <alignment wrapText="1"/>
    </xf>
    <xf numFmtId="167" fontId="13" fillId="6" borderId="0" xfId="1" applyNumberFormat="1" applyFont="1" applyFill="1"/>
    <xf numFmtId="167" fontId="13" fillId="0" borderId="0" xfId="1" applyNumberFormat="1" applyFont="1" applyFill="1"/>
    <xf numFmtId="168" fontId="0" fillId="0" borderId="0" xfId="12" applyNumberFormat="1" applyFont="1"/>
    <xf numFmtId="0" fontId="14" fillId="5" borderId="0" xfId="0" applyFont="1" applyFill="1"/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/>
    <xf numFmtId="9" fontId="8" fillId="0" borderId="0" xfId="1" applyFont="1"/>
    <xf numFmtId="0" fontId="2" fillId="0" borderId="0" xfId="0" applyFont="1" applyAlignment="1">
      <alignment wrapText="1"/>
    </xf>
    <xf numFmtId="3" fontId="0" fillId="0" borderId="0" xfId="0" applyNumberFormat="1"/>
    <xf numFmtId="0" fontId="13" fillId="6" borderId="0" xfId="0" applyFont="1" applyFill="1" applyAlignment="1">
      <alignment horizontal="left"/>
    </xf>
    <xf numFmtId="0" fontId="10" fillId="0" borderId="0" xfId="0" applyFont="1" applyFill="1"/>
    <xf numFmtId="1" fontId="9" fillId="0" borderId="0" xfId="0" applyNumberFormat="1" applyFont="1" applyFill="1"/>
    <xf numFmtId="1" fontId="10" fillId="0" borderId="0" xfId="0" applyNumberFormat="1" applyFont="1" applyFill="1"/>
    <xf numFmtId="9" fontId="14" fillId="0" borderId="0" xfId="1" applyFont="1" applyFill="1"/>
  </cellXfs>
  <cellStyles count="54">
    <cellStyle name="20 % - Akzent1" xfId="29" builtinId="30" customBuiltin="1"/>
    <cellStyle name="20 % - Akzent2" xfId="32" builtinId="34" customBuiltin="1"/>
    <cellStyle name="20 % - Akzent3" xfId="35" builtinId="38" customBuiltin="1"/>
    <cellStyle name="20 % - Akzent4" xfId="38" builtinId="42" customBuiltin="1"/>
    <cellStyle name="20 % - Akzent5" xfId="41" builtinId="46" customBuiltin="1"/>
    <cellStyle name="20 % - Akzent6" xfId="44" builtinId="50" customBuiltin="1"/>
    <cellStyle name="40 % - Akzent1" xfId="30" builtinId="31" customBuiltin="1"/>
    <cellStyle name="40 % - Akzent2" xfId="33" builtinId="35" customBuiltin="1"/>
    <cellStyle name="40 % - Akzent3" xfId="36" builtinId="39" customBuiltin="1"/>
    <cellStyle name="40 % - Akzent4" xfId="39" builtinId="43" customBuiltin="1"/>
    <cellStyle name="40 % - Akzent5" xfId="42" builtinId="47" customBuiltin="1"/>
    <cellStyle name="40 % - Akzent6" xfId="45" builtinId="51" customBuiltin="1"/>
    <cellStyle name="60 % - Akzent1 2" xfId="48" xr:uid="{00000000-0005-0000-0000-00003A000000}"/>
    <cellStyle name="60 % - Akzent2 2" xfId="49" xr:uid="{00000000-0005-0000-0000-00003B000000}"/>
    <cellStyle name="60 % - Akzent3 2" xfId="50" xr:uid="{00000000-0005-0000-0000-00003C000000}"/>
    <cellStyle name="60 % - Akzent4 2" xfId="51" xr:uid="{00000000-0005-0000-0000-00003D000000}"/>
    <cellStyle name="60 % - Akzent5 2" xfId="52" xr:uid="{00000000-0005-0000-0000-00003E000000}"/>
    <cellStyle name="60 % - Akzent6 2" xfId="53" xr:uid="{00000000-0005-0000-0000-00003F000000}"/>
    <cellStyle name="Akzent1" xfId="28" builtinId="29" customBuiltin="1"/>
    <cellStyle name="Akzent2" xfId="31" builtinId="33" customBuiltin="1"/>
    <cellStyle name="Akzent3" xfId="34" builtinId="37" customBuiltin="1"/>
    <cellStyle name="Akzent4" xfId="37" builtinId="41" customBuiltin="1"/>
    <cellStyle name="Akzent5" xfId="40" builtinId="45" customBuiltin="1"/>
    <cellStyle name="Akzent6" xfId="43" builtinId="49" customBuiltin="1"/>
    <cellStyle name="Ausgabe" xfId="20" builtinId="21" customBuiltin="1"/>
    <cellStyle name="Berechnung" xfId="21" builtinId="22" customBuilti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Eingabe" xfId="19" builtinId="20" customBuiltin="1"/>
    <cellStyle name="Ergebnis" xfId="27" builtinId="25" customBuiltin="1"/>
    <cellStyle name="Erklärender Text" xfId="26" builtinId="53" customBuiltin="1"/>
    <cellStyle name="Gut" xfId="17" builtinId="26" customBuiltin="1"/>
    <cellStyle name="Komma" xfId="12" builtinId="3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/>
    <cellStyle name="Neutral 2" xfId="47" xr:uid="{00000000-0005-0000-0000-000040000000}"/>
    <cellStyle name="Normal 2" xfId="2" xr:uid="{00000000-0005-0000-0000-00000A000000}"/>
    <cellStyle name="Notiz" xfId="25" builtinId="10" customBuiltin="1"/>
    <cellStyle name="Prozent" xfId="1" builtinId="5"/>
    <cellStyle name="Schlecht" xfId="18" builtinId="27" customBuiltin="1"/>
    <cellStyle name="Standard" xfId="0" builtinId="0"/>
    <cellStyle name="Überschrift 1" xfId="13" builtinId="16" customBuiltin="1"/>
    <cellStyle name="Überschrift 2" xfId="14" builtinId="17" customBuiltin="1"/>
    <cellStyle name="Überschrift 3" xfId="15" builtinId="18" customBuiltin="1"/>
    <cellStyle name="Überschrift 4" xfId="16" builtinId="19" customBuiltin="1"/>
    <cellStyle name="Überschrift 5" xfId="46" xr:uid="{00000000-0005-0000-0000-000041000000}"/>
    <cellStyle name="Verknüpfte Zelle" xfId="22" builtinId="24" customBuiltin="1"/>
    <cellStyle name="Warnender Text" xfId="24" builtinId="11" customBuiltin="1"/>
    <cellStyle name="Zelle überprüfen" xfId="2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Expositionsmodellierung/Feinstaub/Verschneidung_PM25_Bevo&#776;lkerungsdichte_2007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zoomScaleNormal="100" zoomScalePageLayoutView="110" workbookViewId="0">
      <selection activeCell="H22" sqref="H22"/>
    </sheetView>
  </sheetViews>
  <sheetFormatPr baseColWidth="10" defaultRowHeight="15" x14ac:dyDescent="0.25"/>
  <cols>
    <col min="4" max="4" width="12" customWidth="1"/>
    <col min="6" max="6" width="10.7109375" style="16"/>
    <col min="7" max="7" width="13.7109375" style="16" customWidth="1"/>
    <col min="8" max="8" width="10.7109375" style="16"/>
    <col min="12" max="12" width="12.42578125" customWidth="1"/>
    <col min="13" max="13" width="16.42578125" customWidth="1"/>
    <col min="14" max="14" width="16.28515625" customWidth="1"/>
    <col min="15" max="15" width="13.42578125" customWidth="1"/>
  </cols>
  <sheetData>
    <row r="1" spans="1:19" ht="30" customHeight="1" x14ac:dyDescent="0.3">
      <c r="A1" s="5" t="s">
        <v>0</v>
      </c>
      <c r="B1" s="2"/>
      <c r="C1" s="2"/>
      <c r="D1" s="2"/>
      <c r="F1" s="4" t="s">
        <v>44</v>
      </c>
      <c r="G1" s="1"/>
      <c r="H1" s="1"/>
      <c r="I1" s="1"/>
      <c r="J1" s="14"/>
    </row>
    <row r="2" spans="1:19" x14ac:dyDescent="0.25">
      <c r="A2" s="3" t="s">
        <v>2</v>
      </c>
      <c r="B2" s="2" t="s">
        <v>17</v>
      </c>
      <c r="C2" s="2"/>
      <c r="D2" s="2"/>
    </row>
    <row r="3" spans="1:19" x14ac:dyDescent="0.25">
      <c r="A3" s="3" t="s">
        <v>3</v>
      </c>
      <c r="B3" s="18" t="s">
        <v>75</v>
      </c>
      <c r="C3" s="2"/>
      <c r="D3" s="2"/>
    </row>
    <row r="4" spans="1:19" s="16" customFormat="1" x14ac:dyDescent="0.25">
      <c r="A4" s="3" t="s">
        <v>43</v>
      </c>
      <c r="B4" s="18" t="s">
        <v>100</v>
      </c>
      <c r="C4" s="2"/>
      <c r="D4" s="2"/>
    </row>
    <row r="5" spans="1:19" x14ac:dyDescent="0.25">
      <c r="A5" s="3" t="s">
        <v>4</v>
      </c>
      <c r="B5" s="2" t="s">
        <v>20</v>
      </c>
      <c r="C5" s="2"/>
      <c r="D5" s="2"/>
    </row>
    <row r="6" spans="1:19" x14ac:dyDescent="0.25">
      <c r="A6" s="3" t="s">
        <v>5</v>
      </c>
      <c r="B6" s="2" t="s">
        <v>52</v>
      </c>
      <c r="C6" s="2"/>
      <c r="D6" s="2"/>
    </row>
    <row r="7" spans="1:19" x14ac:dyDescent="0.25">
      <c r="A7" s="3" t="s">
        <v>6</v>
      </c>
      <c r="B7" s="2" t="s">
        <v>65</v>
      </c>
      <c r="C7" s="2"/>
      <c r="D7" s="2"/>
    </row>
    <row r="8" spans="1:19" x14ac:dyDescent="0.25">
      <c r="A8" s="3" t="s">
        <v>7</v>
      </c>
      <c r="B8" s="2" t="s">
        <v>66</v>
      </c>
      <c r="C8" s="2"/>
      <c r="D8" s="2"/>
    </row>
    <row r="9" spans="1:19" x14ac:dyDescent="0.25">
      <c r="A9" s="3" t="s">
        <v>8</v>
      </c>
      <c r="B9" s="2">
        <v>2018</v>
      </c>
      <c r="C9" s="2"/>
      <c r="D9" s="2"/>
    </row>
    <row r="10" spans="1:19" x14ac:dyDescent="0.25">
      <c r="A10" s="6"/>
      <c r="B10" s="8"/>
      <c r="C10" s="8"/>
      <c r="D10" s="8"/>
    </row>
    <row r="11" spans="1:19" x14ac:dyDescent="0.25">
      <c r="B11">
        <v>2018</v>
      </c>
      <c r="E11" t="s">
        <v>99</v>
      </c>
      <c r="F11"/>
      <c r="G11" s="37">
        <v>2018</v>
      </c>
      <c r="H11"/>
      <c r="J11" s="37" t="s">
        <v>102</v>
      </c>
      <c r="K11" s="24"/>
      <c r="L11" s="24"/>
      <c r="M11" s="16">
        <v>2018</v>
      </c>
      <c r="N11" s="16"/>
      <c r="O11" s="16"/>
      <c r="P11" s="16"/>
      <c r="Q11" s="16"/>
      <c r="R11" s="16"/>
      <c r="S11" s="16"/>
    </row>
    <row r="12" spans="1:19" x14ac:dyDescent="0.25">
      <c r="B12" s="7" t="s">
        <v>1</v>
      </c>
      <c r="E12" s="7" t="s">
        <v>11</v>
      </c>
      <c r="F12" s="7"/>
      <c r="G12" s="7" t="s">
        <v>12</v>
      </c>
      <c r="H12" s="7" t="str">
        <f>B7</f>
        <v xml:space="preserve">COPD </v>
      </c>
      <c r="J12" s="7" t="s">
        <v>51</v>
      </c>
      <c r="K12" s="7" t="str">
        <f>H12</f>
        <v xml:space="preserve">COPD </v>
      </c>
      <c r="L12" s="31"/>
      <c r="M12" s="7" t="s">
        <v>18</v>
      </c>
      <c r="N12" s="7"/>
      <c r="O12" s="31"/>
      <c r="P12" s="16"/>
      <c r="Q12" s="16"/>
      <c r="R12" s="16"/>
      <c r="S12" s="16"/>
    </row>
    <row r="13" spans="1:19" x14ac:dyDescent="0.25">
      <c r="A13" s="6" t="s">
        <v>9</v>
      </c>
      <c r="B13" s="7" t="s">
        <v>22</v>
      </c>
      <c r="C13" s="7" t="s">
        <v>23</v>
      </c>
      <c r="D13" s="7" t="s">
        <v>10</v>
      </c>
      <c r="E13" s="7" t="s">
        <v>22</v>
      </c>
      <c r="F13" s="7" t="s">
        <v>23</v>
      </c>
      <c r="G13" s="7" t="s">
        <v>22</v>
      </c>
      <c r="H13" s="7" t="s">
        <v>23</v>
      </c>
      <c r="I13" s="7" t="s">
        <v>10</v>
      </c>
      <c r="J13" s="7" t="s">
        <v>22</v>
      </c>
      <c r="K13" s="7" t="s">
        <v>23</v>
      </c>
      <c r="L13" s="7" t="s">
        <v>10</v>
      </c>
      <c r="M13" s="49" t="s">
        <v>22</v>
      </c>
      <c r="N13" s="7" t="s">
        <v>23</v>
      </c>
      <c r="O13" s="31"/>
      <c r="P13" s="26"/>
      <c r="Q13" s="39" t="s">
        <v>67</v>
      </c>
      <c r="R13" s="39" t="s">
        <v>68</v>
      </c>
      <c r="S13" s="39" t="s">
        <v>69</v>
      </c>
    </row>
    <row r="14" spans="1:19" x14ac:dyDescent="0.25">
      <c r="A14" s="21" t="s">
        <v>50</v>
      </c>
      <c r="B14" s="50">
        <v>402326</v>
      </c>
      <c r="C14" s="50">
        <v>382201</v>
      </c>
      <c r="D14" s="50">
        <f>C14+B14</f>
        <v>784527</v>
      </c>
      <c r="E14" s="11">
        <v>78.626957154220719</v>
      </c>
      <c r="F14" s="11">
        <v>83.358919167443474</v>
      </c>
      <c r="G14" s="16">
        <v>1</v>
      </c>
      <c r="H14" s="16">
        <v>1</v>
      </c>
      <c r="I14" s="38">
        <f>G14+H14</f>
        <v>2</v>
      </c>
      <c r="J14" s="35"/>
      <c r="K14" s="35"/>
      <c r="L14" s="35"/>
      <c r="N14" s="31"/>
      <c r="O14" s="31"/>
      <c r="P14" s="26"/>
      <c r="Q14" s="40" t="s">
        <v>70</v>
      </c>
      <c r="R14" s="41">
        <v>1.2999999999999999E-2</v>
      </c>
      <c r="S14" s="41">
        <v>2.4E-2</v>
      </c>
    </row>
    <row r="15" spans="1:19" x14ac:dyDescent="0.25">
      <c r="A15" t="s">
        <v>25</v>
      </c>
      <c r="B15" s="50">
        <v>1591833</v>
      </c>
      <c r="C15" s="50">
        <v>1510230</v>
      </c>
      <c r="D15" s="50">
        <f>C15+B15</f>
        <v>3102063</v>
      </c>
      <c r="E15" s="11">
        <v>77.901075044209279</v>
      </c>
      <c r="F15" s="11">
        <v>82.602796116940183</v>
      </c>
      <c r="G15" s="16">
        <v>1</v>
      </c>
      <c r="H15" s="16">
        <v>0</v>
      </c>
      <c r="I15" s="38">
        <f t="shared" ref="I15:I32" si="0">G15+H15</f>
        <v>1</v>
      </c>
      <c r="J15" s="35"/>
      <c r="K15" s="35"/>
      <c r="L15" s="35"/>
      <c r="M15" s="31"/>
      <c r="N15" s="31"/>
      <c r="O15" s="31"/>
      <c r="P15" s="17"/>
      <c r="Q15" s="39" t="s">
        <v>71</v>
      </c>
      <c r="R15" s="41">
        <v>0.02</v>
      </c>
      <c r="S15" s="41">
        <v>3.4000000000000002E-2</v>
      </c>
    </row>
    <row r="16" spans="1:19" x14ac:dyDescent="0.25">
      <c r="A16" t="s">
        <v>26</v>
      </c>
      <c r="B16" s="50">
        <v>1876797</v>
      </c>
      <c r="C16" s="50">
        <v>1775431</v>
      </c>
      <c r="D16" s="50">
        <f t="shared" ref="D16:D33" si="1">C16+B16</f>
        <v>3652228</v>
      </c>
      <c r="E16" s="11">
        <v>73.950007767697073</v>
      </c>
      <c r="F16" s="11">
        <v>78.647848507409762</v>
      </c>
      <c r="G16" s="16">
        <v>0</v>
      </c>
      <c r="H16" s="16">
        <v>0</v>
      </c>
      <c r="I16" s="38">
        <f t="shared" si="0"/>
        <v>0</v>
      </c>
      <c r="J16" s="29"/>
      <c r="K16" s="29"/>
      <c r="L16" s="29"/>
      <c r="M16" s="31"/>
      <c r="N16" s="16"/>
      <c r="O16" s="16"/>
      <c r="P16" s="17"/>
      <c r="Q16" s="39" t="s">
        <v>72</v>
      </c>
      <c r="R16" s="41">
        <v>6.3E-2</v>
      </c>
      <c r="S16" s="41">
        <v>5.0999999999999997E-2</v>
      </c>
    </row>
    <row r="17" spans="1:19" x14ac:dyDescent="0.25">
      <c r="A17" t="s">
        <v>27</v>
      </c>
      <c r="B17" s="50">
        <v>1899845</v>
      </c>
      <c r="C17" s="50">
        <v>1792628</v>
      </c>
      <c r="D17" s="50">
        <f t="shared" si="1"/>
        <v>3692473</v>
      </c>
      <c r="E17" s="11">
        <v>68.98039812377263</v>
      </c>
      <c r="F17" s="11">
        <v>73.674130625604391</v>
      </c>
      <c r="G17" s="16">
        <v>0</v>
      </c>
      <c r="H17" s="16">
        <v>0</v>
      </c>
      <c r="I17" s="38">
        <f t="shared" si="0"/>
        <v>0</v>
      </c>
      <c r="J17" s="29"/>
      <c r="K17" s="29"/>
      <c r="L17" s="35"/>
      <c r="M17" s="16"/>
      <c r="N17" s="16"/>
      <c r="O17" s="16"/>
      <c r="P17" s="16"/>
      <c r="Q17" s="51">
        <v>65</v>
      </c>
      <c r="R17" s="41">
        <v>0.125</v>
      </c>
      <c r="S17" s="41">
        <v>0.11</v>
      </c>
    </row>
    <row r="18" spans="1:19" x14ac:dyDescent="0.25">
      <c r="A18" t="s">
        <v>28</v>
      </c>
      <c r="B18" s="50">
        <v>2107006</v>
      </c>
      <c r="C18" s="50">
        <v>1935017</v>
      </c>
      <c r="D18" s="50">
        <f t="shared" si="1"/>
        <v>4042023</v>
      </c>
      <c r="E18" s="11">
        <v>64.010377438427909</v>
      </c>
      <c r="F18" s="11">
        <v>68.702030880736572</v>
      </c>
      <c r="G18" s="16">
        <v>0</v>
      </c>
      <c r="H18" s="16">
        <v>0</v>
      </c>
      <c r="I18" s="38">
        <f t="shared" si="0"/>
        <v>0</v>
      </c>
      <c r="J18" s="22">
        <f>(B18/5*2)*R14</f>
        <v>10956.431199999999</v>
      </c>
      <c r="K18" s="22">
        <f>(C18/5*2)*S14</f>
        <v>18576.163200000003</v>
      </c>
      <c r="L18" s="34">
        <f>K18+J18</f>
        <v>29532.594400000002</v>
      </c>
      <c r="M18" s="16"/>
      <c r="N18" s="16"/>
      <c r="O18" s="16"/>
      <c r="P18" s="16"/>
      <c r="Q18" s="16" t="s">
        <v>73</v>
      </c>
      <c r="R18" s="42"/>
      <c r="S18" s="42"/>
    </row>
    <row r="19" spans="1:19" x14ac:dyDescent="0.25">
      <c r="A19" t="s">
        <v>29</v>
      </c>
      <c r="B19" s="50">
        <v>2414044</v>
      </c>
      <c r="C19" s="50">
        <v>2190849</v>
      </c>
      <c r="D19" s="50">
        <f t="shared" si="1"/>
        <v>4604893</v>
      </c>
      <c r="E19" s="11">
        <v>59.098485382932793</v>
      </c>
      <c r="F19" s="11">
        <v>63.75092482638329</v>
      </c>
      <c r="G19" s="16">
        <v>0</v>
      </c>
      <c r="H19" s="16">
        <v>0</v>
      </c>
      <c r="I19" s="38">
        <f t="shared" si="0"/>
        <v>0</v>
      </c>
      <c r="J19" s="22">
        <f>B19*R14</f>
        <v>31382.572</v>
      </c>
      <c r="K19" s="22">
        <f>C19*S14</f>
        <v>52580.376000000004</v>
      </c>
      <c r="L19" s="34">
        <f t="shared" ref="L19:L33" si="2">K19+J19</f>
        <v>83962.948000000004</v>
      </c>
      <c r="M19" s="16"/>
      <c r="N19" s="16"/>
      <c r="O19" s="16"/>
      <c r="P19" s="16"/>
      <c r="Q19" s="16"/>
      <c r="R19" s="16"/>
      <c r="S19" s="37"/>
    </row>
    <row r="20" spans="1:19" x14ac:dyDescent="0.25">
      <c r="A20" t="s">
        <v>30</v>
      </c>
      <c r="B20" s="50">
        <v>2722879</v>
      </c>
      <c r="C20" s="50">
        <v>2522829</v>
      </c>
      <c r="D20" s="50">
        <f t="shared" si="1"/>
        <v>5245708</v>
      </c>
      <c r="E20" s="11">
        <v>54.217825849294165</v>
      </c>
      <c r="F20" s="11">
        <v>58.804059776841086</v>
      </c>
      <c r="G20" s="16">
        <v>2</v>
      </c>
      <c r="H20" s="16">
        <v>2</v>
      </c>
      <c r="I20" s="38">
        <f t="shared" si="0"/>
        <v>4</v>
      </c>
      <c r="J20" s="22">
        <f>B20*R$14</f>
        <v>35397.426999999996</v>
      </c>
      <c r="K20" s="22">
        <f>C20*S$14</f>
        <v>60547.896000000001</v>
      </c>
      <c r="L20" s="34">
        <f t="shared" si="2"/>
        <v>95945.323000000004</v>
      </c>
      <c r="M20" s="20">
        <v>6.1481155930536421E-2</v>
      </c>
      <c r="N20" s="20">
        <v>7.0317940637688717E-2</v>
      </c>
      <c r="O20" s="20"/>
      <c r="P20" s="20"/>
      <c r="Q20" s="16"/>
      <c r="R20" s="16"/>
      <c r="S20" s="16"/>
    </row>
    <row r="21" spans="1:19" x14ac:dyDescent="0.25">
      <c r="A21" t="s">
        <v>31</v>
      </c>
      <c r="B21" s="50">
        <v>2750389</v>
      </c>
      <c r="C21" s="50">
        <v>2599252</v>
      </c>
      <c r="D21" s="50">
        <f t="shared" si="1"/>
        <v>5349641</v>
      </c>
      <c r="E21" s="11">
        <v>49.33754231038737</v>
      </c>
      <c r="F21" s="11">
        <v>53.864215214666167</v>
      </c>
      <c r="G21" s="16">
        <v>4</v>
      </c>
      <c r="H21" s="16">
        <v>0</v>
      </c>
      <c r="I21" s="38">
        <f t="shared" si="0"/>
        <v>4</v>
      </c>
      <c r="J21" s="22">
        <f t="shared" ref="J21:K23" si="3">B21*R$15</f>
        <v>55007.78</v>
      </c>
      <c r="K21" s="22">
        <f t="shared" si="3"/>
        <v>88374.567999999999</v>
      </c>
      <c r="L21" s="34">
        <f t="shared" si="2"/>
        <v>143382.348</v>
      </c>
      <c r="M21" s="20">
        <v>6.1743289706876661E-2</v>
      </c>
      <c r="N21" s="20">
        <v>6.8963586720793821E-2</v>
      </c>
      <c r="O21" s="20"/>
      <c r="P21" s="20"/>
      <c r="Q21" s="16"/>
      <c r="R21" s="16"/>
      <c r="S21" s="16"/>
    </row>
    <row r="22" spans="1:19" x14ac:dyDescent="0.25">
      <c r="A22" t="s">
        <v>32</v>
      </c>
      <c r="B22" s="50">
        <v>2633055</v>
      </c>
      <c r="C22" s="50">
        <v>2567258</v>
      </c>
      <c r="D22" s="50">
        <f t="shared" si="1"/>
        <v>5200313</v>
      </c>
      <c r="E22" s="11">
        <v>44.488317284298653</v>
      </c>
      <c r="F22" s="11">
        <v>48.95228719286898</v>
      </c>
      <c r="G22" s="16">
        <v>11</v>
      </c>
      <c r="H22" s="16">
        <v>5</v>
      </c>
      <c r="I22" s="38">
        <f t="shared" si="0"/>
        <v>16</v>
      </c>
      <c r="J22" s="22">
        <f t="shared" si="3"/>
        <v>52661.1</v>
      </c>
      <c r="K22" s="22">
        <f t="shared" si="3"/>
        <v>87286.772000000012</v>
      </c>
      <c r="L22" s="34">
        <f t="shared" si="2"/>
        <v>139947.872</v>
      </c>
      <c r="M22" s="20">
        <v>6.1404780704100562E-2</v>
      </c>
      <c r="N22" s="20">
        <v>6.9085618207022248E-2</v>
      </c>
      <c r="O22" s="20"/>
      <c r="P22" s="20"/>
      <c r="Q22" s="16"/>
      <c r="R22" s="16"/>
      <c r="S22" s="16"/>
    </row>
    <row r="23" spans="1:19" ht="15" customHeight="1" x14ac:dyDescent="0.25">
      <c r="A23" t="s">
        <v>33</v>
      </c>
      <c r="B23" s="50">
        <v>2425092</v>
      </c>
      <c r="C23" s="50">
        <v>2389956</v>
      </c>
      <c r="D23" s="50">
        <f t="shared" si="1"/>
        <v>4815048</v>
      </c>
      <c r="E23" s="11">
        <v>39.687037923821293</v>
      </c>
      <c r="F23" s="11">
        <v>44.07369725377356</v>
      </c>
      <c r="G23" s="16">
        <v>20</v>
      </c>
      <c r="H23" s="16">
        <v>8</v>
      </c>
      <c r="I23" s="38">
        <f t="shared" si="0"/>
        <v>28</v>
      </c>
      <c r="J23" s="22">
        <f t="shared" si="3"/>
        <v>48501.840000000004</v>
      </c>
      <c r="K23" s="22">
        <f t="shared" si="3"/>
        <v>81258.504000000001</v>
      </c>
      <c r="L23" s="34">
        <f t="shared" si="2"/>
        <v>129760.34400000001</v>
      </c>
      <c r="M23" s="20">
        <v>6.1809353295649148E-2</v>
      </c>
      <c r="N23" s="20">
        <v>6.8146421030645818E-2</v>
      </c>
      <c r="O23" s="20"/>
      <c r="P23" s="20"/>
      <c r="Q23" s="16"/>
      <c r="R23" s="16"/>
      <c r="S23" s="16"/>
    </row>
    <row r="24" spans="1:19" x14ac:dyDescent="0.25">
      <c r="A24" t="s">
        <v>34</v>
      </c>
      <c r="B24" s="50">
        <v>2905722</v>
      </c>
      <c r="C24" s="50">
        <v>2858181</v>
      </c>
      <c r="D24" s="50">
        <f t="shared" si="1"/>
        <v>5763903</v>
      </c>
      <c r="E24" s="11">
        <v>34.956689339135472</v>
      </c>
      <c r="F24" s="11">
        <v>39.238484561898026</v>
      </c>
      <c r="G24" s="16">
        <v>69</v>
      </c>
      <c r="H24" s="16">
        <v>35</v>
      </c>
      <c r="I24" s="38">
        <f t="shared" si="0"/>
        <v>104</v>
      </c>
      <c r="J24" s="22">
        <f>B24*R$16</f>
        <v>183060.486</v>
      </c>
      <c r="K24" s="22">
        <f>C24*S$15</f>
        <v>97178.15400000001</v>
      </c>
      <c r="L24" s="34">
        <f t="shared" si="2"/>
        <v>280238.64</v>
      </c>
      <c r="M24" s="20">
        <v>6.2133793772884596E-2</v>
      </c>
      <c r="N24" s="20">
        <v>6.8298169701409242E-2</v>
      </c>
      <c r="O24" s="20"/>
      <c r="P24" s="20"/>
      <c r="Q24" s="16"/>
      <c r="R24" s="16"/>
      <c r="S24" s="16"/>
    </row>
    <row r="25" spans="1:19" x14ac:dyDescent="0.25">
      <c r="A25" t="s">
        <v>35</v>
      </c>
      <c r="B25" s="50">
        <v>3494106</v>
      </c>
      <c r="C25" s="50">
        <v>3427891</v>
      </c>
      <c r="D25" s="50">
        <f t="shared" si="1"/>
        <v>6921997</v>
      </c>
      <c r="E25" s="11">
        <v>30.343829275871371</v>
      </c>
      <c r="F25" s="11">
        <v>34.489397652077933</v>
      </c>
      <c r="G25" s="16">
        <v>283</v>
      </c>
      <c r="H25" s="16">
        <v>187</v>
      </c>
      <c r="I25" s="38">
        <f t="shared" si="0"/>
        <v>470</v>
      </c>
      <c r="J25" s="22">
        <f>B25*R$16</f>
        <v>220128.67800000001</v>
      </c>
      <c r="K25" s="22">
        <f>C25*S$15</f>
        <v>116548.29400000001</v>
      </c>
      <c r="L25" s="34">
        <f t="shared" si="2"/>
        <v>336676.97200000001</v>
      </c>
      <c r="M25" s="20">
        <v>6.2493507535092849E-2</v>
      </c>
      <c r="N25" s="20">
        <v>6.785309311636338E-2</v>
      </c>
      <c r="O25" s="20"/>
      <c r="P25" s="20"/>
      <c r="Q25" s="16"/>
      <c r="R25" s="16"/>
      <c r="S25" s="16"/>
    </row>
    <row r="26" spans="1:19" x14ac:dyDescent="0.25">
      <c r="A26" t="s">
        <v>36</v>
      </c>
      <c r="B26" s="50">
        <v>3246984</v>
      </c>
      <c r="C26" s="50">
        <v>3252883</v>
      </c>
      <c r="D26" s="50">
        <f t="shared" si="1"/>
        <v>6499867</v>
      </c>
      <c r="E26" s="11">
        <v>25.918139851404373</v>
      </c>
      <c r="F26" s="11">
        <v>29.860779769164967</v>
      </c>
      <c r="G26" s="16">
        <v>720</v>
      </c>
      <c r="H26" s="16">
        <v>489</v>
      </c>
      <c r="I26" s="38">
        <f t="shared" si="0"/>
        <v>1209</v>
      </c>
      <c r="J26" s="22">
        <f>B26*R$16</f>
        <v>204559.992</v>
      </c>
      <c r="K26" s="22">
        <f>C26*S$16</f>
        <v>165897.033</v>
      </c>
      <c r="L26" s="34">
        <f t="shared" si="2"/>
        <v>370457.02500000002</v>
      </c>
      <c r="M26" s="20">
        <v>6.2521462384519472E-2</v>
      </c>
      <c r="N26" s="20">
        <v>6.7817308727503259E-2</v>
      </c>
      <c r="O26" s="20"/>
      <c r="P26" s="20"/>
      <c r="Q26" s="16"/>
      <c r="R26" s="16"/>
      <c r="S26" s="16"/>
    </row>
    <row r="27" spans="1:19" x14ac:dyDescent="0.25">
      <c r="A27" t="s">
        <v>37</v>
      </c>
      <c r="B27" s="50">
        <v>2661858</v>
      </c>
      <c r="C27" s="50">
        <v>2772626</v>
      </c>
      <c r="D27" s="50">
        <f t="shared" si="1"/>
        <v>5434484</v>
      </c>
      <c r="E27" s="11">
        <v>21.769182549491369</v>
      </c>
      <c r="F27" s="11">
        <v>25.392219772590636</v>
      </c>
      <c r="G27" s="16">
        <v>1334</v>
      </c>
      <c r="H27" s="16">
        <v>984</v>
      </c>
      <c r="I27" s="38">
        <f t="shared" si="0"/>
        <v>2318</v>
      </c>
      <c r="J27" s="22">
        <f>B27*R$16</f>
        <v>167697.054</v>
      </c>
      <c r="K27" s="22">
        <f>C27*S$16</f>
        <v>141403.92599999998</v>
      </c>
      <c r="L27" s="34">
        <f t="shared" si="2"/>
        <v>309100.98</v>
      </c>
      <c r="M27" s="20">
        <v>6.2429676237506213E-2</v>
      </c>
      <c r="N27" s="20">
        <v>6.7727188693279428E-2</v>
      </c>
      <c r="O27" s="20"/>
      <c r="P27" s="20"/>
      <c r="Q27" s="16"/>
      <c r="R27" s="16"/>
      <c r="S27" s="16"/>
    </row>
    <row r="28" spans="1:19" x14ac:dyDescent="0.25">
      <c r="A28" t="s">
        <v>38</v>
      </c>
      <c r="B28" s="50">
        <v>2271893</v>
      </c>
      <c r="C28" s="50">
        <v>2488203</v>
      </c>
      <c r="D28" s="50">
        <f t="shared" si="1"/>
        <v>4760096</v>
      </c>
      <c r="E28" s="11">
        <v>17.93858461028297</v>
      </c>
      <c r="F28" s="11">
        <v>21.113860047104556</v>
      </c>
      <c r="G28" s="16">
        <v>2090</v>
      </c>
      <c r="H28" s="16">
        <v>1591</v>
      </c>
      <c r="I28" s="38">
        <f t="shared" si="0"/>
        <v>3681</v>
      </c>
      <c r="J28" s="22">
        <f t="shared" ref="J28:K33" si="4">B28*R$17</f>
        <v>283986.625</v>
      </c>
      <c r="K28" s="22">
        <f t="shared" si="4"/>
        <v>273702.33</v>
      </c>
      <c r="L28" s="34">
        <f t="shared" si="2"/>
        <v>557688.95500000007</v>
      </c>
      <c r="M28" s="20">
        <v>6.2208272881970117E-2</v>
      </c>
      <c r="N28" s="20">
        <v>6.7974180283522631E-2</v>
      </c>
      <c r="O28" s="20"/>
      <c r="P28" s="20"/>
      <c r="Q28" s="16"/>
      <c r="R28" s="16"/>
      <c r="S28" s="16"/>
    </row>
    <row r="29" spans="1:19" x14ac:dyDescent="0.25">
      <c r="A29" t="s">
        <v>39</v>
      </c>
      <c r="B29" s="50">
        <v>1682189</v>
      </c>
      <c r="C29" s="50">
        <v>1922038</v>
      </c>
      <c r="D29" s="50">
        <f t="shared" si="1"/>
        <v>3604227</v>
      </c>
      <c r="E29" s="11">
        <v>14.39524465188911</v>
      </c>
      <c r="F29" s="11">
        <v>17.022924564336396</v>
      </c>
      <c r="G29" s="16">
        <v>2675</v>
      </c>
      <c r="H29" s="16">
        <v>1961</v>
      </c>
      <c r="I29" s="38">
        <f t="shared" si="0"/>
        <v>4636</v>
      </c>
      <c r="J29" s="22">
        <f t="shared" si="4"/>
        <v>210273.625</v>
      </c>
      <c r="K29" s="22">
        <f t="shared" si="4"/>
        <v>211424.18</v>
      </c>
      <c r="L29" s="34">
        <f t="shared" si="2"/>
        <v>421697.80499999999</v>
      </c>
      <c r="M29" s="20">
        <v>6.1729767542283528E-2</v>
      </c>
      <c r="N29" s="20">
        <v>6.7541488808503317E-2</v>
      </c>
      <c r="O29" s="20"/>
      <c r="P29" s="20"/>
      <c r="Q29" s="16"/>
      <c r="R29" s="16"/>
      <c r="S29" s="16"/>
    </row>
    <row r="30" spans="1:19" x14ac:dyDescent="0.25">
      <c r="A30" t="s">
        <v>40</v>
      </c>
      <c r="B30" s="50">
        <v>1854023</v>
      </c>
      <c r="C30" s="50">
        <v>2308380</v>
      </c>
      <c r="D30" s="50">
        <f t="shared" si="1"/>
        <v>4162403</v>
      </c>
      <c r="E30" s="11">
        <v>11.096610275904405</v>
      </c>
      <c r="F30" s="11">
        <v>13.167192717621379</v>
      </c>
      <c r="G30" s="16">
        <v>3895</v>
      </c>
      <c r="H30" s="16">
        <v>2687</v>
      </c>
      <c r="I30" s="38">
        <f t="shared" si="0"/>
        <v>6582</v>
      </c>
      <c r="J30" s="22">
        <f t="shared" si="4"/>
        <v>231752.875</v>
      </c>
      <c r="K30" s="22">
        <f t="shared" si="4"/>
        <v>253921.8</v>
      </c>
      <c r="L30" s="34">
        <f t="shared" si="2"/>
        <v>485674.67499999999</v>
      </c>
      <c r="M30" s="20">
        <v>6.1144524384115002E-2</v>
      </c>
      <c r="N30" s="20">
        <v>6.6542463929429876E-2</v>
      </c>
      <c r="O30" s="20"/>
      <c r="P30" s="20"/>
      <c r="Q30" s="16"/>
      <c r="R30" s="16"/>
      <c r="S30" s="16"/>
    </row>
    <row r="31" spans="1:19" x14ac:dyDescent="0.25">
      <c r="A31" t="s">
        <v>41</v>
      </c>
      <c r="B31" s="50">
        <v>1236897</v>
      </c>
      <c r="C31" s="50">
        <v>1761508</v>
      </c>
      <c r="D31" s="50">
        <f t="shared" si="1"/>
        <v>2998405</v>
      </c>
      <c r="E31" s="11">
        <v>8.0792896933187226</v>
      </c>
      <c r="F31" s="11">
        <v>9.5612930662472628</v>
      </c>
      <c r="G31" s="16">
        <v>3712</v>
      </c>
      <c r="H31" s="16">
        <v>3007</v>
      </c>
      <c r="I31" s="38">
        <f t="shared" si="0"/>
        <v>6719</v>
      </c>
      <c r="J31" s="22">
        <f t="shared" si="4"/>
        <v>154612.125</v>
      </c>
      <c r="K31" s="22">
        <f t="shared" si="4"/>
        <v>193765.88</v>
      </c>
      <c r="L31" s="34">
        <f t="shared" si="2"/>
        <v>348378.005</v>
      </c>
      <c r="M31" s="20">
        <v>6.0516992934551407E-2</v>
      </c>
      <c r="N31" s="20">
        <v>6.5576763719839226E-2</v>
      </c>
      <c r="O31" s="20"/>
      <c r="P31" s="20"/>
      <c r="Q31" s="16"/>
      <c r="R31" s="16"/>
      <c r="S31" s="16"/>
    </row>
    <row r="32" spans="1:19" x14ac:dyDescent="0.25">
      <c r="A32" t="s">
        <v>42</v>
      </c>
      <c r="B32" s="50">
        <v>528760</v>
      </c>
      <c r="C32" s="50">
        <v>960243</v>
      </c>
      <c r="D32" s="50">
        <f t="shared" si="1"/>
        <v>1489003</v>
      </c>
      <c r="E32" s="11">
        <v>5.5538264446399017</v>
      </c>
      <c r="F32" s="11">
        <v>6.5241880400076138</v>
      </c>
      <c r="G32" s="16">
        <v>2779</v>
      </c>
      <c r="H32" s="16">
        <v>2615</v>
      </c>
      <c r="I32" s="38">
        <f t="shared" si="0"/>
        <v>5394</v>
      </c>
      <c r="J32" s="22">
        <f t="shared" si="4"/>
        <v>66095</v>
      </c>
      <c r="K32" s="22">
        <f t="shared" si="4"/>
        <v>105626.73</v>
      </c>
      <c r="L32" s="34">
        <f t="shared" si="2"/>
        <v>171721.72999999998</v>
      </c>
      <c r="M32" s="20">
        <v>5.9713584611837019E-2</v>
      </c>
      <c r="N32" s="20">
        <v>6.4399570705859763E-2</v>
      </c>
      <c r="O32" s="20"/>
      <c r="P32" s="20"/>
      <c r="Q32" s="16"/>
      <c r="R32" s="16"/>
      <c r="S32" s="16"/>
    </row>
    <row r="33" spans="1:19" x14ac:dyDescent="0.25">
      <c r="A33" s="16" t="s">
        <v>54</v>
      </c>
      <c r="B33" s="50">
        <v>199436</v>
      </c>
      <c r="C33" s="50">
        <v>583056</v>
      </c>
      <c r="D33" s="50">
        <f t="shared" si="1"/>
        <v>782492</v>
      </c>
      <c r="E33" s="11">
        <v>3.7230955263071164</v>
      </c>
      <c r="F33" s="11">
        <v>4.2816591850659282</v>
      </c>
      <c r="G33" s="16">
        <v>1568</v>
      </c>
      <c r="H33" s="16">
        <v>2497</v>
      </c>
      <c r="I33" s="38">
        <f>G33+H33</f>
        <v>4065</v>
      </c>
      <c r="J33" s="22">
        <f t="shared" si="4"/>
        <v>24929.5</v>
      </c>
      <c r="K33" s="22">
        <f t="shared" si="4"/>
        <v>64136.160000000003</v>
      </c>
      <c r="L33" s="34">
        <f t="shared" si="2"/>
        <v>89065.66</v>
      </c>
      <c r="M33" s="20">
        <v>5.9150591307351744E-2</v>
      </c>
      <c r="N33" s="20">
        <v>6.3291354380347845E-2</v>
      </c>
      <c r="O33" s="20"/>
      <c r="P33" s="20"/>
      <c r="Q33" s="16"/>
      <c r="R33" s="16"/>
      <c r="S33" s="16"/>
    </row>
    <row r="34" spans="1:19" x14ac:dyDescent="0.25">
      <c r="A34" s="16"/>
      <c r="B34" s="50"/>
      <c r="C34" s="50"/>
      <c r="D34" s="50"/>
      <c r="E34" s="11"/>
      <c r="F34" s="11"/>
      <c r="G34" s="8"/>
      <c r="H34" s="38"/>
      <c r="I34" s="38"/>
      <c r="J34" s="29"/>
      <c r="K34" s="29"/>
      <c r="L34" s="35"/>
      <c r="M34" s="16"/>
      <c r="N34" s="16"/>
      <c r="O34" s="16"/>
      <c r="P34" s="16"/>
      <c r="Q34" s="16"/>
      <c r="R34" s="16"/>
      <c r="S34" s="16"/>
    </row>
    <row r="35" spans="1:19" x14ac:dyDescent="0.25">
      <c r="A35" s="16"/>
      <c r="B35" s="50"/>
      <c r="C35" s="50"/>
      <c r="D35" s="50"/>
      <c r="E35" s="11"/>
      <c r="F35" s="11"/>
      <c r="G35" s="8"/>
      <c r="H35" s="38"/>
      <c r="I35" s="38"/>
      <c r="J35" s="29"/>
      <c r="K35" s="29"/>
      <c r="L35" s="35"/>
      <c r="M35" s="16"/>
      <c r="N35" s="16"/>
      <c r="O35" s="16"/>
      <c r="P35" s="16"/>
      <c r="Q35" s="16"/>
      <c r="R35" s="16"/>
      <c r="S35" s="16"/>
    </row>
    <row r="36" spans="1:19" x14ac:dyDescent="0.25">
      <c r="B36" s="15"/>
      <c r="F36" s="11"/>
      <c r="G36"/>
      <c r="H36"/>
      <c r="J36" s="24"/>
      <c r="K36" s="24"/>
      <c r="L36" s="31"/>
      <c r="M36" s="16"/>
      <c r="N36" s="16"/>
      <c r="O36" s="16"/>
      <c r="P36" s="16"/>
      <c r="Q36" s="16"/>
      <c r="R36" s="16"/>
      <c r="S36" s="16"/>
    </row>
    <row r="37" spans="1:19" x14ac:dyDescent="0.25">
      <c r="B37" s="15"/>
      <c r="F37" s="11"/>
      <c r="G37"/>
      <c r="H37"/>
      <c r="J37" s="24"/>
      <c r="K37" s="24"/>
      <c r="L37" s="31"/>
      <c r="M37" s="16"/>
      <c r="N37" s="16"/>
      <c r="O37" s="16"/>
      <c r="P37" s="16"/>
      <c r="Q37" s="16"/>
      <c r="R37" s="16"/>
      <c r="S37" s="16"/>
    </row>
    <row r="38" spans="1:19" x14ac:dyDescent="0.25">
      <c r="A38" t="s">
        <v>19</v>
      </c>
      <c r="B38" s="36">
        <f>SUM(B14:B35)</f>
        <v>40905134</v>
      </c>
      <c r="C38" s="50">
        <f>SUM(C14:C35)</f>
        <v>42000660</v>
      </c>
      <c r="D38" s="50">
        <f>SUM(D14:D35)</f>
        <v>82905794</v>
      </c>
      <c r="E38" s="16"/>
      <c r="F38" s="11"/>
      <c r="G38" s="16">
        <f>SUM(G14:G35)</f>
        <v>19164</v>
      </c>
      <c r="H38" s="16">
        <f t="shared" ref="H38:I38" si="5">SUM(H14:H35)</f>
        <v>16069</v>
      </c>
      <c r="I38" s="16">
        <f t="shared" si="5"/>
        <v>35233</v>
      </c>
      <c r="J38" s="32">
        <f>SUM(J14:J35)</f>
        <v>1981003.1102</v>
      </c>
      <c r="K38" s="32">
        <f>SUM(K14:K35)</f>
        <v>2012228.7662000002</v>
      </c>
      <c r="L38" s="32">
        <f t="shared" ref="L38" si="6">SUM(L14:L35)</f>
        <v>3993231.8764</v>
      </c>
      <c r="M38" s="16"/>
      <c r="N38" s="43"/>
      <c r="O38" s="16"/>
      <c r="P38" s="16"/>
      <c r="Q38" s="16"/>
      <c r="R38" s="16"/>
      <c r="S38" s="16"/>
    </row>
    <row r="39" spans="1:19" x14ac:dyDescent="0.25">
      <c r="B39" s="15"/>
      <c r="I39" s="11"/>
      <c r="J39" s="11"/>
      <c r="K39" s="16"/>
      <c r="L39" s="31"/>
      <c r="M39" s="13"/>
      <c r="N39" s="13"/>
      <c r="O39" s="16"/>
      <c r="P39" s="16"/>
      <c r="Q39" s="16"/>
      <c r="R39" s="16"/>
      <c r="S39" s="16"/>
    </row>
    <row r="40" spans="1:19" x14ac:dyDescent="0.25">
      <c r="J40" s="16"/>
      <c r="K40" s="16"/>
      <c r="L40" s="31"/>
      <c r="M40" s="16"/>
      <c r="N40" s="16"/>
      <c r="O40" s="16"/>
      <c r="P40" s="16"/>
      <c r="Q40" s="16"/>
      <c r="R40" s="16"/>
      <c r="S40" s="16"/>
    </row>
    <row r="41" spans="1:19" x14ac:dyDescent="0.25">
      <c r="A41" t="s">
        <v>13</v>
      </c>
      <c r="B41" s="16" t="s">
        <v>64</v>
      </c>
      <c r="E41" t="s">
        <v>61</v>
      </c>
      <c r="G41" s="16" t="s">
        <v>59</v>
      </c>
      <c r="J41" s="16"/>
      <c r="K41" s="16"/>
      <c r="L41" s="31"/>
      <c r="M41" s="16" t="s">
        <v>101</v>
      </c>
      <c r="N41" s="16"/>
      <c r="O41" s="16"/>
      <c r="P41" s="16"/>
      <c r="Q41" s="16"/>
      <c r="R41" s="16"/>
      <c r="S41" s="16"/>
    </row>
    <row r="42" spans="1:19" x14ac:dyDescent="0.25">
      <c r="B42" s="15"/>
      <c r="I42" s="11"/>
      <c r="J42" s="11"/>
      <c r="K42" s="16"/>
      <c r="L42" s="16"/>
      <c r="M42" s="13"/>
      <c r="N42" s="13"/>
      <c r="O42" s="16"/>
      <c r="P42" s="16"/>
      <c r="Q42" s="16"/>
      <c r="R42" s="16"/>
      <c r="S42" s="16"/>
    </row>
    <row r="45" spans="1:19" x14ac:dyDescent="0.25">
      <c r="B45" s="15"/>
      <c r="I45" s="11"/>
      <c r="J45" s="11"/>
      <c r="N45" s="13"/>
      <c r="Q45" s="16"/>
    </row>
    <row r="46" spans="1:19" x14ac:dyDescent="0.25">
      <c r="B46" s="15"/>
      <c r="I46" s="11"/>
      <c r="J46" s="11"/>
      <c r="N46" s="13"/>
    </row>
    <row r="47" spans="1:19" x14ac:dyDescent="0.25">
      <c r="B47" s="15"/>
      <c r="I47" s="11"/>
      <c r="J47" s="11"/>
      <c r="N47" s="13"/>
    </row>
    <row r="48" spans="1:19" x14ac:dyDescent="0.25">
      <c r="B48" s="15"/>
      <c r="I48" s="11"/>
      <c r="J48" s="11"/>
      <c r="M48" s="13"/>
      <c r="N48" s="13"/>
      <c r="O48" s="13"/>
      <c r="P48" s="13"/>
      <c r="Q48" s="13"/>
    </row>
    <row r="49" spans="2:10" x14ac:dyDescent="0.25">
      <c r="B49" s="15"/>
      <c r="I49" s="11"/>
      <c r="J49" s="11"/>
    </row>
    <row r="50" spans="2:10" x14ac:dyDescent="0.25">
      <c r="B50" s="15"/>
      <c r="I50" s="11"/>
      <c r="J50" s="11"/>
    </row>
    <row r="51" spans="2:10" x14ac:dyDescent="0.25">
      <c r="B51" s="15"/>
      <c r="I51" s="11"/>
      <c r="J51" s="11"/>
    </row>
    <row r="52" spans="2:10" x14ac:dyDescent="0.25">
      <c r="B52" s="15"/>
      <c r="I52" s="11"/>
      <c r="J52" s="11"/>
    </row>
    <row r="53" spans="2:10" x14ac:dyDescent="0.25">
      <c r="B53" s="15"/>
      <c r="I53" s="11"/>
      <c r="J53" s="11"/>
    </row>
    <row r="54" spans="2:10" x14ac:dyDescent="0.25">
      <c r="B54" s="15"/>
      <c r="I54" s="11"/>
      <c r="J54" s="11"/>
    </row>
    <row r="55" spans="2:10" x14ac:dyDescent="0.25">
      <c r="B55" s="15"/>
      <c r="I55" s="11"/>
      <c r="J55" s="11"/>
    </row>
    <row r="56" spans="2:10" x14ac:dyDescent="0.25">
      <c r="B56" s="15"/>
      <c r="I56" s="11"/>
      <c r="J56" s="11"/>
    </row>
    <row r="57" spans="2:10" x14ac:dyDescent="0.25">
      <c r="B57" s="15"/>
      <c r="I57" s="11"/>
      <c r="J57" s="11"/>
    </row>
    <row r="58" spans="2:10" x14ac:dyDescent="0.25">
      <c r="B58" s="15"/>
      <c r="I58" s="11"/>
      <c r="J58" s="11"/>
    </row>
    <row r="59" spans="2:10" x14ac:dyDescent="0.25">
      <c r="B59" s="15"/>
      <c r="I59" s="11"/>
      <c r="J59" s="11"/>
    </row>
    <row r="60" spans="2:10" x14ac:dyDescent="0.25">
      <c r="B60" s="15"/>
      <c r="I60" s="11"/>
      <c r="J60" s="11"/>
    </row>
    <row r="61" spans="2:10" x14ac:dyDescent="0.25">
      <c r="B61" s="15"/>
      <c r="I61" s="11"/>
      <c r="J61" s="11"/>
    </row>
    <row r="62" spans="2:10" x14ac:dyDescent="0.25">
      <c r="B62" s="15"/>
      <c r="I62" s="11"/>
      <c r="J62" s="11"/>
    </row>
    <row r="63" spans="2:10" x14ac:dyDescent="0.25">
      <c r="B63" s="15"/>
      <c r="I63" s="11"/>
      <c r="J63" s="11"/>
    </row>
    <row r="64" spans="2:10" x14ac:dyDescent="0.25">
      <c r="B64" s="15"/>
      <c r="I64" s="11"/>
      <c r="J64" s="11"/>
    </row>
    <row r="65" spans="2:10" x14ac:dyDescent="0.25">
      <c r="B65" s="15"/>
      <c r="I65" s="11"/>
      <c r="J65" s="11"/>
    </row>
    <row r="66" spans="2:10" x14ac:dyDescent="0.25">
      <c r="B66" s="15"/>
      <c r="I66" s="11"/>
      <c r="J66" s="11"/>
    </row>
    <row r="67" spans="2:10" x14ac:dyDescent="0.25">
      <c r="B67" s="15"/>
      <c r="I67" s="11"/>
      <c r="J67" s="11"/>
    </row>
    <row r="68" spans="2:10" x14ac:dyDescent="0.25">
      <c r="B68" s="15"/>
      <c r="I68" s="11"/>
      <c r="J68" s="11"/>
    </row>
    <row r="69" spans="2:10" x14ac:dyDescent="0.25">
      <c r="B69" s="15"/>
      <c r="I69" s="11"/>
      <c r="J69" s="11"/>
    </row>
    <row r="70" spans="2:10" x14ac:dyDescent="0.25">
      <c r="B70" s="15"/>
      <c r="I70" s="11"/>
      <c r="J70" s="11"/>
    </row>
    <row r="71" spans="2:10" x14ac:dyDescent="0.25">
      <c r="B71" s="15"/>
      <c r="I71" s="11"/>
      <c r="J71" s="11"/>
    </row>
    <row r="72" spans="2:10" x14ac:dyDescent="0.25">
      <c r="B72" s="15"/>
      <c r="I72" s="11"/>
      <c r="J72" s="11"/>
    </row>
    <row r="73" spans="2:10" x14ac:dyDescent="0.25">
      <c r="B73" s="15"/>
      <c r="I73" s="11"/>
      <c r="J73" s="11"/>
    </row>
    <row r="74" spans="2:10" x14ac:dyDescent="0.25">
      <c r="B74" s="15"/>
      <c r="I74" s="11"/>
      <c r="J74" s="11"/>
    </row>
    <row r="75" spans="2:10" x14ac:dyDescent="0.25">
      <c r="B75" s="15"/>
      <c r="I75" s="11"/>
      <c r="J75" s="11"/>
    </row>
    <row r="76" spans="2:10" x14ac:dyDescent="0.25">
      <c r="B76" s="15"/>
      <c r="I76" s="11"/>
      <c r="J76" s="11"/>
    </row>
    <row r="77" spans="2:10" x14ac:dyDescent="0.25">
      <c r="B77" s="15"/>
      <c r="I77" s="11"/>
      <c r="J77" s="11"/>
    </row>
    <row r="78" spans="2:10" x14ac:dyDescent="0.25">
      <c r="B78" s="15"/>
      <c r="I78" s="11"/>
      <c r="J78" s="11"/>
    </row>
    <row r="79" spans="2:10" x14ac:dyDescent="0.25">
      <c r="B79" s="15"/>
      <c r="I79" s="11"/>
      <c r="J79" s="11"/>
    </row>
    <row r="80" spans="2:10" x14ac:dyDescent="0.25">
      <c r="B80" s="15"/>
      <c r="I80" s="11"/>
      <c r="J80" s="11"/>
    </row>
    <row r="81" spans="2:10" x14ac:dyDescent="0.25">
      <c r="B81" s="15"/>
      <c r="I81" s="11"/>
      <c r="J81" s="11"/>
    </row>
    <row r="82" spans="2:10" x14ac:dyDescent="0.25">
      <c r="B82" s="15"/>
      <c r="I82" s="11"/>
      <c r="J82" s="11"/>
    </row>
    <row r="83" spans="2:10" x14ac:dyDescent="0.25">
      <c r="B83" s="15"/>
      <c r="I83" s="11"/>
      <c r="J83" s="11"/>
    </row>
    <row r="84" spans="2:10" x14ac:dyDescent="0.25">
      <c r="B84" s="15"/>
      <c r="I84" s="11"/>
      <c r="J84" s="11"/>
    </row>
    <row r="85" spans="2:10" x14ac:dyDescent="0.25">
      <c r="B85" s="15"/>
      <c r="I85" s="11"/>
      <c r="J85" s="11"/>
    </row>
    <row r="86" spans="2:10" x14ac:dyDescent="0.25">
      <c r="B86" s="15"/>
      <c r="I86" s="11"/>
      <c r="J86" s="11"/>
    </row>
    <row r="87" spans="2:10" x14ac:dyDescent="0.25">
      <c r="B87" s="15"/>
      <c r="I87" s="11"/>
      <c r="J87" s="11"/>
    </row>
    <row r="88" spans="2:10" x14ac:dyDescent="0.25">
      <c r="B88" s="15"/>
      <c r="I88" s="11"/>
      <c r="J88" s="11"/>
    </row>
    <row r="89" spans="2:10" x14ac:dyDescent="0.25">
      <c r="B89" s="15"/>
      <c r="I89" s="11"/>
      <c r="J89" s="11"/>
    </row>
    <row r="90" spans="2:10" x14ac:dyDescent="0.25">
      <c r="B90" s="15"/>
      <c r="I90" s="11"/>
      <c r="J90" s="11"/>
    </row>
    <row r="91" spans="2:10" x14ac:dyDescent="0.25">
      <c r="B91" s="15"/>
      <c r="I91" s="11"/>
      <c r="J91" s="11"/>
    </row>
    <row r="92" spans="2:10" x14ac:dyDescent="0.25">
      <c r="B92" s="15"/>
      <c r="I92" s="11"/>
      <c r="J92" s="11"/>
    </row>
    <row r="93" spans="2:10" x14ac:dyDescent="0.25">
      <c r="B93" s="15"/>
      <c r="I93" s="11"/>
      <c r="J93" s="11"/>
    </row>
    <row r="94" spans="2:10" x14ac:dyDescent="0.25">
      <c r="B94" s="15"/>
      <c r="I94" s="11"/>
      <c r="J94" s="11"/>
    </row>
    <row r="95" spans="2:10" x14ac:dyDescent="0.25">
      <c r="B95" s="15"/>
      <c r="I95" s="11"/>
      <c r="J95" s="11"/>
    </row>
    <row r="96" spans="2:10" x14ac:dyDescent="0.25">
      <c r="B96" s="15"/>
      <c r="I96" s="11"/>
      <c r="J96" s="11"/>
    </row>
    <row r="97" spans="2:10" x14ac:dyDescent="0.25">
      <c r="B97" s="15"/>
      <c r="I97" s="11"/>
      <c r="J97" s="11"/>
    </row>
    <row r="98" spans="2:10" x14ac:dyDescent="0.25">
      <c r="B98" s="15"/>
      <c r="I98" s="11"/>
      <c r="J98" s="11"/>
    </row>
    <row r="99" spans="2:10" x14ac:dyDescent="0.25">
      <c r="B99" s="15"/>
      <c r="I99" s="11"/>
      <c r="J99" s="11"/>
    </row>
    <row r="100" spans="2:10" x14ac:dyDescent="0.25">
      <c r="B100" s="15"/>
      <c r="I100" s="11"/>
      <c r="J100" s="11"/>
    </row>
    <row r="101" spans="2:10" x14ac:dyDescent="0.25">
      <c r="B101" s="15"/>
      <c r="I101" s="11"/>
      <c r="J101" s="11"/>
    </row>
    <row r="102" spans="2:10" x14ac:dyDescent="0.25">
      <c r="B102" s="15"/>
      <c r="I102" s="11"/>
      <c r="J102" s="11"/>
    </row>
    <row r="103" spans="2:10" x14ac:dyDescent="0.25">
      <c r="B103" s="15"/>
      <c r="I103" s="11"/>
      <c r="J103" s="11"/>
    </row>
    <row r="104" spans="2:10" x14ac:dyDescent="0.25">
      <c r="B104" s="15"/>
      <c r="I104" s="11"/>
      <c r="J104" s="11"/>
    </row>
    <row r="105" spans="2:10" x14ac:dyDescent="0.25">
      <c r="B105" s="15"/>
      <c r="I105" s="11"/>
      <c r="J105" s="11"/>
    </row>
    <row r="106" spans="2:10" x14ac:dyDescent="0.25">
      <c r="B106" s="15"/>
      <c r="I106" s="11"/>
      <c r="J106" s="11"/>
    </row>
    <row r="107" spans="2:10" x14ac:dyDescent="0.25">
      <c r="B107" s="15"/>
      <c r="I107" s="11"/>
      <c r="J107" s="11"/>
    </row>
    <row r="108" spans="2:10" x14ac:dyDescent="0.25">
      <c r="B108" s="15"/>
      <c r="I108" s="11"/>
      <c r="J108" s="11"/>
    </row>
    <row r="109" spans="2:10" x14ac:dyDescent="0.25">
      <c r="B109" s="15"/>
      <c r="I109" s="11"/>
      <c r="J109" s="11"/>
    </row>
    <row r="110" spans="2:10" x14ac:dyDescent="0.25">
      <c r="B110" s="15"/>
      <c r="I110" s="11"/>
      <c r="J110" s="11"/>
    </row>
    <row r="111" spans="2:10" x14ac:dyDescent="0.25">
      <c r="B111" s="15"/>
      <c r="I111" s="11"/>
      <c r="J111" s="11"/>
    </row>
    <row r="112" spans="2:10" x14ac:dyDescent="0.25">
      <c r="B112" s="15"/>
      <c r="I112" s="11"/>
      <c r="J112" s="11"/>
    </row>
    <row r="113" spans="2:10" x14ac:dyDescent="0.25">
      <c r="B113" s="15"/>
      <c r="I113" s="11"/>
      <c r="J113" s="11"/>
    </row>
    <row r="114" spans="2:10" x14ac:dyDescent="0.25">
      <c r="B114" s="15"/>
      <c r="I114" s="11"/>
      <c r="J114" s="11"/>
    </row>
    <row r="115" spans="2:10" x14ac:dyDescent="0.25">
      <c r="I11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4"/>
  <sheetViews>
    <sheetView zoomScaleNormal="100" workbookViewId="0">
      <selection activeCell="E12" sqref="E12"/>
    </sheetView>
  </sheetViews>
  <sheetFormatPr baseColWidth="10" defaultRowHeight="15" x14ac:dyDescent="0.25"/>
  <cols>
    <col min="5" max="5" width="10.7109375" style="16"/>
  </cols>
  <sheetData>
    <row r="1" spans="1:36" ht="26.25" customHeight="1" x14ac:dyDescent="0.3">
      <c r="A1" s="5" t="s">
        <v>0</v>
      </c>
      <c r="B1" s="2"/>
      <c r="C1" s="2"/>
      <c r="D1" s="2"/>
      <c r="E1" s="2"/>
      <c r="G1" s="4" t="s">
        <v>45</v>
      </c>
      <c r="H1" s="1"/>
      <c r="I1" s="4"/>
      <c r="J1" s="1"/>
    </row>
    <row r="2" spans="1:36" x14ac:dyDescent="0.25">
      <c r="A2" s="3" t="s">
        <v>2</v>
      </c>
      <c r="B2" s="2" t="str">
        <f>'Input data BoD'!B2</f>
        <v>Myriam</v>
      </c>
      <c r="C2" s="2"/>
      <c r="D2" s="2"/>
      <c r="E2" s="2"/>
    </row>
    <row r="3" spans="1:36" x14ac:dyDescent="0.25">
      <c r="A3" s="3" t="s">
        <v>3</v>
      </c>
      <c r="B3" s="2" t="str">
        <f>'Input data BoD'!B3</f>
        <v>Nov 2020</v>
      </c>
      <c r="C3" s="2"/>
      <c r="D3" s="2"/>
      <c r="E3" s="2"/>
    </row>
    <row r="4" spans="1:36" x14ac:dyDescent="0.25">
      <c r="A4" s="3" t="s">
        <v>4</v>
      </c>
      <c r="B4" s="2" t="str">
        <f>'Input data BoD'!B5</f>
        <v>PM2.5</v>
      </c>
      <c r="C4" s="2"/>
      <c r="D4" s="2"/>
      <c r="E4" s="2"/>
    </row>
    <row r="5" spans="1:36" x14ac:dyDescent="0.25">
      <c r="A5" s="3" t="s">
        <v>5</v>
      </c>
      <c r="B5" s="2" t="str">
        <f>'Input data BoD'!B6</f>
        <v xml:space="preserve">Germany </v>
      </c>
      <c r="C5" s="2"/>
      <c r="D5" s="2"/>
      <c r="E5" s="2"/>
    </row>
    <row r="6" spans="1:36" x14ac:dyDescent="0.25">
      <c r="A6" s="3" t="s">
        <v>6</v>
      </c>
      <c r="B6" s="2" t="str">
        <f>'Input data BoD'!B7</f>
        <v xml:space="preserve">COPD </v>
      </c>
      <c r="C6" s="2"/>
      <c r="D6" s="2"/>
      <c r="E6" s="2"/>
    </row>
    <row r="7" spans="1:36" x14ac:dyDescent="0.25">
      <c r="A7" s="3" t="s">
        <v>7</v>
      </c>
      <c r="B7" s="2" t="str">
        <f>'Input data BoD'!B8</f>
        <v>J40-J44.9; J47-J47.9</v>
      </c>
      <c r="C7" s="2"/>
      <c r="D7" s="2"/>
      <c r="E7" s="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6" x14ac:dyDescent="0.25">
      <c r="A8" s="3" t="s">
        <v>8</v>
      </c>
      <c r="B8" s="2">
        <f>'Input data BoD'!B9</f>
        <v>2018</v>
      </c>
      <c r="C8" s="2"/>
      <c r="D8" s="2"/>
      <c r="E8" s="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6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8"/>
      <c r="AB9" s="8"/>
      <c r="AC9" s="8"/>
      <c r="AD9" s="8"/>
      <c r="AE9" s="8"/>
      <c r="AF9" s="8"/>
      <c r="AG9" s="8"/>
      <c r="AH9" s="8"/>
      <c r="AI9" s="8"/>
    </row>
    <row r="10" spans="1:36" x14ac:dyDescent="0.25"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6" x14ac:dyDescent="0.25">
      <c r="B11" s="7"/>
      <c r="C11" s="7"/>
      <c r="D11" s="7"/>
      <c r="E11" s="44" t="s">
        <v>46</v>
      </c>
      <c r="F11" s="45"/>
      <c r="G11" s="45"/>
      <c r="H11" s="7"/>
      <c r="I11" s="7"/>
      <c r="J11" s="7"/>
      <c r="K11" s="45"/>
      <c r="L11" s="25"/>
      <c r="M11" s="25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29"/>
      <c r="AB11" s="29"/>
      <c r="AC11" s="29"/>
      <c r="AD11" s="29"/>
      <c r="AE11" s="29"/>
      <c r="AF11" s="29"/>
      <c r="AG11" s="29"/>
      <c r="AH11" s="29"/>
      <c r="AI11" s="29"/>
      <c r="AJ11" s="24"/>
    </row>
    <row r="12" spans="1:36" x14ac:dyDescent="0.25">
      <c r="A12" s="6"/>
      <c r="B12" s="7" t="s">
        <v>21</v>
      </c>
      <c r="C12" s="7"/>
      <c r="D12" s="7"/>
      <c r="E12" s="45" t="s">
        <v>47</v>
      </c>
      <c r="F12" s="45"/>
      <c r="G12" s="45"/>
      <c r="H12" s="7" t="s">
        <v>24</v>
      </c>
      <c r="I12" s="7"/>
      <c r="J12" s="7"/>
      <c r="K12" s="45" t="s">
        <v>48</v>
      </c>
      <c r="L12" s="25"/>
      <c r="M12" s="25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29"/>
      <c r="AB12" s="29"/>
      <c r="AC12" s="29"/>
      <c r="AD12" s="29"/>
      <c r="AE12" s="29"/>
      <c r="AF12" s="29"/>
      <c r="AG12" s="29"/>
      <c r="AH12" s="29"/>
      <c r="AI12" s="29"/>
      <c r="AJ12" s="24"/>
    </row>
    <row r="13" spans="1:36" x14ac:dyDescent="0.25">
      <c r="A13" s="6" t="s">
        <v>9</v>
      </c>
      <c r="B13" s="7" t="s">
        <v>22</v>
      </c>
      <c r="C13" s="7" t="s">
        <v>23</v>
      </c>
      <c r="D13" s="7" t="s">
        <v>10</v>
      </c>
      <c r="E13" s="45" t="s">
        <v>22</v>
      </c>
      <c r="F13" s="45" t="s">
        <v>23</v>
      </c>
      <c r="G13" s="45" t="s">
        <v>10</v>
      </c>
      <c r="H13" s="7" t="s">
        <v>22</v>
      </c>
      <c r="I13" s="7" t="s">
        <v>23</v>
      </c>
      <c r="J13" s="7" t="s">
        <v>10</v>
      </c>
      <c r="K13" s="45"/>
      <c r="L13" s="25"/>
      <c r="M13" s="25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29"/>
      <c r="AB13" s="29"/>
      <c r="AC13" s="29"/>
      <c r="AD13" s="29"/>
      <c r="AE13" s="29"/>
      <c r="AF13" s="29"/>
      <c r="AG13" s="29"/>
      <c r="AH13" s="29"/>
      <c r="AI13" s="29"/>
      <c r="AJ13" s="24"/>
    </row>
    <row r="14" spans="1:36" x14ac:dyDescent="0.25">
      <c r="A14" s="16" t="s">
        <v>50</v>
      </c>
      <c r="B14" s="13">
        <f>'Input data BoD'!G14*'Input data BoD'!E14</f>
        <v>78.626957154220719</v>
      </c>
      <c r="C14" s="13">
        <f>'Input data BoD'!H14*'Input data BoD'!F14</f>
        <v>83.358919167443474</v>
      </c>
      <c r="D14" s="13">
        <f t="shared" ref="D14:D33" si="0">B14+C14</f>
        <v>161.98587632166419</v>
      </c>
      <c r="E14" s="46">
        <f>'Input data BoD'!J14*'Input data BoD'!M14</f>
        <v>0</v>
      </c>
      <c r="F14" s="46">
        <f>'Input data BoD'!K14*'Input data BoD'!N14</f>
        <v>0</v>
      </c>
      <c r="G14" s="13">
        <f>E14+F14</f>
        <v>0</v>
      </c>
      <c r="H14" s="13">
        <f t="shared" ref="H14:H33" si="1">E14+B14</f>
        <v>78.626957154220719</v>
      </c>
      <c r="I14" s="13">
        <f t="shared" ref="I14:J14" si="2">F14+C14</f>
        <v>83.358919167443474</v>
      </c>
      <c r="J14" s="13">
        <f t="shared" si="2"/>
        <v>161.98587632166419</v>
      </c>
      <c r="K14" s="48"/>
      <c r="L14" s="24"/>
      <c r="M14" s="24"/>
      <c r="N14" s="53"/>
      <c r="O14" s="53"/>
      <c r="P14" s="53"/>
      <c r="Q14" s="53"/>
      <c r="R14" s="53"/>
      <c r="S14" s="53"/>
      <c r="T14" s="29"/>
      <c r="U14" s="53"/>
      <c r="V14" s="53"/>
      <c r="W14" s="53"/>
      <c r="X14" s="53"/>
      <c r="Y14" s="53"/>
      <c r="Z14" s="53"/>
      <c r="AA14" s="29"/>
      <c r="AB14" s="29"/>
      <c r="AC14" s="29"/>
      <c r="AD14" s="29"/>
      <c r="AE14" s="29"/>
      <c r="AF14" s="29"/>
      <c r="AG14" s="29"/>
      <c r="AH14" s="29"/>
      <c r="AI14" s="29"/>
      <c r="AJ14" s="24"/>
    </row>
    <row r="15" spans="1:36" x14ac:dyDescent="0.25">
      <c r="A15" s="16" t="s">
        <v>25</v>
      </c>
      <c r="B15" s="13">
        <f>'Input data BoD'!G15*'Input data BoD'!E15</f>
        <v>77.901075044209279</v>
      </c>
      <c r="C15" s="13">
        <f>'Input data BoD'!H15*'Input data BoD'!F15</f>
        <v>0</v>
      </c>
      <c r="D15" s="13">
        <f t="shared" si="0"/>
        <v>77.901075044209279</v>
      </c>
      <c r="E15" s="46">
        <f>'Input data BoD'!J15*'Input data BoD'!M15</f>
        <v>0</v>
      </c>
      <c r="F15" s="46">
        <f>'Input data BoD'!K15*'Input data BoD'!N15</f>
        <v>0</v>
      </c>
      <c r="G15" s="13">
        <f t="shared" ref="G15:G33" si="3">E15+F15</f>
        <v>0</v>
      </c>
      <c r="H15" s="13">
        <f t="shared" si="1"/>
        <v>77.901075044209279</v>
      </c>
      <c r="I15" s="13">
        <f t="shared" ref="I15:I33" si="4">F15+C15</f>
        <v>0</v>
      </c>
      <c r="J15" s="13">
        <f t="shared" ref="J15:J33" si="5">G15+D15</f>
        <v>77.901075044209279</v>
      </c>
      <c r="K15" s="48"/>
      <c r="L15" s="24"/>
      <c r="M15" s="24"/>
      <c r="N15" s="53"/>
      <c r="O15" s="53"/>
      <c r="P15" s="53"/>
      <c r="Q15" s="53"/>
      <c r="R15" s="53"/>
      <c r="S15" s="53"/>
      <c r="T15" s="29"/>
      <c r="U15" s="53"/>
      <c r="V15" s="53"/>
      <c r="W15" s="53"/>
      <c r="X15" s="53"/>
      <c r="Y15" s="53"/>
      <c r="Z15" s="53"/>
      <c r="AA15" s="29"/>
      <c r="AB15" s="29"/>
      <c r="AC15" s="29"/>
      <c r="AD15" s="29"/>
      <c r="AE15" s="29"/>
      <c r="AF15" s="29"/>
      <c r="AG15" s="29"/>
      <c r="AH15" s="29"/>
      <c r="AI15" s="29"/>
      <c r="AJ15" s="24"/>
    </row>
    <row r="16" spans="1:36" x14ac:dyDescent="0.25">
      <c r="A16" s="16" t="s">
        <v>26</v>
      </c>
      <c r="B16" s="13">
        <f>'Input data BoD'!G16*'Input data BoD'!E16</f>
        <v>0</v>
      </c>
      <c r="C16" s="13">
        <f>'Input data BoD'!H16*'Input data BoD'!F16</f>
        <v>0</v>
      </c>
      <c r="D16" s="13">
        <f t="shared" si="0"/>
        <v>0</v>
      </c>
      <c r="E16" s="46">
        <f>'Input data BoD'!J16*'Input data BoD'!M16</f>
        <v>0</v>
      </c>
      <c r="F16" s="46">
        <f>'Input data BoD'!K16*'Input data BoD'!N16</f>
        <v>0</v>
      </c>
      <c r="G16" s="13">
        <f t="shared" si="3"/>
        <v>0</v>
      </c>
      <c r="H16" s="13">
        <f t="shared" si="1"/>
        <v>0</v>
      </c>
      <c r="I16" s="13">
        <f t="shared" si="4"/>
        <v>0</v>
      </c>
      <c r="J16" s="13">
        <f t="shared" si="5"/>
        <v>0</v>
      </c>
      <c r="K16" s="48"/>
      <c r="L16" s="24"/>
      <c r="M16" s="24"/>
      <c r="N16" s="53"/>
      <c r="O16" s="53"/>
      <c r="P16" s="53"/>
      <c r="Q16" s="53"/>
      <c r="R16" s="53"/>
      <c r="S16" s="53"/>
      <c r="T16" s="29"/>
      <c r="U16" s="53"/>
      <c r="V16" s="53"/>
      <c r="W16" s="53"/>
      <c r="X16" s="53"/>
      <c r="Y16" s="53"/>
      <c r="Z16" s="53"/>
      <c r="AA16" s="29"/>
      <c r="AB16" s="29"/>
      <c r="AC16" s="29"/>
      <c r="AD16" s="29"/>
      <c r="AE16" s="29"/>
      <c r="AF16" s="29"/>
      <c r="AG16" s="29"/>
      <c r="AH16" s="29"/>
      <c r="AI16" s="29"/>
      <c r="AJ16" s="24"/>
    </row>
    <row r="17" spans="1:36" x14ac:dyDescent="0.25">
      <c r="A17" s="16" t="s">
        <v>27</v>
      </c>
      <c r="B17" s="13">
        <f>'Input data BoD'!G17*'Input data BoD'!E17</f>
        <v>0</v>
      </c>
      <c r="C17" s="13">
        <f>'Input data BoD'!H17*'Input data BoD'!F17</f>
        <v>0</v>
      </c>
      <c r="D17" s="13">
        <f t="shared" si="0"/>
        <v>0</v>
      </c>
      <c r="E17" s="46">
        <f>'Input data BoD'!J17*'Input data BoD'!M17</f>
        <v>0</v>
      </c>
      <c r="F17" s="46">
        <f>'Input data BoD'!K17*'Input data BoD'!N17</f>
        <v>0</v>
      </c>
      <c r="G17" s="13">
        <f t="shared" si="3"/>
        <v>0</v>
      </c>
      <c r="H17" s="13">
        <f t="shared" si="1"/>
        <v>0</v>
      </c>
      <c r="I17" s="13">
        <f t="shared" si="4"/>
        <v>0</v>
      </c>
      <c r="J17" s="13">
        <f t="shared" si="5"/>
        <v>0</v>
      </c>
      <c r="K17" s="48"/>
      <c r="L17" s="24"/>
      <c r="M17" s="24"/>
      <c r="N17" s="53"/>
      <c r="O17" s="53"/>
      <c r="P17" s="53"/>
      <c r="Q17" s="53"/>
      <c r="R17" s="53"/>
      <c r="S17" s="53"/>
      <c r="T17" s="29"/>
      <c r="U17" s="53"/>
      <c r="V17" s="53"/>
      <c r="W17" s="53"/>
      <c r="X17" s="53"/>
      <c r="Y17" s="53"/>
      <c r="Z17" s="53"/>
      <c r="AA17" s="29"/>
      <c r="AB17" s="29"/>
      <c r="AC17" s="29"/>
      <c r="AD17" s="29"/>
      <c r="AE17" s="29"/>
      <c r="AF17" s="29"/>
      <c r="AG17" s="29"/>
      <c r="AH17" s="29"/>
      <c r="AI17" s="29"/>
      <c r="AJ17" s="24"/>
    </row>
    <row r="18" spans="1:36" x14ac:dyDescent="0.25">
      <c r="A18" s="16" t="s">
        <v>28</v>
      </c>
      <c r="B18" s="13">
        <f>'Input data BoD'!G18*'Input data BoD'!E18</f>
        <v>0</v>
      </c>
      <c r="C18" s="13">
        <f>'Input data BoD'!H18*'Input data BoD'!F18</f>
        <v>0</v>
      </c>
      <c r="D18" s="13">
        <f t="shared" si="0"/>
        <v>0</v>
      </c>
      <c r="E18" s="46">
        <f>'Input data BoD'!J18*'Input data BoD'!M18</f>
        <v>0</v>
      </c>
      <c r="F18" s="46">
        <f>'Input data BoD'!K18*'Input data BoD'!N18</f>
        <v>0</v>
      </c>
      <c r="G18" s="13">
        <f t="shared" si="3"/>
        <v>0</v>
      </c>
      <c r="H18" s="13">
        <f t="shared" si="1"/>
        <v>0</v>
      </c>
      <c r="I18" s="13">
        <f t="shared" si="4"/>
        <v>0</v>
      </c>
      <c r="J18" s="13">
        <f t="shared" si="5"/>
        <v>0</v>
      </c>
      <c r="K18" s="48"/>
      <c r="L18" s="24"/>
      <c r="M18" s="24"/>
      <c r="N18" s="53"/>
      <c r="O18" s="53"/>
      <c r="P18" s="53"/>
      <c r="Q18" s="53"/>
      <c r="R18" s="53"/>
      <c r="S18" s="53"/>
      <c r="T18" s="29"/>
      <c r="U18" s="53"/>
      <c r="V18" s="53"/>
      <c r="W18" s="53"/>
      <c r="X18" s="53"/>
      <c r="Y18" s="53"/>
      <c r="Z18" s="53"/>
      <c r="AA18" s="29"/>
      <c r="AB18" s="29"/>
      <c r="AC18" s="29"/>
      <c r="AD18" s="29"/>
      <c r="AE18" s="29"/>
      <c r="AF18" s="29"/>
      <c r="AG18" s="29"/>
      <c r="AH18" s="29"/>
      <c r="AI18" s="29"/>
      <c r="AJ18" s="24"/>
    </row>
    <row r="19" spans="1:36" x14ac:dyDescent="0.25">
      <c r="A19" s="16" t="s">
        <v>29</v>
      </c>
      <c r="B19" s="13">
        <f>'Input data BoD'!G19*'Input data BoD'!E19</f>
        <v>0</v>
      </c>
      <c r="C19" s="13">
        <f>'Input data BoD'!H19*'Input data BoD'!F19</f>
        <v>0</v>
      </c>
      <c r="D19" s="13">
        <f t="shared" si="0"/>
        <v>0</v>
      </c>
      <c r="E19" s="46">
        <f>'Input data BoD'!J19*'Input data BoD'!M19</f>
        <v>0</v>
      </c>
      <c r="F19" s="46">
        <f>'Input data BoD'!K19*'Input data BoD'!N19</f>
        <v>0</v>
      </c>
      <c r="G19" s="13">
        <f>E19+F19</f>
        <v>0</v>
      </c>
      <c r="H19" s="13">
        <f t="shared" si="1"/>
        <v>0</v>
      </c>
      <c r="I19" s="13">
        <f t="shared" si="4"/>
        <v>0</v>
      </c>
      <c r="J19" s="13">
        <f t="shared" si="5"/>
        <v>0</v>
      </c>
      <c r="K19" s="48"/>
      <c r="L19" s="24"/>
      <c r="M19" s="24"/>
      <c r="N19" s="53"/>
      <c r="O19" s="53"/>
      <c r="P19" s="53"/>
      <c r="Q19" s="53"/>
      <c r="R19" s="53"/>
      <c r="S19" s="53"/>
      <c r="T19" s="29"/>
      <c r="U19" s="53"/>
      <c r="V19" s="53"/>
      <c r="W19" s="53"/>
      <c r="X19" s="53"/>
      <c r="Y19" s="53"/>
      <c r="Z19" s="53"/>
      <c r="AA19" s="29"/>
      <c r="AB19" s="29"/>
      <c r="AC19" s="29"/>
      <c r="AD19" s="29"/>
      <c r="AE19" s="29"/>
      <c r="AF19" s="29"/>
      <c r="AG19" s="29"/>
      <c r="AH19" s="29"/>
      <c r="AI19" s="29"/>
      <c r="AJ19" s="24"/>
    </row>
    <row r="20" spans="1:36" x14ac:dyDescent="0.25">
      <c r="A20" s="16" t="s">
        <v>30</v>
      </c>
      <c r="B20" s="13">
        <f>'Input data BoD'!G20*'Input data BoD'!E20</f>
        <v>108.43565169858833</v>
      </c>
      <c r="C20" s="13">
        <f>'Input data BoD'!H20*'Input data BoD'!F20</f>
        <v>117.60811955368217</v>
      </c>
      <c r="D20" s="13">
        <f t="shared" si="0"/>
        <v>226.04377125227052</v>
      </c>
      <c r="E20" s="46">
        <f>'Input data BoD'!J20*'Input data BoD'!M20</f>
        <v>2176.27472892678</v>
      </c>
      <c r="F20" s="46">
        <f>'Input data BoD'!K20*'Input data BoD'!N20</f>
        <v>4257.6033566649503</v>
      </c>
      <c r="G20" s="13">
        <f t="shared" si="3"/>
        <v>6433.8780855917303</v>
      </c>
      <c r="H20" s="13">
        <f t="shared" si="1"/>
        <v>2284.7103806253681</v>
      </c>
      <c r="I20" s="13">
        <f t="shared" si="4"/>
        <v>4375.211476218632</v>
      </c>
      <c r="J20" s="13">
        <f t="shared" si="5"/>
        <v>6659.921856844001</v>
      </c>
      <c r="K20" s="48">
        <f t="shared" ref="K15:K33" si="6">G20/J20</f>
        <v>0.96605909557032132</v>
      </c>
      <c r="L20" s="24"/>
      <c r="M20" s="24"/>
      <c r="N20" s="53"/>
      <c r="O20" s="53"/>
      <c r="P20" s="53"/>
      <c r="Q20" s="53"/>
      <c r="R20" s="53"/>
      <c r="S20" s="53"/>
      <c r="T20" s="29"/>
      <c r="U20" s="53"/>
      <c r="V20" s="53"/>
      <c r="W20" s="53"/>
      <c r="X20" s="53"/>
      <c r="Y20" s="53"/>
      <c r="Z20" s="53"/>
      <c r="AA20" s="29"/>
      <c r="AB20" s="29"/>
      <c r="AC20" s="29"/>
      <c r="AD20" s="29"/>
      <c r="AE20" s="29"/>
      <c r="AF20" s="29"/>
      <c r="AG20" s="29"/>
      <c r="AH20" s="29"/>
      <c r="AI20" s="29"/>
      <c r="AJ20" s="24"/>
    </row>
    <row r="21" spans="1:36" x14ac:dyDescent="0.25">
      <c r="A21" s="16" t="s">
        <v>31</v>
      </c>
      <c r="B21" s="13">
        <f>'Input data BoD'!G21*'Input data BoD'!E21</f>
        <v>197.35016924154948</v>
      </c>
      <c r="C21" s="13">
        <f>'Input data BoD'!H21*'Input data BoD'!F21</f>
        <v>0</v>
      </c>
      <c r="D21" s="13">
        <f t="shared" si="0"/>
        <v>197.35016924154948</v>
      </c>
      <c r="E21" s="46">
        <f>'Input data BoD'!J21*'Input data BoD'!M21</f>
        <v>3396.3612966721357</v>
      </c>
      <c r="F21" s="46">
        <f>'Input data BoD'!K21*'Input data BoD'!N21</f>
        <v>6094.6271841806902</v>
      </c>
      <c r="G21" s="13">
        <f t="shared" si="3"/>
        <v>9490.9884808528259</v>
      </c>
      <c r="H21" s="13">
        <f t="shared" si="1"/>
        <v>3593.7114659136851</v>
      </c>
      <c r="I21" s="13">
        <f t="shared" si="4"/>
        <v>6094.6271841806902</v>
      </c>
      <c r="J21" s="13">
        <f t="shared" si="5"/>
        <v>9688.3386500943761</v>
      </c>
      <c r="K21" s="48">
        <f t="shared" si="6"/>
        <v>0.97963013305282964</v>
      </c>
      <c r="L21" s="24"/>
      <c r="M21" s="24"/>
      <c r="N21" s="53"/>
      <c r="O21" s="53"/>
      <c r="P21" s="53"/>
      <c r="Q21" s="53"/>
      <c r="R21" s="53"/>
      <c r="S21" s="53"/>
      <c r="T21" s="29"/>
      <c r="U21" s="53"/>
      <c r="V21" s="53"/>
      <c r="W21" s="53"/>
      <c r="X21" s="53"/>
      <c r="Y21" s="53"/>
      <c r="Z21" s="53"/>
      <c r="AA21" s="29"/>
      <c r="AB21" s="29"/>
      <c r="AC21" s="29"/>
      <c r="AD21" s="29"/>
      <c r="AE21" s="29"/>
      <c r="AF21" s="29"/>
      <c r="AG21" s="29"/>
      <c r="AH21" s="29"/>
      <c r="AI21" s="29"/>
      <c r="AJ21" s="24"/>
    </row>
    <row r="22" spans="1:36" x14ac:dyDescent="0.25">
      <c r="A22" s="16" t="s">
        <v>32</v>
      </c>
      <c r="B22" s="13">
        <f>'Input data BoD'!G22*'Input data BoD'!E22</f>
        <v>489.3714901272852</v>
      </c>
      <c r="C22" s="13">
        <f>'Input data BoD'!H22*'Input data BoD'!F22</f>
        <v>244.76143596434491</v>
      </c>
      <c r="D22" s="13">
        <f t="shared" si="0"/>
        <v>734.13292609163011</v>
      </c>
      <c r="E22" s="46">
        <f>'Input data BoD'!J22*'Input data BoD'!M22</f>
        <v>3233.6432971367099</v>
      </c>
      <c r="F22" s="46">
        <f>'Input data BoD'!K22*'Input data BoD'!N22</f>
        <v>6030.260604915401</v>
      </c>
      <c r="G22" s="13">
        <f t="shared" si="3"/>
        <v>9263.9039020521104</v>
      </c>
      <c r="H22" s="13">
        <f t="shared" si="1"/>
        <v>3723.014787263995</v>
      </c>
      <c r="I22" s="13">
        <f t="shared" si="4"/>
        <v>6275.0220408797459</v>
      </c>
      <c r="J22" s="13">
        <f t="shared" si="5"/>
        <v>9998.0368281437404</v>
      </c>
      <c r="K22" s="48">
        <f t="shared" si="6"/>
        <v>0.92657229226990845</v>
      </c>
      <c r="L22" s="24"/>
      <c r="M22" s="24"/>
      <c r="N22" s="53"/>
      <c r="O22" s="53"/>
      <c r="P22" s="53"/>
      <c r="Q22" s="53"/>
      <c r="R22" s="53"/>
      <c r="S22" s="53"/>
      <c r="T22" s="29"/>
      <c r="U22" s="53"/>
      <c r="V22" s="53"/>
      <c r="W22" s="53"/>
      <c r="X22" s="53"/>
      <c r="Y22" s="53"/>
      <c r="Z22" s="53"/>
      <c r="AA22" s="29"/>
      <c r="AB22" s="29"/>
      <c r="AC22" s="29"/>
      <c r="AD22" s="29"/>
      <c r="AE22" s="29"/>
      <c r="AF22" s="29"/>
      <c r="AG22" s="29"/>
      <c r="AH22" s="29"/>
      <c r="AI22" s="29"/>
      <c r="AJ22" s="24"/>
    </row>
    <row r="23" spans="1:36" x14ac:dyDescent="0.25">
      <c r="A23" s="16" t="s">
        <v>33</v>
      </c>
      <c r="B23" s="13">
        <f>'Input data BoD'!G23*'Input data BoD'!E23</f>
        <v>793.74075847642587</v>
      </c>
      <c r="C23" s="13">
        <f>'Input data BoD'!H23*'Input data BoD'!F23</f>
        <v>352.58957803018848</v>
      </c>
      <c r="D23" s="13">
        <f t="shared" si="0"/>
        <v>1146.3303365066145</v>
      </c>
      <c r="E23" s="46">
        <f>'Input data BoD'!J23*'Input data BoD'!M23</f>
        <v>2997.8673640490479</v>
      </c>
      <c r="F23" s="46">
        <f>'Input data BoD'!K23*'Input data BoD'!N23</f>
        <v>5537.4762259044173</v>
      </c>
      <c r="G23" s="13">
        <f t="shared" si="3"/>
        <v>8535.3435899534652</v>
      </c>
      <c r="H23" s="13">
        <f t="shared" si="1"/>
        <v>3791.6081225254738</v>
      </c>
      <c r="I23" s="13">
        <f t="shared" si="4"/>
        <v>5890.0658039346054</v>
      </c>
      <c r="J23" s="13">
        <f t="shared" si="5"/>
        <v>9681.6739264600801</v>
      </c>
      <c r="K23" s="48">
        <f t="shared" si="6"/>
        <v>0.88159791940795629</v>
      </c>
      <c r="L23" s="24"/>
      <c r="M23" s="24"/>
      <c r="N23" s="53"/>
      <c r="O23" s="53"/>
      <c r="P23" s="53"/>
      <c r="Q23" s="53"/>
      <c r="R23" s="53"/>
      <c r="S23" s="53"/>
      <c r="T23" s="29"/>
      <c r="U23" s="53"/>
      <c r="V23" s="53"/>
      <c r="W23" s="53"/>
      <c r="X23" s="53"/>
      <c r="Y23" s="53"/>
      <c r="Z23" s="53"/>
      <c r="AA23" s="29"/>
      <c r="AB23" s="29"/>
      <c r="AC23" s="29"/>
      <c r="AD23" s="29"/>
      <c r="AE23" s="29"/>
      <c r="AF23" s="29"/>
      <c r="AG23" s="29"/>
      <c r="AH23" s="29"/>
      <c r="AI23" s="29"/>
      <c r="AJ23" s="24"/>
    </row>
    <row r="24" spans="1:36" x14ac:dyDescent="0.25">
      <c r="A24" s="16" t="s">
        <v>34</v>
      </c>
      <c r="B24" s="13">
        <f>'Input data BoD'!G24*'Input data BoD'!E24</f>
        <v>2412.0115644003477</v>
      </c>
      <c r="C24" s="13">
        <f>'Input data BoD'!H24*'Input data BoD'!F24</f>
        <v>1373.3469596664308</v>
      </c>
      <c r="D24" s="13">
        <f t="shared" si="0"/>
        <v>3785.3585240667785</v>
      </c>
      <c r="E24" s="46">
        <f>'Input data BoD'!J24*'Input data BoD'!M24</f>
        <v>11374.242485088029</v>
      </c>
      <c r="F24" s="46">
        <f>'Input data BoD'!K24*'Input data BoD'!N24</f>
        <v>6637.0900531616817</v>
      </c>
      <c r="G24" s="13">
        <f t="shared" si="3"/>
        <v>18011.33253824971</v>
      </c>
      <c r="H24" s="13">
        <f t="shared" si="1"/>
        <v>13786.254049488376</v>
      </c>
      <c r="I24" s="13">
        <f t="shared" si="4"/>
        <v>8010.4370128281125</v>
      </c>
      <c r="J24" s="13">
        <f t="shared" si="5"/>
        <v>21796.691062316488</v>
      </c>
      <c r="K24" s="48">
        <f t="shared" si="6"/>
        <v>0.82633334054033791</v>
      </c>
      <c r="L24" s="24"/>
      <c r="M24" s="24"/>
      <c r="N24" s="53"/>
      <c r="O24" s="53"/>
      <c r="P24" s="53"/>
      <c r="Q24" s="53"/>
      <c r="R24" s="53"/>
      <c r="S24" s="53"/>
      <c r="T24" s="29"/>
      <c r="U24" s="53"/>
      <c r="V24" s="53"/>
      <c r="W24" s="53"/>
      <c r="X24" s="53"/>
      <c r="Y24" s="53"/>
      <c r="Z24" s="53"/>
      <c r="AA24" s="29"/>
      <c r="AB24" s="29"/>
      <c r="AC24" s="29"/>
      <c r="AD24" s="29"/>
      <c r="AE24" s="29"/>
      <c r="AF24" s="29"/>
      <c r="AG24" s="29"/>
      <c r="AH24" s="29"/>
      <c r="AI24" s="29"/>
      <c r="AJ24" s="24"/>
    </row>
    <row r="25" spans="1:36" x14ac:dyDescent="0.25">
      <c r="A25" s="16" t="s">
        <v>35</v>
      </c>
      <c r="B25" s="13">
        <f>'Input data BoD'!G25*'Input data BoD'!E25</f>
        <v>8587.303685071598</v>
      </c>
      <c r="C25" s="13">
        <f>'Input data BoD'!H25*'Input data BoD'!F25</f>
        <v>6449.5173609385738</v>
      </c>
      <c r="D25" s="13">
        <f t="shared" si="0"/>
        <v>15036.821046010173</v>
      </c>
      <c r="E25" s="46">
        <f>'Input data BoD'!J25*'Input data BoD'!M25</f>
        <v>13756.613197283028</v>
      </c>
      <c r="F25" s="46">
        <f>'Input data BoD'!K25*'Input data BoD'!N25</f>
        <v>7908.1622453352957</v>
      </c>
      <c r="G25" s="13">
        <f t="shared" si="3"/>
        <v>21664.775442618324</v>
      </c>
      <c r="H25" s="13">
        <f t="shared" si="1"/>
        <v>22343.916882354628</v>
      </c>
      <c r="I25" s="13">
        <f t="shared" si="4"/>
        <v>14357.679606273869</v>
      </c>
      <c r="J25" s="13">
        <f t="shared" si="5"/>
        <v>36701.596488628493</v>
      </c>
      <c r="K25" s="48">
        <f t="shared" si="6"/>
        <v>0.59029517828552414</v>
      </c>
      <c r="L25" s="24"/>
      <c r="M25" s="24"/>
      <c r="N25" s="53"/>
      <c r="O25" s="53"/>
      <c r="P25" s="53"/>
      <c r="Q25" s="53"/>
      <c r="R25" s="53"/>
      <c r="S25" s="53"/>
      <c r="T25" s="29"/>
      <c r="U25" s="53"/>
      <c r="V25" s="53"/>
      <c r="W25" s="53"/>
      <c r="X25" s="53"/>
      <c r="Y25" s="53"/>
      <c r="Z25" s="53"/>
      <c r="AA25" s="29"/>
      <c r="AB25" s="29"/>
      <c r="AC25" s="29"/>
      <c r="AD25" s="29"/>
      <c r="AE25" s="29"/>
      <c r="AF25" s="29"/>
      <c r="AG25" s="29"/>
      <c r="AH25" s="29"/>
      <c r="AI25" s="29"/>
      <c r="AJ25" s="24"/>
    </row>
    <row r="26" spans="1:36" x14ac:dyDescent="0.25">
      <c r="A26" s="16" t="s">
        <v>36</v>
      </c>
      <c r="B26" s="13">
        <f>'Input data BoD'!G26*'Input data BoD'!E26</f>
        <v>18661.06069301115</v>
      </c>
      <c r="C26" s="13">
        <f>'Input data BoD'!H26*'Input data BoD'!F26</f>
        <v>14601.921307121669</v>
      </c>
      <c r="D26" s="13">
        <f t="shared" si="0"/>
        <v>33262.982000132819</v>
      </c>
      <c r="E26" s="46">
        <f>'Input data BoD'!J26*'Input data BoD'!M26</f>
        <v>12789.389845205604</v>
      </c>
      <c r="F26" s="46">
        <f>'Input data BoD'!K26*'Input data BoD'!N26</f>
        <v>11250.690303937796</v>
      </c>
      <c r="G26" s="13">
        <f t="shared" si="3"/>
        <v>24040.080149143399</v>
      </c>
      <c r="H26" s="13">
        <f t="shared" si="1"/>
        <v>31450.450538216755</v>
      </c>
      <c r="I26" s="13">
        <f t="shared" si="4"/>
        <v>25852.611611059467</v>
      </c>
      <c r="J26" s="13">
        <f t="shared" si="5"/>
        <v>57303.062149276215</v>
      </c>
      <c r="K26" s="48">
        <f t="shared" si="6"/>
        <v>0.4195252268808648</v>
      </c>
      <c r="L26" s="24"/>
      <c r="M26" s="24"/>
      <c r="N26" s="53"/>
      <c r="O26" s="53"/>
      <c r="P26" s="53"/>
      <c r="Q26" s="53"/>
      <c r="R26" s="53"/>
      <c r="S26" s="53"/>
      <c r="T26" s="29"/>
      <c r="U26" s="53"/>
      <c r="V26" s="53"/>
      <c r="W26" s="53"/>
      <c r="X26" s="53"/>
      <c r="Y26" s="53"/>
      <c r="Z26" s="53"/>
      <c r="AA26" s="29"/>
      <c r="AB26" s="29"/>
      <c r="AC26" s="29"/>
      <c r="AD26" s="29"/>
      <c r="AE26" s="29"/>
      <c r="AF26" s="29"/>
      <c r="AG26" s="29"/>
      <c r="AH26" s="29"/>
      <c r="AI26" s="29"/>
      <c r="AJ26" s="24"/>
    </row>
    <row r="27" spans="1:36" x14ac:dyDescent="0.25">
      <c r="A27" s="16" t="s">
        <v>37</v>
      </c>
      <c r="B27" s="13">
        <f>'Input data BoD'!G27*'Input data BoD'!E27</f>
        <v>29040.089521021488</v>
      </c>
      <c r="C27" s="13">
        <f>'Input data BoD'!H27*'Input data BoD'!F27</f>
        <v>24985.944256229184</v>
      </c>
      <c r="D27" s="13">
        <f t="shared" si="0"/>
        <v>54026.033777250675</v>
      </c>
      <c r="E27" s="46">
        <f>'Input data BoD'!J27*'Input data BoD'!M27</f>
        <v>10469.272787203596</v>
      </c>
      <c r="F27" s="46">
        <f>'Input data BoD'!K27*'Input data BoD'!N27</f>
        <v>9576.8903781725185</v>
      </c>
      <c r="G27" s="13">
        <f t="shared" si="3"/>
        <v>20046.163165376114</v>
      </c>
      <c r="H27" s="13">
        <f t="shared" si="1"/>
        <v>39509.362308225085</v>
      </c>
      <c r="I27" s="13">
        <f t="shared" si="4"/>
        <v>34562.834634401705</v>
      </c>
      <c r="J27" s="13">
        <f t="shared" si="5"/>
        <v>74072.19694262679</v>
      </c>
      <c r="K27" s="48">
        <f t="shared" si="6"/>
        <v>0.2706300608432477</v>
      </c>
      <c r="L27" s="24"/>
      <c r="M27" s="24"/>
      <c r="N27" s="53"/>
      <c r="O27" s="53"/>
      <c r="P27" s="53"/>
      <c r="Q27" s="53"/>
      <c r="R27" s="53"/>
      <c r="S27" s="53"/>
      <c r="T27" s="29"/>
      <c r="U27" s="53"/>
      <c r="V27" s="53"/>
      <c r="W27" s="53"/>
      <c r="X27" s="53"/>
      <c r="Y27" s="53"/>
      <c r="Z27" s="53"/>
      <c r="AA27" s="29"/>
      <c r="AB27" s="29"/>
      <c r="AC27" s="29"/>
      <c r="AD27" s="29"/>
      <c r="AE27" s="29"/>
      <c r="AF27" s="29"/>
      <c r="AG27" s="29"/>
      <c r="AH27" s="29"/>
      <c r="AI27" s="29"/>
      <c r="AJ27" s="24"/>
    </row>
    <row r="28" spans="1:36" x14ac:dyDescent="0.25">
      <c r="A28" s="16" t="s">
        <v>38</v>
      </c>
      <c r="B28" s="13">
        <f>'Input data BoD'!G28*'Input data BoD'!E28</f>
        <v>37491.641835491406</v>
      </c>
      <c r="C28" s="13">
        <f>'Input data BoD'!H28*'Input data BoD'!F28</f>
        <v>33592.151334943352</v>
      </c>
      <c r="D28" s="13">
        <f t="shared" si="0"/>
        <v>71083.793170434757</v>
      </c>
      <c r="E28" s="46">
        <f>'Input data BoD'!J28*'Input data BoD'!M28</f>
        <v>17666.317462829717</v>
      </c>
      <c r="F28" s="46">
        <f>'Input data BoD'!K28*'Input data BoD'!N28</f>
        <v>18604.691523440204</v>
      </c>
      <c r="G28" s="13">
        <f t="shared" si="3"/>
        <v>36271.008986269924</v>
      </c>
      <c r="H28" s="13">
        <f t="shared" si="1"/>
        <v>55157.959298321119</v>
      </c>
      <c r="I28" s="13">
        <f t="shared" si="4"/>
        <v>52196.842858383556</v>
      </c>
      <c r="J28" s="13">
        <f t="shared" si="5"/>
        <v>107354.80215670468</v>
      </c>
      <c r="K28" s="48">
        <f t="shared" si="6"/>
        <v>0.33786107614753469</v>
      </c>
      <c r="L28" s="24"/>
      <c r="M28" s="24"/>
      <c r="N28" s="53"/>
      <c r="O28" s="53"/>
      <c r="P28" s="53"/>
      <c r="Q28" s="53"/>
      <c r="R28" s="53"/>
      <c r="S28" s="53"/>
      <c r="T28" s="29"/>
      <c r="U28" s="53"/>
      <c r="V28" s="53"/>
      <c r="W28" s="53"/>
      <c r="X28" s="53"/>
      <c r="Y28" s="53"/>
      <c r="Z28" s="53"/>
      <c r="AA28" s="29"/>
      <c r="AB28" s="29"/>
      <c r="AC28" s="29"/>
      <c r="AD28" s="29"/>
      <c r="AE28" s="29"/>
      <c r="AF28" s="29"/>
      <c r="AG28" s="29"/>
      <c r="AH28" s="29"/>
      <c r="AI28" s="29"/>
      <c r="AJ28" s="24"/>
    </row>
    <row r="29" spans="1:36" x14ac:dyDescent="0.25">
      <c r="A29" s="16" t="s">
        <v>39</v>
      </c>
      <c r="B29" s="13">
        <f>'Input data BoD'!G29*'Input data BoD'!E29</f>
        <v>38507.279443803367</v>
      </c>
      <c r="C29" s="13">
        <f>'Input data BoD'!H29*'Input data BoD'!F29</f>
        <v>33381.955070663673</v>
      </c>
      <c r="D29" s="13">
        <f t="shared" si="0"/>
        <v>71889.23451446704</v>
      </c>
      <c r="E29" s="46">
        <f>'Input data BoD'!J29*'Input data BoD'!M29</f>
        <v>12980.141991523298</v>
      </c>
      <c r="F29" s="46">
        <f>'Input data BoD'!K29*'Input data BoD'!N29</f>
        <v>14279.90388731699</v>
      </c>
      <c r="G29" s="13">
        <f t="shared" si="3"/>
        <v>27260.04587884029</v>
      </c>
      <c r="H29" s="13">
        <f t="shared" si="1"/>
        <v>51487.421435326665</v>
      </c>
      <c r="I29" s="13">
        <f t="shared" si="4"/>
        <v>47661.858957980665</v>
      </c>
      <c r="J29" s="13">
        <f t="shared" si="5"/>
        <v>99149.28039330733</v>
      </c>
      <c r="K29" s="48">
        <f t="shared" si="6"/>
        <v>0.27493942236095514</v>
      </c>
      <c r="L29" s="24"/>
      <c r="M29" s="24"/>
      <c r="N29" s="53"/>
      <c r="O29" s="53"/>
      <c r="P29" s="53"/>
      <c r="Q29" s="53"/>
      <c r="R29" s="53"/>
      <c r="S29" s="53"/>
      <c r="T29" s="29"/>
      <c r="U29" s="53"/>
      <c r="V29" s="53"/>
      <c r="W29" s="53"/>
      <c r="X29" s="53"/>
      <c r="Y29" s="53"/>
      <c r="Z29" s="53"/>
      <c r="AA29" s="29"/>
      <c r="AB29" s="29"/>
      <c r="AC29" s="29"/>
      <c r="AD29" s="29"/>
      <c r="AE29" s="29"/>
      <c r="AF29" s="29"/>
      <c r="AG29" s="29"/>
      <c r="AH29" s="29"/>
      <c r="AI29" s="29"/>
      <c r="AJ29" s="24"/>
    </row>
    <row r="30" spans="1:36" x14ac:dyDescent="0.25">
      <c r="A30" s="16" t="s">
        <v>40</v>
      </c>
      <c r="B30" s="13">
        <f>'Input data BoD'!G30*'Input data BoD'!E30</f>
        <v>43221.297024647662</v>
      </c>
      <c r="C30" s="13">
        <f>'Input data BoD'!H30*'Input data BoD'!F30</f>
        <v>35380.246832248646</v>
      </c>
      <c r="D30" s="13">
        <f t="shared" si="0"/>
        <v>78601.543856896315</v>
      </c>
      <c r="E30" s="46">
        <f>'Input data BoD'!J30*'Input data BoD'!M30</f>
        <v>14170.419316526257</v>
      </c>
      <c r="F30" s="46">
        <f>'Input data BoD'!K30*'Input data BoD'!N30</f>
        <v>16896.582217395906</v>
      </c>
      <c r="G30" s="13">
        <f t="shared" si="3"/>
        <v>31067.001533922165</v>
      </c>
      <c r="H30" s="13">
        <f t="shared" si="1"/>
        <v>57391.716341173917</v>
      </c>
      <c r="I30" s="13">
        <f t="shared" si="4"/>
        <v>52276.829049644555</v>
      </c>
      <c r="J30" s="13">
        <f t="shared" si="5"/>
        <v>109668.54539081847</v>
      </c>
      <c r="K30" s="48">
        <f t="shared" si="6"/>
        <v>0.28328087532492352</v>
      </c>
      <c r="L30" s="24"/>
      <c r="M30" s="24"/>
      <c r="N30" s="53"/>
      <c r="O30" s="53"/>
      <c r="P30" s="53"/>
      <c r="Q30" s="53"/>
      <c r="R30" s="53"/>
      <c r="S30" s="53"/>
      <c r="T30" s="29"/>
      <c r="U30" s="53"/>
      <c r="V30" s="53"/>
      <c r="W30" s="53"/>
      <c r="X30" s="53"/>
      <c r="Y30" s="53"/>
      <c r="Z30" s="53"/>
      <c r="AA30" s="29"/>
      <c r="AB30" s="29"/>
      <c r="AC30" s="29"/>
      <c r="AD30" s="29"/>
      <c r="AE30" s="29"/>
      <c r="AF30" s="29"/>
      <c r="AG30" s="29"/>
      <c r="AH30" s="29"/>
      <c r="AI30" s="29"/>
      <c r="AJ30" s="24"/>
    </row>
    <row r="31" spans="1:36" x14ac:dyDescent="0.25">
      <c r="A31" s="16" t="s">
        <v>41</v>
      </c>
      <c r="B31" s="13">
        <f>'Input data BoD'!G31*'Input data BoD'!E31</f>
        <v>29990.323341599098</v>
      </c>
      <c r="C31" s="13">
        <f>'Input data BoD'!H31*'Input data BoD'!F31</f>
        <v>28750.808250205519</v>
      </c>
      <c r="D31" s="13">
        <f t="shared" si="0"/>
        <v>58741.131591804617</v>
      </c>
      <c r="E31" s="46">
        <f>'Input data BoD'!J31*'Input data BoD'!M31</f>
        <v>9356.6608762209798</v>
      </c>
      <c r="F31" s="46">
        <f>'Input data BoD'!K31*'Input data BoD'!N31</f>
        <v>12706.539329726722</v>
      </c>
      <c r="G31" s="13">
        <f t="shared" si="3"/>
        <v>22063.200205947702</v>
      </c>
      <c r="H31" s="13">
        <f t="shared" si="1"/>
        <v>39346.984217820078</v>
      </c>
      <c r="I31" s="13">
        <f t="shared" si="4"/>
        <v>41457.34757993224</v>
      </c>
      <c r="J31" s="13">
        <f t="shared" si="5"/>
        <v>80804.331797752326</v>
      </c>
      <c r="K31" s="48">
        <f t="shared" si="6"/>
        <v>0.27304477018843953</v>
      </c>
      <c r="L31" s="24"/>
      <c r="M31" s="24"/>
      <c r="N31" s="53"/>
      <c r="O31" s="53"/>
      <c r="P31" s="53"/>
      <c r="Q31" s="53"/>
      <c r="R31" s="53"/>
      <c r="S31" s="53"/>
      <c r="T31" s="29"/>
      <c r="U31" s="53"/>
      <c r="V31" s="53"/>
      <c r="W31" s="53"/>
      <c r="X31" s="53"/>
      <c r="Y31" s="53"/>
      <c r="Z31" s="53"/>
      <c r="AA31" s="29"/>
      <c r="AB31" s="29"/>
      <c r="AC31" s="29"/>
      <c r="AD31" s="29"/>
      <c r="AE31" s="29"/>
      <c r="AF31" s="29"/>
      <c r="AG31" s="29"/>
      <c r="AH31" s="29"/>
      <c r="AI31" s="29"/>
      <c r="AJ31" s="24"/>
    </row>
    <row r="32" spans="1:36" x14ac:dyDescent="0.25">
      <c r="A32" s="16" t="s">
        <v>42</v>
      </c>
      <c r="B32" s="13">
        <f>'Input data BoD'!G32*'Input data BoD'!E32</f>
        <v>15434.083689654286</v>
      </c>
      <c r="C32" s="13">
        <f>'Input data BoD'!H32*'Input data BoD'!F32</f>
        <v>17060.75172461991</v>
      </c>
      <c r="D32" s="13">
        <f t="shared" si="0"/>
        <v>32494.835414274196</v>
      </c>
      <c r="E32" s="46">
        <f>'Input data BoD'!J32*'Input data BoD'!M32</f>
        <v>3946.7693749193677</v>
      </c>
      <c r="F32" s="46">
        <f>'Input data BoD'!K32*'Input data BoD'!N32</f>
        <v>6802.3160670637581</v>
      </c>
      <c r="G32" s="13">
        <f t="shared" si="3"/>
        <v>10749.085441983127</v>
      </c>
      <c r="H32" s="13">
        <f t="shared" si="1"/>
        <v>19380.853064573654</v>
      </c>
      <c r="I32" s="13">
        <f t="shared" si="4"/>
        <v>23863.067791683668</v>
      </c>
      <c r="J32" s="13">
        <f t="shared" si="5"/>
        <v>43243.920856257319</v>
      </c>
      <c r="K32" s="48">
        <f t="shared" si="6"/>
        <v>0.24856870582371701</v>
      </c>
      <c r="L32" s="24"/>
      <c r="M32" s="24"/>
      <c r="N32" s="53"/>
      <c r="O32" s="53"/>
      <c r="P32" s="53"/>
      <c r="Q32" s="53"/>
      <c r="R32" s="53"/>
      <c r="S32" s="53"/>
      <c r="T32" s="29"/>
      <c r="U32" s="53"/>
      <c r="V32" s="53"/>
      <c r="W32" s="53"/>
      <c r="X32" s="53"/>
      <c r="Y32" s="53"/>
      <c r="Z32" s="53"/>
      <c r="AA32" s="29"/>
      <c r="AB32" s="29"/>
      <c r="AC32" s="29"/>
      <c r="AD32" s="29"/>
      <c r="AE32" s="29"/>
      <c r="AF32" s="29"/>
      <c r="AG32" s="29"/>
      <c r="AH32" s="29"/>
      <c r="AI32" s="29"/>
      <c r="AJ32" s="24"/>
    </row>
    <row r="33" spans="1:36" x14ac:dyDescent="0.25">
      <c r="A33" s="16" t="s">
        <v>54</v>
      </c>
      <c r="B33" s="32">
        <f>'Input data BoD'!G33*'Input data BoD'!E33</f>
        <v>5837.8137852495584</v>
      </c>
      <c r="C33" s="13">
        <f>'Input data BoD'!H33*'Input data BoD'!F33</f>
        <v>10691.302985109623</v>
      </c>
      <c r="D33" s="13">
        <f t="shared" si="0"/>
        <v>16529.116770359182</v>
      </c>
      <c r="E33" s="46">
        <f>'Input data BoD'!J33*'Input data BoD'!M33</f>
        <v>1474.5946659966253</v>
      </c>
      <c r="F33" s="46">
        <f>'Input data BoD'!K33*'Input data BoD'!N33</f>
        <v>4059.2644311546906</v>
      </c>
      <c r="G33" s="13">
        <f t="shared" si="3"/>
        <v>5533.8590971513158</v>
      </c>
      <c r="H33" s="13">
        <f t="shared" si="1"/>
        <v>7312.4084512461832</v>
      </c>
      <c r="I33" s="13">
        <f t="shared" si="4"/>
        <v>14750.567416264314</v>
      </c>
      <c r="J33" s="13">
        <f t="shared" si="5"/>
        <v>22062.975867510497</v>
      </c>
      <c r="K33" s="48">
        <f t="shared" si="6"/>
        <v>0.25082106468241067</v>
      </c>
      <c r="L33" s="24"/>
      <c r="M33" s="24"/>
      <c r="N33" s="53"/>
      <c r="O33" s="53"/>
      <c r="P33" s="53"/>
      <c r="Q33" s="53"/>
      <c r="R33" s="53"/>
      <c r="S33" s="53"/>
      <c r="T33" s="29"/>
      <c r="U33" s="53"/>
      <c r="V33" s="53"/>
      <c r="W33" s="53"/>
      <c r="X33" s="53"/>
      <c r="Y33" s="53"/>
      <c r="Z33" s="53"/>
      <c r="AA33" s="29"/>
      <c r="AB33" s="29"/>
      <c r="AC33" s="29"/>
      <c r="AD33" s="29"/>
      <c r="AE33" s="29"/>
      <c r="AF33" s="29"/>
      <c r="AG33" s="29"/>
      <c r="AH33" s="29"/>
      <c r="AI33" s="29"/>
      <c r="AJ33" s="24"/>
    </row>
    <row r="34" spans="1:36" x14ac:dyDescent="0.25">
      <c r="A34" s="16"/>
      <c r="B34" s="13"/>
      <c r="C34" s="13"/>
      <c r="D34" s="13"/>
      <c r="E34" s="46"/>
      <c r="F34" s="46"/>
      <c r="G34" s="46"/>
      <c r="H34" s="13"/>
      <c r="I34" s="13"/>
      <c r="J34" s="13"/>
      <c r="K34" s="48"/>
      <c r="L34" s="24"/>
      <c r="M34" s="24"/>
      <c r="N34" s="53"/>
      <c r="O34" s="53"/>
      <c r="P34" s="53"/>
      <c r="Q34" s="53"/>
      <c r="R34" s="53"/>
      <c r="S34" s="53"/>
      <c r="T34" s="29"/>
      <c r="U34" s="53"/>
      <c r="V34" s="53"/>
      <c r="W34" s="53"/>
      <c r="X34" s="53"/>
      <c r="Y34" s="53"/>
      <c r="Z34" s="53"/>
      <c r="AA34" s="29"/>
      <c r="AB34" s="29"/>
      <c r="AC34" s="29"/>
      <c r="AD34" s="29"/>
      <c r="AE34" s="29"/>
      <c r="AF34" s="29"/>
      <c r="AG34" s="29"/>
      <c r="AH34" s="29"/>
      <c r="AI34" s="29"/>
      <c r="AJ34" s="24"/>
    </row>
    <row r="35" spans="1:36" x14ac:dyDescent="0.25">
      <c r="A35" s="16"/>
      <c r="B35" s="13"/>
      <c r="C35" s="13"/>
      <c r="D35" s="13"/>
      <c r="E35" s="46"/>
      <c r="F35" s="46"/>
      <c r="G35" s="46"/>
      <c r="H35" s="13"/>
      <c r="I35" s="13"/>
      <c r="J35" s="13"/>
      <c r="K35" s="48"/>
      <c r="L35" s="24"/>
      <c r="M35" s="24"/>
      <c r="N35" s="53"/>
      <c r="O35" s="53"/>
      <c r="P35" s="53"/>
      <c r="Q35" s="53"/>
      <c r="R35" s="53"/>
      <c r="S35" s="53"/>
      <c r="T35" s="29"/>
      <c r="U35" s="53"/>
      <c r="V35" s="53"/>
      <c r="W35" s="53"/>
      <c r="X35" s="53"/>
      <c r="Y35" s="53"/>
      <c r="Z35" s="53"/>
      <c r="AA35" s="29"/>
      <c r="AB35" s="29"/>
      <c r="AC35" s="29"/>
      <c r="AD35" s="29"/>
      <c r="AE35" s="29"/>
      <c r="AF35" s="29"/>
      <c r="AG35" s="29"/>
      <c r="AH35" s="29"/>
      <c r="AI35" s="29"/>
      <c r="AJ35" s="24"/>
    </row>
    <row r="36" spans="1:36" x14ac:dyDescent="0.25">
      <c r="A36" s="16"/>
      <c r="B36" s="13"/>
      <c r="C36" s="13"/>
      <c r="D36" s="13"/>
      <c r="E36" s="37"/>
      <c r="F36" s="37"/>
      <c r="G36" s="37"/>
      <c r="H36" s="13"/>
      <c r="I36" s="13"/>
      <c r="J36" s="13"/>
      <c r="K36" s="48"/>
      <c r="L36" s="24"/>
      <c r="M36" s="24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4"/>
    </row>
    <row r="37" spans="1:36" s="7" customFormat="1" x14ac:dyDescent="0.25">
      <c r="A37" s="7" t="s">
        <v>19</v>
      </c>
      <c r="B37" s="23">
        <f>SUM(B14:B35)</f>
        <v>230928.3306856922</v>
      </c>
      <c r="C37" s="23">
        <f t="shared" ref="C37:J37" si="7">SUM(C14:C35)</f>
        <v>207066.26413446225</v>
      </c>
      <c r="D37" s="23">
        <f t="shared" si="7"/>
        <v>437994.59482015448</v>
      </c>
      <c r="E37" s="47">
        <f t="shared" si="7"/>
        <v>119788.56868958118</v>
      </c>
      <c r="F37" s="47">
        <f t="shared" si="7"/>
        <v>130642.09780837104</v>
      </c>
      <c r="G37" s="47">
        <f t="shared" si="7"/>
        <v>250430.66649795219</v>
      </c>
      <c r="H37" s="23">
        <f t="shared" si="7"/>
        <v>350716.89937527338</v>
      </c>
      <c r="I37" s="23">
        <f t="shared" si="7"/>
        <v>337708.36194283329</v>
      </c>
      <c r="J37" s="23">
        <f t="shared" si="7"/>
        <v>688425.26131810667</v>
      </c>
      <c r="K37" s="55">
        <f>G37/J37</f>
        <v>0.36377320904590327</v>
      </c>
      <c r="L37" s="27"/>
      <c r="M37" s="27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2"/>
      <c r="AB37" s="52"/>
      <c r="AC37" s="52"/>
      <c r="AD37" s="52"/>
      <c r="AE37" s="52"/>
      <c r="AF37" s="52"/>
      <c r="AG37" s="52"/>
      <c r="AH37" s="52"/>
      <c r="AI37" s="52"/>
      <c r="AJ37" s="25"/>
    </row>
    <row r="38" spans="1:36" x14ac:dyDescent="0.25">
      <c r="A38" s="16"/>
      <c r="B38" s="13"/>
      <c r="C38" s="13"/>
      <c r="D38" s="13"/>
      <c r="E38" s="37"/>
      <c r="F38" s="37"/>
      <c r="G38" s="37"/>
      <c r="H38" s="13"/>
      <c r="I38" s="13"/>
      <c r="J38" s="13"/>
      <c r="K38" s="10"/>
      <c r="L38" s="24"/>
      <c r="M38" s="24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4"/>
    </row>
    <row r="39" spans="1:36" x14ac:dyDescent="0.25">
      <c r="E39" s="37"/>
      <c r="F39" s="37"/>
      <c r="G39" s="37"/>
      <c r="L39" s="24"/>
      <c r="M39" s="24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4"/>
    </row>
    <row r="40" spans="1:36" x14ac:dyDescent="0.25">
      <c r="E40" s="37"/>
      <c r="F40" s="37"/>
      <c r="G40" s="37"/>
      <c r="L40" s="24"/>
      <c r="M40" s="24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4"/>
    </row>
    <row r="41" spans="1:36" x14ac:dyDescent="0.25">
      <c r="A41" s="16"/>
      <c r="B41" s="15"/>
      <c r="C41" s="13"/>
      <c r="D41" s="13"/>
      <c r="E41" s="13"/>
      <c r="F41" s="16"/>
      <c r="G41" s="16"/>
      <c r="H41" s="16"/>
      <c r="I41" s="13"/>
      <c r="J41" s="13"/>
      <c r="K41" s="13"/>
      <c r="L41" s="28"/>
      <c r="M41" s="24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4"/>
    </row>
    <row r="42" spans="1:36" x14ac:dyDescent="0.25">
      <c r="A42" s="16"/>
      <c r="B42" s="15"/>
      <c r="C42" s="13"/>
      <c r="D42" s="13"/>
      <c r="E42" s="13"/>
      <c r="F42" s="16"/>
      <c r="G42" s="16"/>
      <c r="H42" s="16"/>
      <c r="I42" s="13"/>
      <c r="J42" s="13"/>
      <c r="K42" s="13"/>
      <c r="L42" s="28"/>
      <c r="M42" s="24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4"/>
    </row>
    <row r="43" spans="1:36" x14ac:dyDescent="0.25">
      <c r="A43" s="16"/>
      <c r="B43" s="15"/>
      <c r="C43" s="13"/>
      <c r="D43" s="13"/>
      <c r="E43" s="13"/>
      <c r="F43" s="16"/>
      <c r="G43" s="16"/>
      <c r="H43" s="16"/>
      <c r="I43" s="13"/>
      <c r="J43" s="13"/>
      <c r="K43" s="13"/>
      <c r="L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6" x14ac:dyDescent="0.25">
      <c r="A44" s="16"/>
      <c r="B44" s="15"/>
      <c r="C44" s="13"/>
      <c r="D44" s="13"/>
      <c r="E44" s="13"/>
      <c r="F44" s="16"/>
      <c r="G44" s="16"/>
      <c r="H44" s="16"/>
      <c r="I44" s="13"/>
      <c r="J44" s="13"/>
      <c r="K44" s="13"/>
      <c r="L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6" x14ac:dyDescent="0.25">
      <c r="A45" s="16"/>
      <c r="B45" s="15"/>
      <c r="C45" s="13"/>
      <c r="D45" s="13"/>
      <c r="E45" s="13"/>
      <c r="F45" s="16"/>
      <c r="G45" s="16"/>
      <c r="H45" s="16"/>
      <c r="I45" s="13"/>
      <c r="J45" s="13"/>
      <c r="K45" s="13"/>
      <c r="L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6" x14ac:dyDescent="0.25">
      <c r="A46" s="16"/>
      <c r="B46" s="15"/>
      <c r="C46" s="13"/>
      <c r="D46" s="13"/>
      <c r="E46" s="13"/>
      <c r="F46" s="16"/>
      <c r="G46" s="16"/>
      <c r="H46" s="16"/>
      <c r="I46" s="13"/>
      <c r="J46" s="13"/>
      <c r="K46" s="13"/>
      <c r="L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6" x14ac:dyDescent="0.25">
      <c r="A47" s="16"/>
      <c r="B47" s="15"/>
      <c r="C47" s="13"/>
      <c r="D47" s="13"/>
      <c r="E47" s="13"/>
      <c r="F47" s="16"/>
      <c r="G47" s="16"/>
      <c r="H47" s="16"/>
      <c r="I47" s="13"/>
      <c r="J47" s="13"/>
      <c r="K47" s="13"/>
      <c r="L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6" x14ac:dyDescent="0.25">
      <c r="A48" s="16"/>
      <c r="B48" s="15"/>
      <c r="C48" s="13"/>
      <c r="D48" s="13"/>
      <c r="E48" s="13"/>
      <c r="F48" s="16"/>
      <c r="G48" s="16"/>
      <c r="H48" s="16"/>
      <c r="I48" s="13"/>
      <c r="J48" s="13"/>
      <c r="K48" s="13"/>
      <c r="L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5">
      <c r="A49" s="16"/>
      <c r="B49" s="15"/>
      <c r="C49" s="13"/>
      <c r="D49" s="13"/>
      <c r="E49" s="13"/>
      <c r="F49" s="16"/>
      <c r="G49" s="16"/>
      <c r="H49" s="16"/>
      <c r="I49" s="13"/>
      <c r="J49" s="13"/>
      <c r="K49" s="13"/>
      <c r="L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5">
      <c r="A50" s="16"/>
      <c r="B50" s="15"/>
      <c r="C50" s="13"/>
      <c r="D50" s="13"/>
      <c r="E50" s="13"/>
      <c r="F50" s="16"/>
      <c r="G50" s="16"/>
      <c r="H50" s="16"/>
      <c r="I50" s="13"/>
      <c r="J50" s="13"/>
      <c r="K50" s="13"/>
      <c r="L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5">
      <c r="A51" s="16"/>
      <c r="B51" s="15"/>
      <c r="C51" s="13"/>
      <c r="D51" s="13"/>
      <c r="E51" s="13"/>
      <c r="F51" s="16"/>
      <c r="G51" s="16"/>
      <c r="H51" s="16"/>
      <c r="I51" s="13"/>
      <c r="J51" s="13"/>
      <c r="K51" s="13"/>
      <c r="L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x14ac:dyDescent="0.25">
      <c r="A52" s="16"/>
      <c r="B52" s="15"/>
      <c r="C52" s="13"/>
      <c r="D52" s="13"/>
      <c r="E52" s="13"/>
      <c r="F52" s="16"/>
      <c r="G52" s="16"/>
      <c r="H52" s="16"/>
      <c r="I52" s="13"/>
      <c r="J52" s="13"/>
      <c r="K52" s="13"/>
      <c r="L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x14ac:dyDescent="0.25">
      <c r="A53" s="16"/>
      <c r="B53" s="15"/>
      <c r="C53" s="13"/>
      <c r="D53" s="13"/>
      <c r="E53" s="13"/>
      <c r="F53" s="16"/>
      <c r="G53" s="16"/>
      <c r="H53" s="16"/>
      <c r="I53" s="13"/>
      <c r="J53" s="13"/>
      <c r="K53" s="13"/>
      <c r="L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x14ac:dyDescent="0.25">
      <c r="A54" s="16"/>
      <c r="B54" s="15"/>
      <c r="C54" s="13"/>
      <c r="D54" s="13"/>
      <c r="E54" s="13"/>
      <c r="F54" s="16"/>
      <c r="G54" s="16"/>
      <c r="H54" s="16"/>
      <c r="I54" s="13"/>
      <c r="J54" s="13"/>
      <c r="K54" s="13"/>
      <c r="L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x14ac:dyDescent="0.25">
      <c r="A55" s="16"/>
      <c r="B55" s="15"/>
      <c r="C55" s="13"/>
      <c r="D55" s="13"/>
      <c r="E55" s="13"/>
      <c r="F55" s="16"/>
      <c r="G55" s="16"/>
      <c r="H55" s="16"/>
      <c r="I55" s="13"/>
      <c r="J55" s="13"/>
      <c r="K55" s="13"/>
      <c r="L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x14ac:dyDescent="0.25">
      <c r="A56" s="16"/>
      <c r="B56" s="15"/>
      <c r="C56" s="13"/>
      <c r="D56" s="13"/>
      <c r="E56" s="13"/>
      <c r="F56" s="16"/>
      <c r="G56" s="16"/>
      <c r="H56" s="16"/>
      <c r="I56" s="13"/>
      <c r="J56" s="13"/>
      <c r="K56" s="13"/>
      <c r="L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x14ac:dyDescent="0.25">
      <c r="A57" s="16"/>
      <c r="B57" s="15"/>
      <c r="C57" s="13"/>
      <c r="D57" s="13"/>
      <c r="E57" s="13"/>
      <c r="F57" s="16"/>
      <c r="G57" s="16"/>
      <c r="H57" s="16"/>
      <c r="I57" s="13"/>
      <c r="J57" s="13"/>
      <c r="K57" s="13"/>
      <c r="L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x14ac:dyDescent="0.25">
      <c r="A58" s="16"/>
      <c r="B58" s="15"/>
      <c r="C58" s="13"/>
      <c r="D58" s="13"/>
      <c r="E58" s="13"/>
      <c r="F58" s="16"/>
      <c r="G58" s="16"/>
      <c r="H58" s="16"/>
      <c r="I58" s="13"/>
      <c r="J58" s="13"/>
      <c r="K58" s="13"/>
      <c r="L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x14ac:dyDescent="0.25">
      <c r="A59" s="16"/>
      <c r="B59" s="15"/>
      <c r="C59" s="13"/>
      <c r="D59" s="13"/>
      <c r="E59" s="13"/>
      <c r="F59" s="16"/>
      <c r="G59" s="16"/>
      <c r="H59" s="16"/>
      <c r="I59" s="13"/>
      <c r="J59" s="13"/>
      <c r="K59" s="13"/>
      <c r="L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x14ac:dyDescent="0.25">
      <c r="A60" s="16"/>
      <c r="B60" s="15"/>
      <c r="C60" s="13"/>
      <c r="D60" s="13"/>
      <c r="E60" s="13"/>
      <c r="F60" s="16"/>
      <c r="G60" s="16"/>
      <c r="H60" s="16"/>
      <c r="I60" s="13"/>
      <c r="J60" s="13"/>
      <c r="K60" s="13"/>
      <c r="L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x14ac:dyDescent="0.25">
      <c r="A61" s="16"/>
      <c r="B61" s="15"/>
      <c r="C61" s="13"/>
      <c r="D61" s="13"/>
      <c r="E61" s="13"/>
      <c r="F61" s="16"/>
      <c r="G61" s="16"/>
      <c r="H61" s="16"/>
      <c r="I61" s="13"/>
      <c r="J61" s="13"/>
      <c r="K61" s="13"/>
      <c r="L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25">
      <c r="A62" s="16"/>
      <c r="B62" s="15"/>
      <c r="C62" s="13"/>
      <c r="D62" s="13"/>
      <c r="E62" s="13"/>
      <c r="F62" s="16"/>
      <c r="G62" s="16"/>
      <c r="H62" s="16"/>
      <c r="I62" s="13"/>
      <c r="J62" s="13"/>
      <c r="K62" s="13"/>
      <c r="L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x14ac:dyDescent="0.25">
      <c r="A63" s="16"/>
      <c r="B63" s="15"/>
      <c r="C63" s="13"/>
      <c r="D63" s="13"/>
      <c r="E63" s="13"/>
      <c r="F63" s="16"/>
      <c r="G63" s="16"/>
      <c r="H63" s="16"/>
      <c r="I63" s="13"/>
      <c r="J63" s="13"/>
      <c r="K63" s="13"/>
      <c r="L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x14ac:dyDescent="0.25">
      <c r="A64" s="16"/>
      <c r="B64" s="15"/>
      <c r="C64" s="13"/>
      <c r="D64" s="13"/>
      <c r="E64" s="13"/>
      <c r="F64" s="16"/>
      <c r="G64" s="16"/>
      <c r="H64" s="16"/>
      <c r="I64" s="13"/>
      <c r="J64" s="13"/>
      <c r="K64" s="13"/>
      <c r="L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x14ac:dyDescent="0.25">
      <c r="A65" s="16"/>
      <c r="B65" s="15"/>
      <c r="C65" s="13"/>
      <c r="D65" s="13"/>
      <c r="E65" s="13"/>
      <c r="F65" s="16"/>
      <c r="G65" s="16"/>
      <c r="H65" s="16"/>
      <c r="I65" s="13"/>
      <c r="J65" s="13"/>
      <c r="K65" s="13"/>
      <c r="L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x14ac:dyDescent="0.25">
      <c r="A66" s="16"/>
      <c r="B66" s="15"/>
      <c r="C66" s="13"/>
      <c r="D66" s="13"/>
      <c r="E66" s="13"/>
      <c r="F66" s="16"/>
      <c r="G66" s="16"/>
      <c r="H66" s="16"/>
      <c r="I66" s="13"/>
      <c r="J66" s="13"/>
      <c r="K66" s="13"/>
      <c r="L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x14ac:dyDescent="0.25">
      <c r="A67" s="16"/>
      <c r="B67" s="15"/>
      <c r="C67" s="13"/>
      <c r="D67" s="13"/>
      <c r="E67" s="13"/>
      <c r="F67" s="16"/>
      <c r="G67" s="16"/>
      <c r="H67" s="16"/>
      <c r="I67" s="13"/>
      <c r="J67" s="13"/>
      <c r="K67" s="13"/>
      <c r="L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x14ac:dyDescent="0.25">
      <c r="A68" s="16"/>
      <c r="B68" s="15"/>
      <c r="C68" s="13"/>
      <c r="D68" s="13"/>
      <c r="E68" s="13"/>
      <c r="F68" s="16"/>
      <c r="G68" s="16"/>
      <c r="H68" s="16"/>
      <c r="I68" s="13"/>
      <c r="J68" s="13"/>
      <c r="K68" s="13"/>
      <c r="L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x14ac:dyDescent="0.25">
      <c r="A69" s="16"/>
      <c r="B69" s="15"/>
      <c r="C69" s="13"/>
      <c r="D69" s="13"/>
      <c r="E69" s="13"/>
      <c r="F69" s="16"/>
      <c r="G69" s="16"/>
      <c r="H69" s="16"/>
      <c r="I69" s="13"/>
      <c r="J69" s="13"/>
      <c r="K69" s="13"/>
      <c r="L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x14ac:dyDescent="0.25">
      <c r="A70" s="16"/>
      <c r="B70" s="15"/>
      <c r="C70" s="13"/>
      <c r="D70" s="13"/>
      <c r="E70" s="13"/>
      <c r="F70" s="16"/>
      <c r="G70" s="16"/>
      <c r="H70" s="16"/>
      <c r="I70" s="13"/>
      <c r="J70" s="13"/>
      <c r="K70" s="13"/>
      <c r="L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x14ac:dyDescent="0.25">
      <c r="A71" s="16"/>
      <c r="B71" s="15"/>
      <c r="C71" s="13"/>
      <c r="D71" s="13"/>
      <c r="E71" s="13"/>
      <c r="F71" s="16"/>
      <c r="G71" s="16"/>
      <c r="H71" s="16"/>
      <c r="I71" s="13"/>
      <c r="J71" s="13"/>
      <c r="K71" s="13"/>
      <c r="L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x14ac:dyDescent="0.25">
      <c r="A72" s="16"/>
      <c r="B72" s="15"/>
      <c r="C72" s="13"/>
      <c r="D72" s="13"/>
      <c r="E72" s="13"/>
      <c r="F72" s="16"/>
      <c r="G72" s="16"/>
      <c r="H72" s="16"/>
      <c r="I72" s="13"/>
      <c r="J72" s="13"/>
      <c r="K72" s="13"/>
      <c r="L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x14ac:dyDescent="0.25">
      <c r="A73" s="16"/>
      <c r="B73" s="15"/>
      <c r="C73" s="13"/>
      <c r="D73" s="13"/>
      <c r="E73" s="13"/>
      <c r="F73" s="16"/>
      <c r="G73" s="16"/>
      <c r="H73" s="16"/>
      <c r="I73" s="13"/>
      <c r="J73" s="13"/>
      <c r="K73" s="13"/>
      <c r="L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x14ac:dyDescent="0.25">
      <c r="A74" s="16"/>
      <c r="B74" s="15"/>
      <c r="C74" s="13"/>
      <c r="D74" s="13"/>
      <c r="E74" s="13"/>
      <c r="F74" s="16"/>
      <c r="G74" s="16"/>
      <c r="H74" s="16"/>
      <c r="I74" s="13"/>
      <c r="J74" s="13"/>
      <c r="K74" s="13"/>
      <c r="L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x14ac:dyDescent="0.25">
      <c r="A75" s="16"/>
      <c r="B75" s="15"/>
      <c r="C75" s="13"/>
      <c r="D75" s="13"/>
      <c r="E75" s="13"/>
      <c r="F75" s="16"/>
      <c r="G75" s="16"/>
      <c r="H75" s="16"/>
      <c r="I75" s="13"/>
      <c r="J75" s="13"/>
      <c r="K75" s="13"/>
      <c r="L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x14ac:dyDescent="0.25">
      <c r="A76" s="16"/>
      <c r="B76" s="15"/>
      <c r="C76" s="13"/>
      <c r="D76" s="13"/>
      <c r="E76" s="13"/>
      <c r="F76" s="16"/>
      <c r="G76" s="16"/>
      <c r="H76" s="16"/>
      <c r="I76" s="13"/>
      <c r="J76" s="13"/>
      <c r="K76" s="13"/>
      <c r="L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 x14ac:dyDescent="0.25">
      <c r="A77" s="16"/>
      <c r="B77" s="15"/>
      <c r="C77" s="13"/>
      <c r="D77" s="13"/>
      <c r="E77" s="13"/>
      <c r="F77" s="16"/>
      <c r="G77" s="16"/>
      <c r="H77" s="16"/>
      <c r="I77" s="13"/>
      <c r="J77" s="13"/>
      <c r="K77" s="13"/>
      <c r="L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x14ac:dyDescent="0.25">
      <c r="A78" s="16"/>
      <c r="B78" s="15"/>
      <c r="C78" s="13"/>
      <c r="D78" s="13"/>
      <c r="E78" s="13"/>
      <c r="F78" s="16"/>
      <c r="G78" s="16"/>
      <c r="H78" s="16"/>
      <c r="I78" s="13"/>
      <c r="J78" s="13"/>
      <c r="K78" s="13"/>
      <c r="L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 x14ac:dyDescent="0.25">
      <c r="A79" s="16"/>
      <c r="B79" s="15"/>
      <c r="C79" s="13"/>
      <c r="D79" s="13"/>
      <c r="E79" s="13"/>
      <c r="F79" s="16"/>
      <c r="G79" s="16"/>
      <c r="H79" s="16"/>
      <c r="I79" s="13"/>
      <c r="J79" s="13"/>
      <c r="K79" s="13"/>
      <c r="L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x14ac:dyDescent="0.25">
      <c r="A80" s="16"/>
      <c r="B80" s="15"/>
      <c r="C80" s="13"/>
      <c r="D80" s="13"/>
      <c r="E80" s="13"/>
      <c r="F80" s="16"/>
      <c r="G80" s="16"/>
      <c r="H80" s="16"/>
      <c r="I80" s="13"/>
      <c r="J80" s="13"/>
      <c r="K80" s="13"/>
      <c r="L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x14ac:dyDescent="0.25">
      <c r="A81" s="16"/>
      <c r="B81" s="15"/>
      <c r="C81" s="13"/>
      <c r="D81" s="13"/>
      <c r="E81" s="13"/>
      <c r="F81" s="16"/>
      <c r="G81" s="16"/>
      <c r="H81" s="16"/>
      <c r="I81" s="13"/>
      <c r="J81" s="13"/>
      <c r="K81" s="13"/>
      <c r="L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x14ac:dyDescent="0.25">
      <c r="A82" s="16"/>
      <c r="B82" s="15"/>
      <c r="C82" s="13"/>
      <c r="D82" s="13"/>
      <c r="E82" s="13"/>
      <c r="F82" s="16"/>
      <c r="G82" s="16"/>
      <c r="H82" s="16"/>
      <c r="I82" s="13"/>
      <c r="J82" s="13"/>
      <c r="K82" s="13"/>
      <c r="L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x14ac:dyDescent="0.25">
      <c r="A83" s="16"/>
      <c r="B83" s="15"/>
      <c r="C83" s="13"/>
      <c r="D83" s="13"/>
      <c r="E83" s="13"/>
      <c r="F83" s="16"/>
      <c r="G83" s="16"/>
      <c r="H83" s="16"/>
      <c r="I83" s="13"/>
      <c r="J83" s="13"/>
      <c r="K83" s="13"/>
      <c r="L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x14ac:dyDescent="0.25">
      <c r="A84" s="16"/>
      <c r="B84" s="15"/>
      <c r="C84" s="13"/>
      <c r="D84" s="13"/>
      <c r="E84" s="13"/>
      <c r="F84" s="16"/>
      <c r="G84" s="16"/>
      <c r="H84" s="16"/>
      <c r="I84" s="13"/>
      <c r="J84" s="13"/>
      <c r="K84" s="13"/>
      <c r="L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x14ac:dyDescent="0.25">
      <c r="A85" s="16"/>
      <c r="B85" s="15"/>
      <c r="C85" s="13"/>
      <c r="D85" s="13"/>
      <c r="E85" s="13"/>
      <c r="F85" s="16"/>
      <c r="G85" s="16"/>
      <c r="H85" s="16"/>
      <c r="I85" s="13"/>
      <c r="J85" s="13"/>
      <c r="K85" s="13"/>
      <c r="L85" s="1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x14ac:dyDescent="0.25">
      <c r="A86" s="16"/>
      <c r="B86" s="15"/>
      <c r="C86" s="13"/>
      <c r="D86" s="13"/>
      <c r="E86" s="13"/>
      <c r="F86" s="16"/>
      <c r="G86" s="16"/>
      <c r="H86" s="16"/>
      <c r="I86" s="13"/>
      <c r="J86" s="13"/>
      <c r="K86" s="13"/>
      <c r="L86" s="1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x14ac:dyDescent="0.25">
      <c r="A87" s="16"/>
      <c r="B87" s="15"/>
      <c r="C87" s="13"/>
      <c r="D87" s="13"/>
      <c r="E87" s="13"/>
      <c r="F87" s="16"/>
      <c r="G87" s="16"/>
      <c r="H87" s="16"/>
      <c r="I87" s="13"/>
      <c r="J87" s="13"/>
      <c r="K87" s="13"/>
      <c r="L87" s="1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x14ac:dyDescent="0.25">
      <c r="A88" s="16"/>
      <c r="B88" s="15"/>
      <c r="C88" s="13"/>
      <c r="D88" s="13"/>
      <c r="E88" s="13"/>
      <c r="F88" s="16"/>
      <c r="G88" s="16"/>
      <c r="H88" s="16"/>
      <c r="I88" s="13"/>
      <c r="J88" s="13"/>
      <c r="K88" s="13"/>
      <c r="L88" s="1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x14ac:dyDescent="0.25">
      <c r="A89" s="16"/>
      <c r="B89" s="15"/>
      <c r="C89" s="13"/>
      <c r="D89" s="13"/>
      <c r="E89" s="13"/>
      <c r="F89" s="16"/>
      <c r="G89" s="16"/>
      <c r="H89" s="16"/>
      <c r="I89" s="13"/>
      <c r="J89" s="13"/>
      <c r="K89" s="13"/>
      <c r="L89" s="1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x14ac:dyDescent="0.25">
      <c r="A90" s="16"/>
      <c r="B90" s="15"/>
      <c r="C90" s="13"/>
      <c r="D90" s="13"/>
      <c r="E90" s="13"/>
      <c r="F90" s="16"/>
      <c r="G90" s="16"/>
      <c r="H90" s="16"/>
      <c r="I90" s="13"/>
      <c r="J90" s="13"/>
      <c r="K90" s="13"/>
      <c r="L90" s="1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x14ac:dyDescent="0.25">
      <c r="A91" s="16"/>
      <c r="B91" s="15"/>
      <c r="C91" s="13"/>
      <c r="D91" s="13"/>
      <c r="E91" s="13"/>
      <c r="F91" s="16"/>
      <c r="G91" s="16"/>
      <c r="H91" s="16"/>
      <c r="I91" s="13"/>
      <c r="J91" s="13"/>
      <c r="K91" s="13"/>
      <c r="L91" s="1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x14ac:dyDescent="0.25">
      <c r="A92" s="16"/>
      <c r="B92" s="15"/>
      <c r="C92" s="13"/>
      <c r="D92" s="13"/>
      <c r="E92" s="13"/>
      <c r="F92" s="16"/>
      <c r="G92" s="16"/>
      <c r="H92" s="16"/>
      <c r="I92" s="13"/>
      <c r="J92" s="13"/>
      <c r="K92" s="13"/>
      <c r="L92" s="1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x14ac:dyDescent="0.25">
      <c r="A93" s="16"/>
      <c r="B93" s="15"/>
      <c r="C93" s="13"/>
      <c r="D93" s="13"/>
      <c r="E93" s="13"/>
      <c r="F93" s="16"/>
      <c r="G93" s="16"/>
      <c r="H93" s="16"/>
      <c r="I93" s="13"/>
      <c r="J93" s="13"/>
      <c r="K93" s="13"/>
      <c r="L93" s="1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x14ac:dyDescent="0.25">
      <c r="A94" s="16"/>
      <c r="B94" s="15"/>
      <c r="C94" s="13"/>
      <c r="D94" s="13"/>
      <c r="E94" s="13"/>
      <c r="F94" s="16"/>
      <c r="G94" s="16"/>
      <c r="H94" s="16"/>
      <c r="I94" s="13"/>
      <c r="J94" s="13"/>
      <c r="K94" s="13"/>
      <c r="L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x14ac:dyDescent="0.25">
      <c r="A95" s="16"/>
      <c r="B95" s="15"/>
      <c r="C95" s="13"/>
      <c r="D95" s="13"/>
      <c r="E95" s="13"/>
      <c r="F95" s="16"/>
      <c r="G95" s="16"/>
      <c r="H95" s="16"/>
      <c r="I95" s="13"/>
      <c r="J95" s="13"/>
      <c r="K95" s="13"/>
      <c r="L95" s="1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 x14ac:dyDescent="0.25">
      <c r="A96" s="16"/>
      <c r="B96" s="15"/>
      <c r="C96" s="13"/>
      <c r="D96" s="13"/>
      <c r="E96" s="13"/>
      <c r="F96" s="16"/>
      <c r="G96" s="16"/>
      <c r="H96" s="16"/>
      <c r="I96" s="13"/>
      <c r="J96" s="13"/>
      <c r="K96" s="13"/>
      <c r="L96" s="1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x14ac:dyDescent="0.25">
      <c r="A97" s="16"/>
      <c r="B97" s="15"/>
      <c r="C97" s="13"/>
      <c r="D97" s="13"/>
      <c r="E97" s="13"/>
      <c r="F97" s="16"/>
      <c r="G97" s="16"/>
      <c r="H97" s="16"/>
      <c r="I97" s="13"/>
      <c r="J97" s="13"/>
      <c r="K97" s="13"/>
      <c r="L97" s="1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x14ac:dyDescent="0.25">
      <c r="A98" s="16"/>
      <c r="B98" s="15"/>
      <c r="C98" s="13"/>
      <c r="D98" s="13"/>
      <c r="E98" s="13"/>
      <c r="F98" s="16"/>
      <c r="G98" s="16"/>
      <c r="H98" s="16"/>
      <c r="I98" s="13"/>
      <c r="J98" s="13"/>
      <c r="K98" s="13"/>
      <c r="L98" s="1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x14ac:dyDescent="0.25">
      <c r="A99" s="16"/>
      <c r="B99" s="15"/>
      <c r="C99" s="13"/>
      <c r="D99" s="13"/>
      <c r="E99" s="13"/>
      <c r="F99" s="16"/>
      <c r="G99" s="16"/>
      <c r="H99" s="16"/>
      <c r="I99" s="13"/>
      <c r="J99" s="13"/>
      <c r="K99" s="13"/>
      <c r="L99" s="1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x14ac:dyDescent="0.25">
      <c r="A100" s="16"/>
      <c r="B100" s="15"/>
      <c r="C100" s="13"/>
      <c r="D100" s="13"/>
      <c r="E100" s="13"/>
      <c r="F100" s="16"/>
      <c r="G100" s="16"/>
      <c r="H100" s="16"/>
      <c r="I100" s="13"/>
      <c r="J100" s="13"/>
      <c r="K100" s="13"/>
      <c r="L100" s="1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x14ac:dyDescent="0.25">
      <c r="A101" s="16"/>
      <c r="B101" s="15"/>
      <c r="C101" s="13"/>
      <c r="D101" s="13"/>
      <c r="E101" s="13"/>
      <c r="F101" s="16"/>
      <c r="G101" s="16"/>
      <c r="H101" s="16"/>
      <c r="I101" s="13"/>
      <c r="J101" s="13"/>
      <c r="K101" s="13"/>
      <c r="L101" s="1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x14ac:dyDescent="0.25">
      <c r="A102" s="16"/>
      <c r="B102" s="15"/>
      <c r="C102" s="13"/>
      <c r="D102" s="13"/>
      <c r="E102" s="13"/>
      <c r="F102" s="16"/>
      <c r="G102" s="16"/>
      <c r="H102" s="16"/>
      <c r="I102" s="13"/>
      <c r="J102" s="13"/>
      <c r="K102" s="13"/>
      <c r="L102" s="1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x14ac:dyDescent="0.25">
      <c r="A103" s="16"/>
      <c r="B103" s="15"/>
      <c r="C103" s="13"/>
      <c r="D103" s="13"/>
      <c r="E103" s="13"/>
      <c r="F103" s="16"/>
      <c r="G103" s="16"/>
      <c r="H103" s="16"/>
      <c r="I103" s="13"/>
      <c r="J103" s="13"/>
      <c r="K103" s="13"/>
      <c r="L103" s="1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x14ac:dyDescent="0.25">
      <c r="A104" s="16"/>
      <c r="B104" s="15"/>
      <c r="C104" s="13"/>
      <c r="D104" s="13"/>
      <c r="E104" s="13"/>
      <c r="F104" s="16"/>
      <c r="G104" s="16"/>
      <c r="H104" s="16"/>
      <c r="I104" s="13"/>
      <c r="J104" s="13"/>
      <c r="K104" s="13"/>
      <c r="L104" s="1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25">
      <c r="A105" s="16"/>
      <c r="B105" s="15"/>
      <c r="C105" s="13"/>
      <c r="D105" s="13"/>
      <c r="E105" s="13"/>
      <c r="F105" s="16"/>
      <c r="G105" s="16"/>
      <c r="H105" s="16"/>
      <c r="I105" s="13"/>
      <c r="J105" s="13"/>
      <c r="K105" s="13"/>
      <c r="L105" s="1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25">
      <c r="A106" s="16"/>
      <c r="B106" s="15"/>
      <c r="C106" s="13"/>
      <c r="D106" s="13"/>
      <c r="E106" s="13"/>
      <c r="F106" s="16"/>
      <c r="G106" s="16"/>
      <c r="H106" s="16"/>
      <c r="I106" s="13"/>
      <c r="J106" s="13"/>
      <c r="K106" s="13"/>
      <c r="L106" s="1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25">
      <c r="A107" s="16"/>
      <c r="B107" s="15"/>
      <c r="C107" s="13"/>
      <c r="D107" s="13"/>
      <c r="E107" s="13"/>
      <c r="F107" s="16"/>
      <c r="G107" s="16"/>
      <c r="H107" s="16"/>
      <c r="I107" s="13"/>
      <c r="J107" s="13"/>
      <c r="K107" s="13"/>
      <c r="L107" s="10"/>
    </row>
    <row r="108" spans="1:35" x14ac:dyDescent="0.25">
      <c r="A108" s="16"/>
      <c r="B108" s="15"/>
      <c r="C108" s="13"/>
      <c r="D108" s="13"/>
      <c r="E108" s="13"/>
      <c r="F108" s="16"/>
      <c r="G108" s="16"/>
      <c r="H108" s="16"/>
      <c r="I108" s="13"/>
      <c r="J108" s="13"/>
      <c r="K108" s="13"/>
      <c r="L108" s="10"/>
    </row>
    <row r="109" spans="1:35" x14ac:dyDescent="0.25">
      <c r="A109" s="16"/>
      <c r="B109" s="15"/>
      <c r="C109" s="13"/>
      <c r="D109" s="13"/>
      <c r="E109" s="13"/>
      <c r="F109" s="16"/>
      <c r="G109" s="16"/>
      <c r="H109" s="16"/>
      <c r="I109" s="13"/>
      <c r="J109" s="13"/>
      <c r="K109" s="13"/>
      <c r="L109" s="10"/>
    </row>
    <row r="110" spans="1:35" x14ac:dyDescent="0.25">
      <c r="A110" s="16"/>
      <c r="B110" s="15"/>
      <c r="C110" s="13"/>
      <c r="D110" s="13"/>
      <c r="E110" s="13"/>
      <c r="F110" s="16"/>
      <c r="G110" s="16"/>
      <c r="H110" s="16"/>
      <c r="I110" s="13"/>
      <c r="J110" s="13"/>
      <c r="K110" s="13"/>
      <c r="L110" s="10"/>
    </row>
    <row r="111" spans="1:35" x14ac:dyDescent="0.25">
      <c r="A111" s="16"/>
      <c r="B111" s="15"/>
      <c r="C111" s="13"/>
      <c r="D111" s="13"/>
      <c r="E111" s="13"/>
      <c r="F111" s="16"/>
      <c r="G111" s="16"/>
      <c r="H111" s="16"/>
      <c r="I111" s="13"/>
      <c r="J111" s="13"/>
      <c r="K111" s="13"/>
      <c r="L111" s="10"/>
    </row>
    <row r="112" spans="1:35" x14ac:dyDescent="0.25">
      <c r="A112" s="16"/>
      <c r="B112" s="15"/>
      <c r="C112" s="13"/>
      <c r="D112" s="13"/>
      <c r="E112" s="13"/>
      <c r="F112" s="16"/>
      <c r="G112" s="16"/>
      <c r="H112" s="16"/>
      <c r="I112" s="13"/>
      <c r="J112" s="13"/>
      <c r="K112" s="13"/>
      <c r="L112" s="10"/>
    </row>
    <row r="113" spans="1:12" x14ac:dyDescent="0.25">
      <c r="A113" s="16"/>
      <c r="B113" s="15"/>
      <c r="C113" s="13"/>
      <c r="D113" s="13"/>
      <c r="E113" s="13"/>
      <c r="F113" s="16"/>
      <c r="G113" s="16"/>
      <c r="H113" s="16"/>
      <c r="I113" s="13"/>
      <c r="J113" s="13"/>
      <c r="K113" s="13"/>
      <c r="L113" s="10"/>
    </row>
    <row r="114" spans="1:12" x14ac:dyDescent="0.25">
      <c r="A114" s="16"/>
      <c r="B114" s="16"/>
      <c r="C114" s="13"/>
      <c r="D114" s="13"/>
      <c r="E114" s="13"/>
      <c r="F114" s="16"/>
      <c r="G114" s="16"/>
      <c r="H114" s="16"/>
      <c r="I114" s="13"/>
      <c r="J114" s="13"/>
      <c r="K114" s="13"/>
      <c r="L114" s="10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2"/>
  <sheetViews>
    <sheetView topLeftCell="A10" workbookViewId="0">
      <selection activeCell="A9" sqref="A9"/>
    </sheetView>
  </sheetViews>
  <sheetFormatPr baseColWidth="10" defaultRowHeight="15" x14ac:dyDescent="0.25"/>
  <cols>
    <col min="2" max="2" width="16.42578125" customWidth="1"/>
    <col min="3" max="3" width="12.42578125" customWidth="1"/>
    <col min="4" max="4" width="14" customWidth="1"/>
    <col min="7" max="7" width="13.42578125" bestFit="1" customWidth="1"/>
  </cols>
  <sheetData>
    <row r="1" spans="1:8" ht="28.5" customHeight="1" x14ac:dyDescent="0.3">
      <c r="A1" s="5" t="s">
        <v>0</v>
      </c>
      <c r="B1" s="2"/>
      <c r="C1" s="2"/>
      <c r="D1" s="2"/>
      <c r="F1" s="4" t="s">
        <v>14</v>
      </c>
      <c r="G1" s="1"/>
      <c r="H1" s="4"/>
    </row>
    <row r="2" spans="1:8" x14ac:dyDescent="0.25">
      <c r="A2" s="3" t="s">
        <v>2</v>
      </c>
      <c r="B2" s="2" t="str">
        <f>'Input data BoD'!B2</f>
        <v>Myriam</v>
      </c>
      <c r="C2" s="2"/>
      <c r="D2" s="2"/>
    </row>
    <row r="3" spans="1:8" x14ac:dyDescent="0.25">
      <c r="A3" s="3" t="s">
        <v>3</v>
      </c>
      <c r="B3" s="2" t="str">
        <f>'Input data BoD'!B3</f>
        <v>Nov 2020</v>
      </c>
      <c r="C3" s="2"/>
      <c r="D3" s="2"/>
    </row>
    <row r="4" spans="1:8" x14ac:dyDescent="0.25">
      <c r="A4" s="3" t="s">
        <v>4</v>
      </c>
      <c r="B4" s="2" t="str">
        <f>'Input data BoD'!B5</f>
        <v>PM2.5</v>
      </c>
      <c r="C4" s="2"/>
      <c r="D4" s="2"/>
    </row>
    <row r="5" spans="1:8" x14ac:dyDescent="0.25">
      <c r="A5" s="3" t="s">
        <v>5</v>
      </c>
      <c r="B5" s="2" t="str">
        <f>'Input data BoD'!B6</f>
        <v xml:space="preserve">Germany </v>
      </c>
      <c r="C5" s="2"/>
      <c r="D5" s="2"/>
    </row>
    <row r="6" spans="1:8" x14ac:dyDescent="0.25">
      <c r="A6" s="3" t="s">
        <v>6</v>
      </c>
      <c r="B6" s="2" t="str">
        <f>'Input data BoD'!B7</f>
        <v xml:space="preserve">COPD </v>
      </c>
      <c r="C6" s="2"/>
      <c r="D6" s="2"/>
    </row>
    <row r="7" spans="1:8" x14ac:dyDescent="0.25">
      <c r="A7" s="3" t="s">
        <v>7</v>
      </c>
      <c r="B7" s="2" t="str">
        <f>'Input data BoD'!B8</f>
        <v>J40-J44.9; J47-J47.9</v>
      </c>
      <c r="C7" s="2"/>
      <c r="D7" s="2"/>
    </row>
    <row r="8" spans="1:8" x14ac:dyDescent="0.25">
      <c r="A8" s="3" t="s">
        <v>8</v>
      </c>
      <c r="B8" s="2">
        <f>'Input data BoD'!B9</f>
        <v>2018</v>
      </c>
      <c r="C8" s="2"/>
      <c r="D8" s="2"/>
    </row>
    <row r="10" spans="1:8" x14ac:dyDescent="0.25">
      <c r="C10">
        <v>2018</v>
      </c>
    </row>
    <row r="11" spans="1:8" x14ac:dyDescent="0.25">
      <c r="A11" s="16" t="s">
        <v>57</v>
      </c>
      <c r="B11" t="s">
        <v>53</v>
      </c>
      <c r="C11" t="s">
        <v>1</v>
      </c>
      <c r="D11" t="s">
        <v>49</v>
      </c>
    </row>
    <row r="12" spans="1:8" x14ac:dyDescent="0.25">
      <c r="A12" s="16" t="s">
        <v>15</v>
      </c>
      <c r="B12" t="s">
        <v>15</v>
      </c>
    </row>
    <row r="13" spans="1:8" x14ac:dyDescent="0.25">
      <c r="A13" t="s">
        <v>98</v>
      </c>
      <c r="B13">
        <v>0</v>
      </c>
      <c r="C13" s="12"/>
      <c r="D13" s="30">
        <f t="shared" ref="D13:D34" si="0">C13/C$40</f>
        <v>0</v>
      </c>
    </row>
    <row r="14" spans="1:8" x14ac:dyDescent="0.25">
      <c r="A14" t="s">
        <v>76</v>
      </c>
      <c r="B14" s="9">
        <v>1</v>
      </c>
      <c r="C14" s="12"/>
      <c r="D14" s="30">
        <f t="shared" si="0"/>
        <v>0</v>
      </c>
    </row>
    <row r="15" spans="1:8" x14ac:dyDescent="0.25">
      <c r="A15" t="s">
        <v>77</v>
      </c>
      <c r="B15" s="9">
        <v>2</v>
      </c>
      <c r="C15" s="12"/>
      <c r="D15" s="30">
        <f t="shared" si="0"/>
        <v>0</v>
      </c>
    </row>
    <row r="16" spans="1:8" x14ac:dyDescent="0.25">
      <c r="A16" s="16" t="s">
        <v>78</v>
      </c>
      <c r="B16" s="9">
        <v>3</v>
      </c>
      <c r="C16" s="12"/>
      <c r="D16" s="30">
        <f t="shared" si="0"/>
        <v>0</v>
      </c>
    </row>
    <row r="17" spans="1:10" x14ac:dyDescent="0.25">
      <c r="A17" s="16" t="s">
        <v>79</v>
      </c>
      <c r="B17" s="9">
        <v>4</v>
      </c>
      <c r="C17" s="19"/>
      <c r="D17" s="30">
        <f t="shared" si="0"/>
        <v>0</v>
      </c>
    </row>
    <row r="18" spans="1:10" x14ac:dyDescent="0.25">
      <c r="A18" s="16" t="s">
        <v>80</v>
      </c>
      <c r="B18" s="9">
        <v>5</v>
      </c>
      <c r="C18" s="19"/>
      <c r="D18" s="30">
        <f t="shared" si="0"/>
        <v>0</v>
      </c>
    </row>
    <row r="19" spans="1:10" x14ac:dyDescent="0.25">
      <c r="A19" s="16" t="s">
        <v>81</v>
      </c>
      <c r="B19" s="9">
        <v>6</v>
      </c>
      <c r="C19" s="19">
        <v>97292</v>
      </c>
      <c r="D19" s="30">
        <f t="shared" si="0"/>
        <v>1.21124889332173E-3</v>
      </c>
    </row>
    <row r="20" spans="1:10" x14ac:dyDescent="0.25">
      <c r="A20" s="16" t="s">
        <v>82</v>
      </c>
      <c r="B20" s="9">
        <v>7</v>
      </c>
      <c r="C20" s="19">
        <v>714104</v>
      </c>
      <c r="D20" s="30">
        <f t="shared" si="0"/>
        <v>8.8903268482158921E-3</v>
      </c>
      <c r="J20" s="13"/>
    </row>
    <row r="21" spans="1:10" x14ac:dyDescent="0.25">
      <c r="A21" s="16" t="s">
        <v>83</v>
      </c>
      <c r="B21" s="9">
        <v>8</v>
      </c>
      <c r="C21" s="19">
        <v>4789311</v>
      </c>
      <c r="D21" s="30">
        <f t="shared" si="0"/>
        <v>5.9625124866624059E-2</v>
      </c>
      <c r="J21" s="13"/>
    </row>
    <row r="22" spans="1:10" x14ac:dyDescent="0.25">
      <c r="A22" s="16" t="s">
        <v>84</v>
      </c>
      <c r="B22" s="9">
        <v>9</v>
      </c>
      <c r="C22" s="19">
        <v>12788797</v>
      </c>
      <c r="D22" s="30">
        <f t="shared" si="0"/>
        <v>0.15921572393584529</v>
      </c>
      <c r="J22" s="13"/>
    </row>
    <row r="23" spans="1:10" x14ac:dyDescent="0.25">
      <c r="A23" s="16" t="s">
        <v>85</v>
      </c>
      <c r="B23" s="9">
        <v>10</v>
      </c>
      <c r="C23" s="19">
        <v>17240246</v>
      </c>
      <c r="D23" s="30">
        <f t="shared" si="0"/>
        <v>0.21463459367773693</v>
      </c>
      <c r="J23" s="13"/>
    </row>
    <row r="24" spans="1:10" x14ac:dyDescent="0.25">
      <c r="A24" s="16" t="s">
        <v>86</v>
      </c>
      <c r="B24" s="9">
        <v>11</v>
      </c>
      <c r="C24" s="19">
        <v>19820479</v>
      </c>
      <c r="D24" s="30">
        <f t="shared" si="0"/>
        <v>0.24675752635218301</v>
      </c>
      <c r="J24" s="13"/>
    </row>
    <row r="25" spans="1:10" x14ac:dyDescent="0.25">
      <c r="A25" s="16" t="s">
        <v>87</v>
      </c>
      <c r="B25" s="9">
        <v>12</v>
      </c>
      <c r="C25" s="19">
        <v>14348954</v>
      </c>
      <c r="D25" s="30">
        <f t="shared" si="0"/>
        <v>0.17863909317132354</v>
      </c>
      <c r="J25" s="13"/>
    </row>
    <row r="26" spans="1:10" x14ac:dyDescent="0.25">
      <c r="A26" s="16" t="s">
        <v>88</v>
      </c>
      <c r="B26" s="9">
        <v>13</v>
      </c>
      <c r="C26" s="19">
        <v>5931851</v>
      </c>
      <c r="D26" s="30">
        <f t="shared" si="0"/>
        <v>7.3849319153675499E-2</v>
      </c>
      <c r="J26" s="13"/>
    </row>
    <row r="27" spans="1:10" x14ac:dyDescent="0.25">
      <c r="A27" s="16" t="s">
        <v>89</v>
      </c>
      <c r="B27" s="9">
        <v>14</v>
      </c>
      <c r="C27" s="19">
        <v>2577575</v>
      </c>
      <c r="D27" s="30">
        <f t="shared" si="0"/>
        <v>3.2089841571801982E-2</v>
      </c>
      <c r="J27" s="13"/>
    </row>
    <row r="28" spans="1:10" x14ac:dyDescent="0.25">
      <c r="A28" s="16" t="s">
        <v>90</v>
      </c>
      <c r="B28" s="9">
        <v>15</v>
      </c>
      <c r="C28" s="19">
        <v>1327301</v>
      </c>
      <c r="D28" s="30">
        <f t="shared" si="0"/>
        <v>1.6524399409559114E-2</v>
      </c>
      <c r="J28" s="13"/>
    </row>
    <row r="29" spans="1:10" x14ac:dyDescent="0.25">
      <c r="A29" s="16" t="s">
        <v>91</v>
      </c>
      <c r="B29" s="9">
        <v>16</v>
      </c>
      <c r="C29" s="19">
        <v>490437</v>
      </c>
      <c r="D29" s="30">
        <f t="shared" si="0"/>
        <v>6.1057566243270696E-3</v>
      </c>
      <c r="J29" s="13"/>
    </row>
    <row r="30" spans="1:10" x14ac:dyDescent="0.25">
      <c r="A30" s="16" t="s">
        <v>92</v>
      </c>
      <c r="B30" s="9">
        <v>17</v>
      </c>
      <c r="C30" s="12">
        <v>188056</v>
      </c>
      <c r="D30" s="30">
        <f t="shared" si="0"/>
        <v>2.3412266361315551E-3</v>
      </c>
      <c r="J30" s="13"/>
    </row>
    <row r="31" spans="1:10" x14ac:dyDescent="0.25">
      <c r="A31" s="16" t="s">
        <v>93</v>
      </c>
      <c r="B31" s="9">
        <v>18</v>
      </c>
      <c r="C31" s="12">
        <v>9303</v>
      </c>
      <c r="D31" s="30">
        <f t="shared" si="0"/>
        <v>1.1581885925432773E-4</v>
      </c>
    </row>
    <row r="32" spans="1:10" x14ac:dyDescent="0.25">
      <c r="A32" s="16" t="s">
        <v>94</v>
      </c>
      <c r="B32" s="9">
        <v>19</v>
      </c>
      <c r="C32" s="12"/>
      <c r="D32" s="30">
        <f t="shared" si="0"/>
        <v>0</v>
      </c>
    </row>
    <row r="33" spans="1:5" x14ac:dyDescent="0.25">
      <c r="A33" s="16" t="s">
        <v>95</v>
      </c>
      <c r="B33" s="9">
        <v>20</v>
      </c>
      <c r="C33" s="12"/>
      <c r="D33" s="30">
        <f t="shared" si="0"/>
        <v>0</v>
      </c>
    </row>
    <row r="34" spans="1:5" x14ac:dyDescent="0.25">
      <c r="A34" s="16" t="s">
        <v>96</v>
      </c>
      <c r="B34" s="9">
        <v>21</v>
      </c>
      <c r="C34" s="12"/>
      <c r="D34" s="30">
        <f t="shared" si="0"/>
        <v>0</v>
      </c>
    </row>
    <row r="35" spans="1:5" x14ac:dyDescent="0.25">
      <c r="A35" t="s">
        <v>97</v>
      </c>
      <c r="B35" s="9">
        <v>22</v>
      </c>
      <c r="C35" s="12"/>
      <c r="D35" s="30">
        <f t="shared" ref="D35:D38" si="1">C35/C$40</f>
        <v>0</v>
      </c>
    </row>
    <row r="36" spans="1:5" x14ac:dyDescent="0.25">
      <c r="A36" s="16" t="s">
        <v>103</v>
      </c>
      <c r="B36" s="9">
        <v>23</v>
      </c>
      <c r="C36" s="12"/>
      <c r="D36" s="30">
        <f t="shared" si="1"/>
        <v>0</v>
      </c>
      <c r="E36" s="10"/>
    </row>
    <row r="37" spans="1:5" x14ac:dyDescent="0.25">
      <c r="A37" s="16" t="s">
        <v>104</v>
      </c>
      <c r="B37" s="9">
        <v>24</v>
      </c>
      <c r="C37" s="12"/>
      <c r="D37" s="30">
        <f t="shared" si="1"/>
        <v>0</v>
      </c>
    </row>
    <row r="38" spans="1:5" x14ac:dyDescent="0.25">
      <c r="A38" s="16" t="s">
        <v>105</v>
      </c>
      <c r="B38" s="9">
        <v>25</v>
      </c>
      <c r="C38" s="12"/>
      <c r="D38" s="30">
        <f t="shared" si="1"/>
        <v>0</v>
      </c>
      <c r="E38" s="10"/>
    </row>
    <row r="39" spans="1:5" x14ac:dyDescent="0.25">
      <c r="E39" s="10"/>
    </row>
    <row r="40" spans="1:5" x14ac:dyDescent="0.25">
      <c r="A40" s="9" t="s">
        <v>19</v>
      </c>
      <c r="B40" s="9"/>
      <c r="C40" s="13">
        <f>SUM(C13:C38)</f>
        <v>80323706</v>
      </c>
      <c r="D40" s="10">
        <f>SUM(D13:D38)</f>
        <v>1</v>
      </c>
      <c r="E40" s="10"/>
    </row>
    <row r="41" spans="1:5" x14ac:dyDescent="0.25">
      <c r="A41" s="9"/>
      <c r="B41" s="9"/>
      <c r="D41" s="10"/>
    </row>
    <row r="42" spans="1:5" x14ac:dyDescent="0.25">
      <c r="A42" s="9"/>
      <c r="B42" s="9"/>
      <c r="C42" s="13"/>
      <c r="D42" s="10"/>
    </row>
    <row r="43" spans="1:5" x14ac:dyDescent="0.25">
      <c r="A43" s="9" t="s">
        <v>16</v>
      </c>
      <c r="B43" s="9"/>
      <c r="C43" t="s">
        <v>56</v>
      </c>
      <c r="D43" s="10"/>
    </row>
    <row r="44" spans="1:5" x14ac:dyDescent="0.25">
      <c r="A44" s="9"/>
      <c r="B44" s="9"/>
      <c r="D44" s="10"/>
    </row>
    <row r="45" spans="1:5" x14ac:dyDescent="0.25">
      <c r="A45" s="9"/>
      <c r="B45" s="9"/>
      <c r="D45" s="10"/>
    </row>
    <row r="46" spans="1:5" x14ac:dyDescent="0.25">
      <c r="A46" s="9"/>
      <c r="B46" s="9"/>
      <c r="D46" s="10"/>
    </row>
    <row r="47" spans="1:5" x14ac:dyDescent="0.25">
      <c r="A47" s="9"/>
      <c r="B47" s="9"/>
      <c r="D47" s="10"/>
    </row>
    <row r="48" spans="1:5" x14ac:dyDescent="0.25">
      <c r="A48" s="9"/>
      <c r="B48" s="9"/>
      <c r="D48" s="10"/>
    </row>
    <row r="49" spans="1:4" x14ac:dyDescent="0.25">
      <c r="A49" s="9"/>
      <c r="B49" s="9"/>
      <c r="D49" s="10"/>
    </row>
    <row r="50" spans="1:4" x14ac:dyDescent="0.25">
      <c r="A50" s="9"/>
      <c r="B50" s="9"/>
      <c r="D50" s="10"/>
    </row>
    <row r="51" spans="1:4" x14ac:dyDescent="0.25">
      <c r="A51" s="9"/>
      <c r="B51" s="9"/>
      <c r="D51" s="10"/>
    </row>
    <row r="52" spans="1:4" x14ac:dyDescent="0.25">
      <c r="A52" s="9"/>
      <c r="B52" s="9"/>
      <c r="D52" s="10"/>
    </row>
    <row r="53" spans="1:4" x14ac:dyDescent="0.25">
      <c r="A53" s="9"/>
      <c r="B53" s="9"/>
    </row>
    <row r="54" spans="1:4" x14ac:dyDescent="0.25">
      <c r="A54" s="9"/>
      <c r="B54" s="9"/>
    </row>
    <row r="55" spans="1:4" x14ac:dyDescent="0.25">
      <c r="A55" s="9"/>
      <c r="B55" s="9"/>
    </row>
    <row r="56" spans="1:4" x14ac:dyDescent="0.25">
      <c r="A56" s="9"/>
      <c r="B56" s="9"/>
    </row>
    <row r="57" spans="1:4" x14ac:dyDescent="0.25">
      <c r="A57" s="9"/>
      <c r="B57" s="9"/>
    </row>
    <row r="58" spans="1:4" x14ac:dyDescent="0.25">
      <c r="B58" s="9"/>
    </row>
    <row r="59" spans="1:4" x14ac:dyDescent="0.25">
      <c r="A59" s="9"/>
      <c r="B59" s="9"/>
    </row>
    <row r="60" spans="1:4" x14ac:dyDescent="0.25">
      <c r="A60" s="9"/>
      <c r="B60" s="9"/>
    </row>
    <row r="61" spans="1:4" x14ac:dyDescent="0.25">
      <c r="A61" s="9"/>
      <c r="B61" s="9"/>
    </row>
    <row r="62" spans="1:4" x14ac:dyDescent="0.25">
      <c r="A62" s="9"/>
      <c r="B62" s="9"/>
    </row>
    <row r="63" spans="1:4" x14ac:dyDescent="0.25">
      <c r="A63" s="9"/>
      <c r="B63" s="9"/>
    </row>
    <row r="64" spans="1:4" x14ac:dyDescent="0.25">
      <c r="A64" s="9"/>
      <c r="B64" s="9"/>
    </row>
    <row r="65" spans="1:2" x14ac:dyDescent="0.25">
      <c r="A65" s="9"/>
      <c r="B65" s="9"/>
    </row>
    <row r="66" spans="1:2" x14ac:dyDescent="0.25">
      <c r="A66" s="9"/>
      <c r="B66" s="9"/>
    </row>
    <row r="67" spans="1:2" x14ac:dyDescent="0.25">
      <c r="A67" s="9"/>
      <c r="B67" s="9"/>
    </row>
    <row r="68" spans="1:2" x14ac:dyDescent="0.25">
      <c r="A68" s="9"/>
      <c r="B68" s="9"/>
    </row>
    <row r="69" spans="1:2" x14ac:dyDescent="0.25">
      <c r="A69" s="9"/>
      <c r="B69" s="9"/>
    </row>
    <row r="70" spans="1:2" x14ac:dyDescent="0.25">
      <c r="A70" s="9"/>
      <c r="B70" s="9"/>
    </row>
    <row r="71" spans="1:2" x14ac:dyDescent="0.25">
      <c r="A71" s="9"/>
      <c r="B71" s="9"/>
    </row>
    <row r="72" spans="1:2" x14ac:dyDescent="0.25">
      <c r="A72" s="9"/>
      <c r="B72" s="9"/>
    </row>
    <row r="73" spans="1:2" x14ac:dyDescent="0.25">
      <c r="A73" s="9"/>
      <c r="B73" s="9"/>
    </row>
    <row r="74" spans="1:2" x14ac:dyDescent="0.25">
      <c r="A74" s="9"/>
      <c r="B74" s="9"/>
    </row>
    <row r="75" spans="1:2" x14ac:dyDescent="0.25">
      <c r="A75" s="9"/>
      <c r="B75" s="9"/>
    </row>
    <row r="76" spans="1:2" x14ac:dyDescent="0.25">
      <c r="A76" s="9"/>
      <c r="B76" s="9"/>
    </row>
    <row r="77" spans="1:2" x14ac:dyDescent="0.25">
      <c r="A77" s="9"/>
      <c r="B77" s="9"/>
    </row>
    <row r="78" spans="1:2" x14ac:dyDescent="0.25">
      <c r="A78" s="9"/>
      <c r="B78" s="9"/>
    </row>
    <row r="79" spans="1:2" x14ac:dyDescent="0.25">
      <c r="A79" s="9"/>
      <c r="B79" s="9"/>
    </row>
    <row r="80" spans="1:2" x14ac:dyDescent="0.25">
      <c r="A80" s="9"/>
      <c r="B80" s="9"/>
    </row>
    <row r="81" spans="1:2" x14ac:dyDescent="0.25">
      <c r="A81" s="9"/>
      <c r="B81" s="9"/>
    </row>
    <row r="82" spans="1:2" x14ac:dyDescent="0.25">
      <c r="A82" s="9"/>
      <c r="B82" s="9"/>
    </row>
    <row r="83" spans="1:2" x14ac:dyDescent="0.25">
      <c r="A83" s="9"/>
      <c r="B83" s="9"/>
    </row>
    <row r="84" spans="1:2" x14ac:dyDescent="0.25">
      <c r="A84" s="9"/>
      <c r="B84" s="9"/>
    </row>
    <row r="85" spans="1:2" x14ac:dyDescent="0.25">
      <c r="A85" s="9"/>
      <c r="B85" s="9"/>
    </row>
    <row r="86" spans="1:2" x14ac:dyDescent="0.25">
      <c r="A86" s="9"/>
      <c r="B86" s="9"/>
    </row>
    <row r="87" spans="1:2" x14ac:dyDescent="0.25">
      <c r="A87" s="9"/>
      <c r="B87" s="9"/>
    </row>
    <row r="88" spans="1:2" x14ac:dyDescent="0.25">
      <c r="A88" s="9"/>
      <c r="B88" s="9"/>
    </row>
    <row r="89" spans="1:2" x14ac:dyDescent="0.25">
      <c r="A89" s="9"/>
      <c r="B89" s="9"/>
    </row>
    <row r="90" spans="1:2" x14ac:dyDescent="0.25">
      <c r="A90" s="9"/>
      <c r="B90" s="9"/>
    </row>
    <row r="91" spans="1:2" x14ac:dyDescent="0.25">
      <c r="A91" s="9"/>
      <c r="B91" s="9"/>
    </row>
    <row r="92" spans="1:2" x14ac:dyDescent="0.25">
      <c r="A92" s="9"/>
      <c r="B92" s="9"/>
    </row>
    <row r="93" spans="1:2" x14ac:dyDescent="0.25">
      <c r="A93" s="9"/>
      <c r="B93" s="9"/>
    </row>
    <row r="94" spans="1:2" x14ac:dyDescent="0.25">
      <c r="A94" s="9"/>
      <c r="B94" s="9"/>
    </row>
    <row r="95" spans="1:2" x14ac:dyDescent="0.25">
      <c r="A95" s="9"/>
      <c r="B95" s="9"/>
    </row>
    <row r="96" spans="1:2" x14ac:dyDescent="0.25">
      <c r="A96" s="9"/>
      <c r="B96" s="9"/>
    </row>
    <row r="97" spans="1:2" x14ac:dyDescent="0.25">
      <c r="A97" s="9"/>
      <c r="B97" s="9"/>
    </row>
    <row r="98" spans="1:2" x14ac:dyDescent="0.25">
      <c r="A98" s="9"/>
      <c r="B98" s="9"/>
    </row>
    <row r="99" spans="1:2" x14ac:dyDescent="0.25">
      <c r="A99" s="9"/>
      <c r="B99" s="9"/>
    </row>
    <row r="100" spans="1:2" x14ac:dyDescent="0.25">
      <c r="A100" s="9"/>
      <c r="B100" s="9"/>
    </row>
    <row r="101" spans="1:2" x14ac:dyDescent="0.25">
      <c r="A101" s="9"/>
      <c r="B101" s="9"/>
    </row>
    <row r="102" spans="1:2" x14ac:dyDescent="0.25">
      <c r="A102" s="9"/>
      <c r="B102" s="9"/>
    </row>
    <row r="103" spans="1:2" x14ac:dyDescent="0.25">
      <c r="A103" s="9"/>
      <c r="B103" s="9"/>
    </row>
    <row r="104" spans="1:2" x14ac:dyDescent="0.25">
      <c r="A104" s="9"/>
      <c r="B104" s="9"/>
    </row>
    <row r="105" spans="1:2" x14ac:dyDescent="0.25">
      <c r="A105" s="9"/>
      <c r="B105" s="9"/>
    </row>
    <row r="106" spans="1:2" x14ac:dyDescent="0.25">
      <c r="A106" s="9"/>
      <c r="B106" s="9"/>
    </row>
    <row r="107" spans="1:2" x14ac:dyDescent="0.25">
      <c r="A107" s="9"/>
      <c r="B107" s="9"/>
    </row>
    <row r="108" spans="1:2" x14ac:dyDescent="0.25">
      <c r="A108" s="9"/>
      <c r="B108" s="9"/>
    </row>
    <row r="109" spans="1:2" x14ac:dyDescent="0.25">
      <c r="A109" s="9"/>
      <c r="B109" s="9"/>
    </row>
    <row r="110" spans="1:2" x14ac:dyDescent="0.25">
      <c r="A110" s="9"/>
      <c r="B110" s="9"/>
    </row>
    <row r="111" spans="1:2" x14ac:dyDescent="0.25">
      <c r="A111" s="9"/>
      <c r="B111" s="9"/>
    </row>
    <row r="112" spans="1:2" x14ac:dyDescent="0.25">
      <c r="A112" s="9"/>
      <c r="B112" s="9"/>
    </row>
    <row r="113" spans="1:2" x14ac:dyDescent="0.25">
      <c r="A113" s="9"/>
      <c r="B113" s="9"/>
    </row>
    <row r="114" spans="1:2" x14ac:dyDescent="0.25">
      <c r="A114" s="9"/>
      <c r="B114" s="9"/>
    </row>
    <row r="115" spans="1:2" x14ac:dyDescent="0.25">
      <c r="A115" s="9"/>
      <c r="B115" s="9"/>
    </row>
    <row r="116" spans="1:2" x14ac:dyDescent="0.25">
      <c r="A116" s="9"/>
      <c r="B116" s="9"/>
    </row>
    <row r="117" spans="1:2" x14ac:dyDescent="0.25">
      <c r="A117" s="9"/>
      <c r="B117" s="9"/>
    </row>
    <row r="118" spans="1:2" x14ac:dyDescent="0.25">
      <c r="A118" s="9"/>
      <c r="B118" s="9"/>
    </row>
    <row r="119" spans="1:2" x14ac:dyDescent="0.25">
      <c r="A119" s="9"/>
      <c r="B119" s="9"/>
    </row>
    <row r="120" spans="1:2" x14ac:dyDescent="0.25">
      <c r="A120" s="9"/>
      <c r="B120" s="9"/>
    </row>
    <row r="121" spans="1:2" x14ac:dyDescent="0.25">
      <c r="A121" s="9"/>
      <c r="B121" s="9"/>
    </row>
    <row r="122" spans="1:2" x14ac:dyDescent="0.25">
      <c r="A122" s="9"/>
      <c r="B122" s="9"/>
    </row>
    <row r="123" spans="1:2" x14ac:dyDescent="0.25">
      <c r="A123" s="9"/>
      <c r="B123" s="9"/>
    </row>
    <row r="124" spans="1:2" x14ac:dyDescent="0.25">
      <c r="A124" s="9"/>
      <c r="B124" s="9"/>
    </row>
    <row r="125" spans="1:2" x14ac:dyDescent="0.25">
      <c r="A125" s="9"/>
      <c r="B125" s="9"/>
    </row>
    <row r="126" spans="1:2" x14ac:dyDescent="0.25">
      <c r="A126" s="9"/>
      <c r="B126" s="9"/>
    </row>
    <row r="127" spans="1:2" x14ac:dyDescent="0.25">
      <c r="A127" s="9"/>
      <c r="B127" s="9"/>
    </row>
    <row r="128" spans="1:2" x14ac:dyDescent="0.25">
      <c r="A128" s="9"/>
      <c r="B128" s="9"/>
    </row>
    <row r="129" spans="1:2" x14ac:dyDescent="0.25">
      <c r="A129" s="9"/>
      <c r="B129" s="9"/>
    </row>
    <row r="130" spans="1:2" x14ac:dyDescent="0.25">
      <c r="A130" s="9"/>
      <c r="B130" s="9"/>
    </row>
    <row r="131" spans="1:2" x14ac:dyDescent="0.25">
      <c r="A131" s="9"/>
      <c r="B131" s="9"/>
    </row>
    <row r="132" spans="1:2" x14ac:dyDescent="0.25">
      <c r="A132" s="9"/>
      <c r="B132" s="9"/>
    </row>
    <row r="133" spans="1:2" x14ac:dyDescent="0.25">
      <c r="A133" s="9"/>
      <c r="B133" s="9"/>
    </row>
    <row r="134" spans="1:2" x14ac:dyDescent="0.25">
      <c r="A134" s="9"/>
      <c r="B134" s="9"/>
    </row>
    <row r="135" spans="1:2" x14ac:dyDescent="0.25">
      <c r="A135" s="9"/>
      <c r="B135" s="9"/>
    </row>
    <row r="136" spans="1:2" x14ac:dyDescent="0.25">
      <c r="A136" s="9"/>
      <c r="B136" s="9"/>
    </row>
    <row r="137" spans="1:2" x14ac:dyDescent="0.25">
      <c r="A137" s="9"/>
      <c r="B137" s="9"/>
    </row>
    <row r="138" spans="1:2" x14ac:dyDescent="0.25">
      <c r="A138" s="9"/>
      <c r="B138" s="9"/>
    </row>
    <row r="139" spans="1:2" x14ac:dyDescent="0.25">
      <c r="A139" s="9"/>
      <c r="B139" s="9"/>
    </row>
    <row r="140" spans="1:2" x14ac:dyDescent="0.25">
      <c r="A140" s="9"/>
      <c r="B140" s="9"/>
    </row>
    <row r="141" spans="1:2" x14ac:dyDescent="0.25">
      <c r="A141" s="9"/>
      <c r="B141" s="9"/>
    </row>
    <row r="142" spans="1:2" x14ac:dyDescent="0.25">
      <c r="A142" s="9"/>
      <c r="B142" s="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1"/>
  <sheetViews>
    <sheetView workbookViewId="0">
      <selection activeCell="A23" sqref="A23"/>
    </sheetView>
  </sheetViews>
  <sheetFormatPr baseColWidth="10" defaultRowHeight="15" x14ac:dyDescent="0.25"/>
  <sheetData>
    <row r="1" spans="1:1" x14ac:dyDescent="0.25">
      <c r="A1" s="7" t="s">
        <v>55</v>
      </c>
    </row>
    <row r="4" spans="1:1" x14ac:dyDescent="0.25">
      <c r="A4" t="str">
        <f>'Input data BoD'!B41</f>
        <v>Gesundheitsberichtserstattung des Bundes (2018)</v>
      </c>
    </row>
    <row r="5" spans="1:1" x14ac:dyDescent="0.25">
      <c r="A5" t="s">
        <v>63</v>
      </c>
    </row>
    <row r="7" spans="1:1" x14ac:dyDescent="0.25">
      <c r="A7" t="str">
        <f>'Input data BoD'!E41</f>
        <v>Destatis (2018)</v>
      </c>
    </row>
    <row r="8" spans="1:1" x14ac:dyDescent="0.25">
      <c r="A8" t="s">
        <v>60</v>
      </c>
    </row>
    <row r="10" spans="1:1" x14ac:dyDescent="0.25">
      <c r="A10" t="str">
        <f>'Input data BoD'!G41</f>
        <v>Gesundheitsberichtserstattung des Bundes (2017)</v>
      </c>
    </row>
    <row r="11" spans="1:1" x14ac:dyDescent="0.25">
      <c r="A11" t="s">
        <v>58</v>
      </c>
    </row>
    <row r="13" spans="1:1" x14ac:dyDescent="0.25">
      <c r="A13" t="str">
        <f>'Input data Exposure'!C43</f>
        <v>Modelierung Sarah</v>
      </c>
    </row>
    <row r="14" spans="1:1" x14ac:dyDescent="0.25">
      <c r="A14" s="33" t="s">
        <v>62</v>
      </c>
    </row>
    <row r="16" spans="1:1" x14ac:dyDescent="0.25">
      <c r="A16" t="str">
        <f>'Input data BoD'!M41</f>
        <v>GBD 2019</v>
      </c>
    </row>
    <row r="17" spans="1:1" x14ac:dyDescent="0.25">
      <c r="A17" t="s">
        <v>106</v>
      </c>
    </row>
    <row r="19" spans="1:1" x14ac:dyDescent="0.25">
      <c r="A19" s="16" t="str">
        <f>'Input data BoD'!Q18</f>
        <v>GEDA (Stepphuhn et al. 2017)</v>
      </c>
    </row>
    <row r="20" spans="1:1" x14ac:dyDescent="0.25">
      <c r="A20" s="16" t="s">
        <v>74</v>
      </c>
    </row>
    <row r="21" spans="1:1" x14ac:dyDescent="0.25">
      <c r="A21" s="16"/>
    </row>
  </sheetData>
  <hyperlinks>
    <hyperlink ref="A14" r:id="rId1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 data BoD</vt:lpstr>
      <vt:lpstr>Quantification BoD</vt:lpstr>
      <vt:lpstr>Input data Exposure</vt:lpstr>
      <vt:lpstr>Sources</vt:lpstr>
    </vt:vector>
  </TitlesOfParts>
  <Company>UBA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Tobollik, Myriam</dc:creator>
  <cp:lastModifiedBy>Tobollik, Myriam</cp:lastModifiedBy>
  <dcterms:created xsi:type="dcterms:W3CDTF">2017-09-20T12:58:31Z</dcterms:created>
  <dcterms:modified xsi:type="dcterms:W3CDTF">2023-07-11T14:42:42Z</dcterms:modified>
</cp:coreProperties>
</file>