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Z:\int\BMBF_UKAGEP\Projektunterlagen\EBD-Berechnung\Feinstaub\Berechnung_IHD\"/>
    </mc:Choice>
  </mc:AlternateContent>
  <xr:revisionPtr revIDLastSave="0" documentId="13_ncr:1_{F7CC8173-9120-45E1-8F35-8C4477EA7786}" xr6:coauthVersionLast="36" xr6:coauthVersionMax="36" xr10:uidLastSave="{00000000-0000-0000-0000-000000000000}"/>
  <bookViews>
    <workbookView xWindow="0" yWindow="465" windowWidth="28800" windowHeight="17145" activeTab="3" xr2:uid="{00000000-000D-0000-FFFF-FFFF00000000}"/>
  </bookViews>
  <sheets>
    <sheet name="Input data BoD" sheetId="1" r:id="rId1"/>
    <sheet name="Quantification BoD" sheetId="3" r:id="rId2"/>
    <sheet name="Input data Exposure" sheetId="2" r:id="rId3"/>
    <sheet name="Sources" sheetId="8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8" l="1"/>
  <c r="K37" i="3"/>
  <c r="A16" i="8"/>
  <c r="K37" i="2" l="1"/>
  <c r="J37" i="2"/>
  <c r="I37" i="2"/>
  <c r="H37" i="2"/>
  <c r="G37" i="2"/>
  <c r="F37" i="2"/>
  <c r="E37" i="2"/>
  <c r="D37" i="2"/>
  <c r="C37" i="2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38" i="1"/>
  <c r="H38" i="1" l="1"/>
  <c r="G38" i="1"/>
  <c r="B38" i="1"/>
  <c r="K11" i="1" l="1"/>
  <c r="C38" i="1"/>
  <c r="E15" i="3" l="1"/>
  <c r="F15" i="3"/>
  <c r="E16" i="3"/>
  <c r="F16" i="3"/>
  <c r="E17" i="3"/>
  <c r="F17" i="3"/>
  <c r="F14" i="3"/>
  <c r="E14" i="3"/>
  <c r="K28" i="1"/>
  <c r="F28" i="3" s="1"/>
  <c r="K29" i="1"/>
  <c r="F29" i="3" s="1"/>
  <c r="J18" i="1" l="1"/>
  <c r="K33" i="1"/>
  <c r="F33" i="3" s="1"/>
  <c r="J33" i="1"/>
  <c r="E33" i="3" s="1"/>
  <c r="K32" i="1"/>
  <c r="F32" i="3" s="1"/>
  <c r="J32" i="1"/>
  <c r="E32" i="3" s="1"/>
  <c r="K31" i="1"/>
  <c r="F31" i="3" s="1"/>
  <c r="J31" i="1"/>
  <c r="E31" i="3" s="1"/>
  <c r="K30" i="1"/>
  <c r="F30" i="3" s="1"/>
  <c r="J30" i="1"/>
  <c r="E30" i="3" s="1"/>
  <c r="J29" i="1"/>
  <c r="E29" i="3" s="1"/>
  <c r="J28" i="1"/>
  <c r="E28" i="3" s="1"/>
  <c r="K27" i="1"/>
  <c r="F27" i="3" s="1"/>
  <c r="J27" i="1"/>
  <c r="E27" i="3" s="1"/>
  <c r="K26" i="1"/>
  <c r="F26" i="3" s="1"/>
  <c r="J26" i="1"/>
  <c r="E26" i="3" s="1"/>
  <c r="K25" i="1"/>
  <c r="F25" i="3" s="1"/>
  <c r="J25" i="1"/>
  <c r="E25" i="3" s="1"/>
  <c r="K24" i="1"/>
  <c r="F24" i="3" s="1"/>
  <c r="J24" i="1"/>
  <c r="E24" i="3" s="1"/>
  <c r="K23" i="1"/>
  <c r="F23" i="3" s="1"/>
  <c r="J23" i="1"/>
  <c r="E23" i="3" s="1"/>
  <c r="K22" i="1"/>
  <c r="F22" i="3" s="1"/>
  <c r="J22" i="1"/>
  <c r="E22" i="3" s="1"/>
  <c r="K21" i="1"/>
  <c r="F21" i="3" s="1"/>
  <c r="J21" i="1"/>
  <c r="E21" i="3" s="1"/>
  <c r="K20" i="1"/>
  <c r="F20" i="3" s="1"/>
  <c r="J20" i="1"/>
  <c r="E20" i="3" s="1"/>
  <c r="K19" i="1"/>
  <c r="F19" i="3" s="1"/>
  <c r="J19" i="1"/>
  <c r="E19" i="3" s="1"/>
  <c r="K18" i="1"/>
  <c r="F18" i="3" l="1"/>
  <c r="K38" i="1"/>
  <c r="E18" i="3"/>
  <c r="J38" i="1"/>
  <c r="L19" i="1"/>
  <c r="L21" i="1"/>
  <c r="L23" i="1"/>
  <c r="L25" i="1"/>
  <c r="L27" i="1"/>
  <c r="L29" i="1"/>
  <c r="L31" i="1"/>
  <c r="L33" i="1"/>
  <c r="L20" i="1"/>
  <c r="L22" i="1"/>
  <c r="L24" i="1"/>
  <c r="L26" i="1"/>
  <c r="L28" i="1"/>
  <c r="L30" i="1"/>
  <c r="L32" i="1"/>
  <c r="L18" i="1"/>
  <c r="L38" i="1" l="1"/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4" i="1"/>
  <c r="I38" i="1" l="1"/>
  <c r="G16" i="3" l="1"/>
  <c r="G20" i="3"/>
  <c r="B14" i="3"/>
  <c r="G17" i="3"/>
  <c r="B33" i="3"/>
  <c r="A13" i="8"/>
  <c r="A10" i="8"/>
  <c r="A7" i="8"/>
  <c r="A4" i="8"/>
  <c r="B19" i="3"/>
  <c r="H19" i="3" s="1"/>
  <c r="B20" i="3"/>
  <c r="C21" i="3"/>
  <c r="C23" i="3"/>
  <c r="C29" i="3"/>
  <c r="C31" i="3"/>
  <c r="B28" i="3"/>
  <c r="B15" i="3"/>
  <c r="C15" i="3"/>
  <c r="B16" i="3"/>
  <c r="C16" i="3"/>
  <c r="B17" i="3"/>
  <c r="C17" i="3"/>
  <c r="B18" i="3"/>
  <c r="C18" i="3"/>
  <c r="I18" i="3" s="1"/>
  <c r="C19" i="3"/>
  <c r="C20" i="3"/>
  <c r="I20" i="3" s="1"/>
  <c r="B21" i="3"/>
  <c r="B22" i="3"/>
  <c r="C22" i="3"/>
  <c r="B23" i="3"/>
  <c r="B24" i="3"/>
  <c r="C24" i="3"/>
  <c r="B25" i="3"/>
  <c r="C25" i="3"/>
  <c r="B26" i="3"/>
  <c r="C26" i="3"/>
  <c r="B27" i="3"/>
  <c r="C27" i="3"/>
  <c r="C28" i="3"/>
  <c r="B29" i="3"/>
  <c r="B30" i="3"/>
  <c r="C30" i="3"/>
  <c r="B31" i="3"/>
  <c r="B32" i="3"/>
  <c r="C32" i="3"/>
  <c r="C33" i="3"/>
  <c r="C14" i="3"/>
  <c r="G19" i="3"/>
  <c r="G31" i="3"/>
  <c r="G29" i="3"/>
  <c r="G27" i="3"/>
  <c r="G25" i="3"/>
  <c r="G23" i="3"/>
  <c r="G21" i="3"/>
  <c r="I21" i="3"/>
  <c r="H25" i="3"/>
  <c r="G18" i="3"/>
  <c r="G15" i="3"/>
  <c r="B8" i="3"/>
  <c r="B7" i="3"/>
  <c r="B6" i="3"/>
  <c r="B5" i="3"/>
  <c r="B4" i="3"/>
  <c r="B3" i="3"/>
  <c r="B2" i="3"/>
  <c r="H12" i="1"/>
  <c r="B3" i="2"/>
  <c r="B4" i="2"/>
  <c r="B5" i="2"/>
  <c r="B6" i="2"/>
  <c r="B7" i="2"/>
  <c r="B8" i="2"/>
  <c r="B2" i="2"/>
  <c r="D20" i="3" l="1"/>
  <c r="I15" i="3"/>
  <c r="D25" i="3"/>
  <c r="I19" i="3"/>
  <c r="H15" i="3"/>
  <c r="I14" i="3"/>
  <c r="I33" i="3"/>
  <c r="I30" i="3"/>
  <c r="I27" i="3"/>
  <c r="H23" i="3"/>
  <c r="I28" i="3"/>
  <c r="H16" i="3"/>
  <c r="F37" i="3"/>
  <c r="D23" i="3"/>
  <c r="J23" i="3" s="1"/>
  <c r="K23" i="3" s="1"/>
  <c r="I23" i="3"/>
  <c r="I29" i="3"/>
  <c r="G14" i="3"/>
  <c r="G26" i="3"/>
  <c r="G33" i="3"/>
  <c r="E37" i="3"/>
  <c r="G22" i="3"/>
  <c r="G24" i="3"/>
  <c r="H24" i="3"/>
  <c r="H18" i="3"/>
  <c r="J20" i="3"/>
  <c r="K20" i="3" s="1"/>
  <c r="G30" i="3"/>
  <c r="G28" i="3"/>
  <c r="J25" i="3"/>
  <c r="K25" i="3" s="1"/>
  <c r="G32" i="3"/>
  <c r="H32" i="3"/>
  <c r="D30" i="3"/>
  <c r="H30" i="3"/>
  <c r="I22" i="3"/>
  <c r="H28" i="3"/>
  <c r="I31" i="3"/>
  <c r="I32" i="3"/>
  <c r="D27" i="3"/>
  <c r="J27" i="3" s="1"/>
  <c r="K27" i="3" s="1"/>
  <c r="H27" i="3"/>
  <c r="H26" i="3"/>
  <c r="H17" i="3"/>
  <c r="D15" i="3"/>
  <c r="J15" i="3" s="1"/>
  <c r="H33" i="3"/>
  <c r="I25" i="3"/>
  <c r="I17" i="3"/>
  <c r="D17" i="3"/>
  <c r="J17" i="3" s="1"/>
  <c r="D19" i="3"/>
  <c r="J19" i="3" s="1"/>
  <c r="K19" i="3" s="1"/>
  <c r="H14" i="3"/>
  <c r="D16" i="3"/>
  <c r="J16" i="3" s="1"/>
  <c r="K12" i="1"/>
  <c r="B37" i="3"/>
  <c r="H29" i="3"/>
  <c r="I24" i="3"/>
  <c r="H20" i="3"/>
  <c r="D14" i="3"/>
  <c r="J14" i="3" s="1"/>
  <c r="D33" i="3"/>
  <c r="D28" i="3"/>
  <c r="D31" i="3"/>
  <c r="J31" i="3" s="1"/>
  <c r="K31" i="3" s="1"/>
  <c r="C37" i="3"/>
  <c r="D26" i="3"/>
  <c r="D18" i="3"/>
  <c r="J18" i="3" s="1"/>
  <c r="K18" i="3" s="1"/>
  <c r="D32" i="3"/>
  <c r="I16" i="3"/>
  <c r="H31" i="3"/>
  <c r="D29" i="3"/>
  <c r="J29" i="3" s="1"/>
  <c r="K29" i="3" s="1"/>
  <c r="D21" i="3"/>
  <c r="J21" i="3" s="1"/>
  <c r="K21" i="3" s="1"/>
  <c r="D24" i="3"/>
  <c r="I26" i="3"/>
  <c r="H21" i="3"/>
  <c r="D22" i="3"/>
  <c r="H22" i="3"/>
  <c r="J22" i="3" l="1"/>
  <c r="K22" i="3" s="1"/>
  <c r="J30" i="3"/>
  <c r="K30" i="3" s="1"/>
  <c r="J33" i="3"/>
  <c r="K33" i="3" s="1"/>
  <c r="J24" i="3"/>
  <c r="K24" i="3" s="1"/>
  <c r="J26" i="3"/>
  <c r="K26" i="3" s="1"/>
  <c r="J28" i="3"/>
  <c r="K28" i="3" s="1"/>
  <c r="G37" i="3"/>
  <c r="J32" i="3"/>
  <c r="K32" i="3" s="1"/>
  <c r="H37" i="3"/>
  <c r="D37" i="3"/>
  <c r="I37" i="3"/>
  <c r="J3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Tobollik, Myriam</author>
  </authors>
  <commentList>
    <comment ref="B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Tobollik, Myriam:</t>
        </r>
        <r>
          <rPr>
            <sz val="9"/>
            <color indexed="81"/>
            <rFont val="Segoe UI"/>
            <family val="2"/>
          </rPr>
          <t xml:space="preserve">
Number of deaths * Life expectancy at age of death
</t>
        </r>
      </text>
    </comment>
    <comment ref="E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Tobollik, Myriam:</t>
        </r>
        <r>
          <rPr>
            <sz val="9"/>
            <color indexed="81"/>
            <rFont val="Segoe UI"/>
            <family val="2"/>
          </rPr>
          <t xml:space="preserve">
number of prevalent cases * disability weight</t>
        </r>
      </text>
    </comment>
  </commentList>
</comments>
</file>

<file path=xl/sharedStrings.xml><?xml version="1.0" encoding="utf-8"?>
<sst xmlns="http://schemas.openxmlformats.org/spreadsheetml/2006/main" count="177" uniqueCount="115">
  <si>
    <t>Burden of Disease Quantification</t>
  </si>
  <si>
    <t>Population</t>
  </si>
  <si>
    <t>Author:</t>
  </si>
  <si>
    <t>Date:</t>
  </si>
  <si>
    <t>Substance:</t>
  </si>
  <si>
    <t>Population:</t>
  </si>
  <si>
    <t>Disease:</t>
  </si>
  <si>
    <t>ICD-10:</t>
  </si>
  <si>
    <t>Year:</t>
  </si>
  <si>
    <t>Age starting</t>
  </si>
  <si>
    <t>total</t>
  </si>
  <si>
    <t>Life expectancy</t>
  </si>
  <si>
    <t>Deaths due to</t>
  </si>
  <si>
    <t>Source:</t>
  </si>
  <si>
    <t>Input data: Exposure</t>
  </si>
  <si>
    <t>in µg/m³</t>
  </si>
  <si>
    <t>Source</t>
  </si>
  <si>
    <t>Myriam</t>
  </si>
  <si>
    <t>Disability Weight</t>
  </si>
  <si>
    <t>Summe</t>
  </si>
  <si>
    <t>PM2.5</t>
  </si>
  <si>
    <t>YLLs</t>
  </si>
  <si>
    <t>male</t>
  </si>
  <si>
    <t>female</t>
  </si>
  <si>
    <t>DALYs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</si>
  <si>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</si>
  <si>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</si>
  <si>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</si>
  <si>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</si>
  <si>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</si>
  <si>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</si>
  <si>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</si>
  <si>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</si>
  <si>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</si>
  <si>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</si>
  <si>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</si>
  <si>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</si>
  <si>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</si>
  <si>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</si>
  <si>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</si>
  <si>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</si>
  <si>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</si>
  <si>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</si>
  <si>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Checked by:</t>
  </si>
  <si>
    <t>Input data: Burden of Disease</t>
  </si>
  <si>
    <t>Quantification of Burden of Disease</t>
  </si>
  <si>
    <t>Mean DW</t>
  </si>
  <si>
    <t>YLDs</t>
  </si>
  <si>
    <t>% YLDs to DALYs</t>
  </si>
  <si>
    <t>Percentage of population</t>
  </si>
  <si>
    <t>0-1</t>
  </si>
  <si>
    <t>Prevalence of</t>
  </si>
  <si>
    <t xml:space="preserve">Germany </t>
  </si>
  <si>
    <t>concentration</t>
  </si>
  <si>
    <t>90+</t>
  </si>
  <si>
    <t>Sources</t>
  </si>
  <si>
    <t>Modelierung Sarah</t>
  </si>
  <si>
    <t>mean concentration</t>
  </si>
  <si>
    <t>Gesundheitsberichterstattung des Bundes. (2017). Sterbefälle, Sterbeziffern (je 100.000 Einwohner, altersstandardisiert) (ab 1998). Gliederungsmerkmale: Jahre, Region, Alter, Geschlecht, Nationalität, ICD-10, Art der Standardisierung.   Retrieved from http://www.gbe-bund.de/oowa921-install/servlet/oowa/aw92/dboowasys921.xwdevkit/xwd_init?gbe.isgbetol/xs_start_neu/&amp;p_aid=3&amp;p_aid=18290433&amp;nummer=6&amp;p_sprache=D&amp;p_indsp=-&amp;p_aid=39667448#AKT</t>
  </si>
  <si>
    <t>Gesundheitsberichtserstattung des Bundes (2017)</t>
  </si>
  <si>
    <t>destatis. (2018). Sterbetafeln. Ergebnisse aus der laufenden Berechnung von Periodensterbetafeln für Deutschland und die Bundesländer. Retrieved from Wiesbaden: https://www.destatis.de/DE/Publikationen/Thematisch/Bevoelkerung/Bevoelkerungsbewegung/PeriodensterbetafelnBundeslaender.html</t>
  </si>
  <si>
    <t>Destatis (2018)</t>
  </si>
  <si>
    <t>\\gruppencp\II1.6\int\BMBF_UKAGEP\Projektunterlagen\Expositionsmodellierung\Feinstaub\Verschneidung_PM25_Bevölkerungsdichte_2007-2016</t>
  </si>
  <si>
    <t>Gesundheitsberichterstattung des Bundes. (2018). Bevölkerung im Jahresdurchschnitt. Gliederungsmerkmale: Jahre, Region, Alter, Geschlecht, Nationalität (Grundlage Zensus 2011).   Retrieved from http://www.gbe-bund.de/oowa921-install/servlet/oowa/aw92/dboowasys921.xwdevkit/xwd_init?gbe.isgbetol/xs_start_neu/&amp;p_aid=i&amp;p_aid=58211925&amp;nummer=5&amp;p_sprache=D&amp;p_indsp=32200641&amp;p_aid=66378185</t>
  </si>
  <si>
    <t>Gesundheitsberichtserstattung des Bundes (2018)</t>
  </si>
  <si>
    <t>I20-I25</t>
  </si>
  <si>
    <t>Ischämic heart disease</t>
  </si>
  <si>
    <t>age</t>
  </si>
  <si>
    <t>males</t>
  </si>
  <si>
    <t>females</t>
  </si>
  <si>
    <t>18-44</t>
  </si>
  <si>
    <t>45-54</t>
  </si>
  <si>
    <t>55-64</t>
  </si>
  <si>
    <t>65-74</t>
  </si>
  <si>
    <t>GEDA (Busch &amp; Kuhnert 2017)</t>
  </si>
  <si>
    <t>Busch, M. A. and R. Kuhnert (2017). "12-Monats-Prävalenz einer koronaren Herzkrankheit in Deutschland." Journal of Health Monitoring 2(1).</t>
  </si>
  <si>
    <t>&lt; 10</t>
  </si>
  <si>
    <t>ab 10</t>
  </si>
  <si>
    <t>ab 20</t>
  </si>
  <si>
    <t>ab 30</t>
  </si>
  <si>
    <t>ab 40</t>
  </si>
  <si>
    <t>ab 50</t>
  </si>
  <si>
    <t>ab 60</t>
  </si>
  <si>
    <t>ab 70</t>
  </si>
  <si>
    <t>ab 80</t>
  </si>
  <si>
    <t>Nov 2020</t>
  </si>
  <si>
    <t xml:space="preserve"> ≥ 0 bis &lt; 0,5</t>
  </si>
  <si>
    <t xml:space="preserve">  ≥ 0,5 bis &lt; 1,5</t>
  </si>
  <si>
    <t xml:space="preserve"> ≥ 1,5 bis &lt; 2,5</t>
  </si>
  <si>
    <t xml:space="preserve"> ≥ 2,5 bis &lt; 3,5</t>
  </si>
  <si>
    <t xml:space="preserve">  ≥ 3,5 bis &lt; 4,5</t>
  </si>
  <si>
    <t xml:space="preserve"> ≥ 4,5 bis &lt; 5,5</t>
  </si>
  <si>
    <t xml:space="preserve"> ≥ 5,5 bis &lt; 6,5</t>
  </si>
  <si>
    <t xml:space="preserve">  ≥ 6,5 bis &lt; 7,5</t>
  </si>
  <si>
    <t xml:space="preserve"> ≥ 7,5 bis &lt; 8,5</t>
  </si>
  <si>
    <t xml:space="preserve"> ≥ 8,5 bis &lt; 9,5</t>
  </si>
  <si>
    <t xml:space="preserve">  ≥ 9,5 bis &lt; 10,5</t>
  </si>
  <si>
    <t xml:space="preserve"> ≥ 10,5 bis &lt; 11,5</t>
  </si>
  <si>
    <t xml:space="preserve"> ≥ 11,5 bis &lt; 12,5</t>
  </si>
  <si>
    <t xml:space="preserve">  ≥ 12,5 bis &lt; 13,5</t>
  </si>
  <si>
    <t xml:space="preserve"> ≥ 13,5 bis &lt; 14,5</t>
  </si>
  <si>
    <t xml:space="preserve"> ≥ 14,5 bis &lt; 15,5</t>
  </si>
  <si>
    <t xml:space="preserve">  ≥ 15,5 bis &lt; 16,5</t>
  </si>
  <si>
    <t xml:space="preserve"> ≥ 16,5 bis &lt; 17,5</t>
  </si>
  <si>
    <t xml:space="preserve"> ≥ 17,5 bis &lt; 18,5</t>
  </si>
  <si>
    <t xml:space="preserve">  ≥ 18,5 bis &lt; 19,5</t>
  </si>
  <si>
    <t xml:space="preserve"> ≥ 19,5 bis &lt; 20,5</t>
  </si>
  <si>
    <t xml:space="preserve"> ≥ 20,5 bis &lt; 21,5</t>
  </si>
  <si>
    <t xml:space="preserve">  ≥ 21,5 bis &lt; 22,5</t>
  </si>
  <si>
    <t>GBD 2019</t>
  </si>
  <si>
    <t xml:space="preserve">2014 rates applied to </t>
  </si>
  <si>
    <t>2017/2019</t>
  </si>
  <si>
    <t>Dietrich</t>
  </si>
  <si>
    <t>Personel Communication</t>
  </si>
  <si>
    <t>https://vizhub.healthdata.org/gbd-results/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</si>
</sst>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%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4" fillId="3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1" fontId="0" fillId="0" borderId="0" xfId="0" applyNumberFormat="1"/>
    <xf numFmtId="49" fontId="3" fillId="2" borderId="0" xfId="0" applyNumberFormat="1" applyFon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49" fontId="0" fillId="3" borderId="0" xfId="0" applyNumberFormat="1" applyFill="1"/>
    <xf numFmtId="0" fontId="0" fillId="0" borderId="0" xfId="0" applyAlignment="1">
      <alignment horizontal="left"/>
    </xf>
    <xf numFmtId="1" fontId="8" fillId="0" borderId="0" xfId="0" applyNumberFormat="1" applyFont="1" applyFill="1"/>
    <xf numFmtId="1" fontId="2" fillId="0" borderId="0" xfId="0" applyNumberFormat="1" applyFont="1"/>
    <xf numFmtId="1" fontId="9" fillId="0" borderId="0" xfId="0" applyNumberFormat="1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wrapText="1"/>
    </xf>
    <xf numFmtId="1" fontId="11" fillId="0" borderId="0" xfId="0" applyNumberFormat="1" applyFont="1"/>
    <xf numFmtId="9" fontId="10" fillId="0" borderId="0" xfId="1" applyFont="1"/>
    <xf numFmtId="0" fontId="10" fillId="0" borderId="0" xfId="0" applyFont="1" applyFill="1"/>
    <xf numFmtId="165" fontId="0" fillId="0" borderId="0" xfId="1" applyNumberFormat="1" applyFont="1"/>
    <xf numFmtId="0" fontId="0" fillId="0" borderId="0" xfId="0" applyFont="1"/>
    <xf numFmtId="1" fontId="0" fillId="0" borderId="0" xfId="0" applyNumberFormat="1" applyFont="1"/>
    <xf numFmtId="0" fontId="12" fillId="0" borderId="0" xfId="11"/>
    <xf numFmtId="1" fontId="0" fillId="0" borderId="0" xfId="0" applyNumberFormat="1" applyFont="1" applyFill="1"/>
    <xf numFmtId="0" fontId="0" fillId="0" borderId="0" xfId="0" applyFont="1" applyFill="1"/>
    <xf numFmtId="1" fontId="0" fillId="0" borderId="0" xfId="0" applyNumberFormat="1" applyFill="1"/>
    <xf numFmtId="3" fontId="0" fillId="0" borderId="0" xfId="0" applyNumberFormat="1"/>
    <xf numFmtId="0" fontId="14" fillId="5" borderId="0" xfId="0" applyFont="1" applyFill="1"/>
    <xf numFmtId="0" fontId="14" fillId="5" borderId="0" xfId="0" applyFont="1" applyFill="1" applyAlignment="1">
      <alignment wrapText="1"/>
    </xf>
    <xf numFmtId="166" fontId="14" fillId="5" borderId="0" xfId="1" applyNumberFormat="1" applyFont="1" applyFill="1"/>
    <xf numFmtId="0" fontId="8" fillId="0" borderId="0" xfId="0" applyFont="1"/>
    <xf numFmtId="0" fontId="2" fillId="4" borderId="0" xfId="0" applyFont="1" applyFill="1"/>
    <xf numFmtId="0" fontId="2" fillId="0" borderId="0" xfId="0" applyFont="1" applyAlignment="1">
      <alignment wrapText="1"/>
    </xf>
    <xf numFmtId="3" fontId="0" fillId="0" borderId="0" xfId="0" applyNumberFormat="1" applyFill="1"/>
    <xf numFmtId="0" fontId="11" fillId="0" borderId="0" xfId="0" applyFont="1" applyFill="1"/>
    <xf numFmtId="1" fontId="10" fillId="0" borderId="0" xfId="0" applyNumberFormat="1" applyFont="1" applyFill="1"/>
    <xf numFmtId="1" fontId="11" fillId="0" borderId="0" xfId="0" applyNumberFormat="1" applyFont="1" applyFill="1"/>
  </cellXfs>
  <cellStyles count="12"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/>
    <cellStyle name="Normal 2" xfId="2" xr:uid="{00000000-0005-0000-0000-000009000000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Expositionsmodellierung/Feinstaub/Verschneidung_PM25_Bev&#246;lkerungsdichte_2007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"/>
  <sheetViews>
    <sheetView zoomScaleNormal="100" zoomScalePageLayoutView="110" workbookViewId="0">
      <selection activeCell="B7" sqref="B7"/>
    </sheetView>
  </sheetViews>
  <sheetFormatPr baseColWidth="10" defaultRowHeight="15" x14ac:dyDescent="0.25"/>
  <cols>
    <col min="4" max="4" width="12" customWidth="1"/>
    <col min="6" max="6" width="10.85546875" style="15"/>
    <col min="7" max="7" width="13.7109375" style="15" customWidth="1"/>
    <col min="8" max="8" width="10.85546875" style="15"/>
    <col min="10" max="11" width="12.5703125" bestFit="1" customWidth="1"/>
    <col min="12" max="12" width="12.42578125" customWidth="1"/>
    <col min="13" max="13" width="16.42578125" customWidth="1"/>
    <col min="14" max="14" width="16.28515625" customWidth="1"/>
    <col min="15" max="15" width="13.42578125" customWidth="1"/>
  </cols>
  <sheetData>
    <row r="1" spans="1:19" ht="30" customHeight="1" x14ac:dyDescent="0.3">
      <c r="A1" s="5" t="s">
        <v>0</v>
      </c>
      <c r="B1" s="2"/>
      <c r="C1" s="2"/>
      <c r="D1" s="2"/>
      <c r="F1" s="4" t="s">
        <v>44</v>
      </c>
      <c r="G1" s="1"/>
      <c r="H1" s="1"/>
      <c r="I1" s="1"/>
      <c r="J1" s="13"/>
    </row>
    <row r="2" spans="1:19" x14ac:dyDescent="0.25">
      <c r="A2" s="3" t="s">
        <v>2</v>
      </c>
      <c r="B2" s="2" t="s">
        <v>17</v>
      </c>
      <c r="C2" s="2"/>
      <c r="D2" s="2"/>
    </row>
    <row r="3" spans="1:19" x14ac:dyDescent="0.25">
      <c r="A3" s="3" t="s">
        <v>3</v>
      </c>
      <c r="B3" s="17" t="s">
        <v>85</v>
      </c>
      <c r="C3" s="2"/>
      <c r="D3" s="2"/>
    </row>
    <row r="4" spans="1:19" s="15" customFormat="1" x14ac:dyDescent="0.25">
      <c r="A4" s="3" t="s">
        <v>43</v>
      </c>
      <c r="B4" s="17" t="s">
        <v>112</v>
      </c>
      <c r="C4" s="2"/>
      <c r="D4" s="2"/>
    </row>
    <row r="5" spans="1:19" x14ac:dyDescent="0.25">
      <c r="A5" s="3" t="s">
        <v>4</v>
      </c>
      <c r="B5" s="2" t="s">
        <v>20</v>
      </c>
      <c r="C5" s="2"/>
      <c r="D5" s="2"/>
    </row>
    <row r="6" spans="1:19" x14ac:dyDescent="0.25">
      <c r="A6" s="3" t="s">
        <v>5</v>
      </c>
      <c r="B6" s="2" t="s">
        <v>52</v>
      </c>
      <c r="C6" s="2"/>
      <c r="D6" s="2"/>
    </row>
    <row r="7" spans="1:19" x14ac:dyDescent="0.25">
      <c r="A7" s="3" t="s">
        <v>6</v>
      </c>
      <c r="B7" s="2" t="s">
        <v>66</v>
      </c>
      <c r="C7" s="2"/>
      <c r="D7" s="2"/>
    </row>
    <row r="8" spans="1:19" x14ac:dyDescent="0.25">
      <c r="A8" s="3" t="s">
        <v>7</v>
      </c>
      <c r="B8" s="2" t="s">
        <v>65</v>
      </c>
      <c r="C8" s="2"/>
      <c r="D8" s="2"/>
    </row>
    <row r="9" spans="1:19" x14ac:dyDescent="0.25">
      <c r="A9" s="3" t="s">
        <v>8</v>
      </c>
      <c r="B9" s="2">
        <v>2018</v>
      </c>
      <c r="C9" s="2"/>
      <c r="D9" s="2"/>
    </row>
    <row r="10" spans="1:19" x14ac:dyDescent="0.25">
      <c r="A10" s="6"/>
      <c r="B10" s="8"/>
      <c r="C10" s="8"/>
      <c r="D10" s="8"/>
    </row>
    <row r="11" spans="1:19" x14ac:dyDescent="0.25">
      <c r="B11">
        <v>2018</v>
      </c>
      <c r="E11" t="s">
        <v>111</v>
      </c>
      <c r="F11"/>
      <c r="G11">
        <v>2018</v>
      </c>
      <c r="H11"/>
      <c r="J11" s="29" t="s">
        <v>110</v>
      </c>
      <c r="K11" s="29">
        <f>B9</f>
        <v>2018</v>
      </c>
      <c r="L11" s="29"/>
      <c r="M11" s="29">
        <v>2018</v>
      </c>
      <c r="N11" s="29"/>
      <c r="O11" s="29"/>
    </row>
    <row r="12" spans="1:19" x14ac:dyDescent="0.25">
      <c r="B12" s="7" t="s">
        <v>1</v>
      </c>
      <c r="E12" s="7" t="s">
        <v>11</v>
      </c>
      <c r="F12" s="7"/>
      <c r="G12" s="7" t="s">
        <v>12</v>
      </c>
      <c r="H12" s="7" t="str">
        <f>B7</f>
        <v>Ischämic heart disease</v>
      </c>
      <c r="J12" s="7" t="s">
        <v>51</v>
      </c>
      <c r="K12" s="7" t="str">
        <f>H12</f>
        <v>Ischämic heart disease</v>
      </c>
      <c r="L12" s="29"/>
      <c r="M12" s="7" t="s">
        <v>18</v>
      </c>
      <c r="N12" s="29"/>
      <c r="O12" s="29"/>
    </row>
    <row r="13" spans="1:19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22</v>
      </c>
      <c r="H13" s="7" t="s">
        <v>23</v>
      </c>
      <c r="I13" s="7" t="s">
        <v>10</v>
      </c>
      <c r="J13" s="7" t="s">
        <v>22</v>
      </c>
      <c r="K13" s="7" t="s">
        <v>23</v>
      </c>
      <c r="L13" s="7" t="s">
        <v>10</v>
      </c>
      <c r="M13" s="41" t="s">
        <v>22</v>
      </c>
      <c r="N13" s="7" t="s">
        <v>23</v>
      </c>
      <c r="O13" s="29"/>
      <c r="P13" s="24"/>
      <c r="Q13" s="36" t="s">
        <v>67</v>
      </c>
      <c r="R13" s="36" t="s">
        <v>68</v>
      </c>
      <c r="S13" s="36" t="s">
        <v>69</v>
      </c>
    </row>
    <row r="14" spans="1:19" x14ac:dyDescent="0.25">
      <c r="A14" s="18" t="s">
        <v>50</v>
      </c>
      <c r="B14" s="35">
        <v>402326</v>
      </c>
      <c r="C14" s="35">
        <v>382201</v>
      </c>
      <c r="D14" s="15">
        <f t="shared" ref="D14:D32" si="0">B14+C14</f>
        <v>784527</v>
      </c>
      <c r="E14" s="11">
        <v>78.626957154220719</v>
      </c>
      <c r="F14" s="11">
        <v>83.358919167443474</v>
      </c>
      <c r="I14" s="34">
        <f>H14+G14</f>
        <v>0</v>
      </c>
      <c r="J14" s="33"/>
      <c r="K14" s="33"/>
      <c r="L14" s="33"/>
      <c r="M14" s="15"/>
      <c r="N14" s="29"/>
      <c r="O14" s="29"/>
      <c r="P14" s="24"/>
      <c r="Q14" s="37" t="s">
        <v>70</v>
      </c>
      <c r="R14" s="38">
        <v>4.0000000000000001E-3</v>
      </c>
      <c r="S14" s="38">
        <v>2E-3</v>
      </c>
    </row>
    <row r="15" spans="1:19" x14ac:dyDescent="0.25">
      <c r="A15" s="15" t="s">
        <v>25</v>
      </c>
      <c r="B15" s="35">
        <v>1591833</v>
      </c>
      <c r="C15" s="35">
        <v>1510230</v>
      </c>
      <c r="D15" s="15">
        <f t="shared" si="0"/>
        <v>3102063</v>
      </c>
      <c r="E15" s="11">
        <v>77.901075044209279</v>
      </c>
      <c r="F15" s="11">
        <v>82.602796116940183</v>
      </c>
      <c r="G15" s="8"/>
      <c r="H15" s="8"/>
      <c r="I15" s="34">
        <f t="shared" ref="I15:I33" si="1">H15+G15</f>
        <v>0</v>
      </c>
      <c r="J15" s="27"/>
      <c r="K15" s="27"/>
      <c r="L15" s="27"/>
      <c r="P15" s="16"/>
      <c r="Q15" s="36" t="s">
        <v>71</v>
      </c>
      <c r="R15" s="38">
        <v>3.4000000000000002E-2</v>
      </c>
      <c r="S15" s="38">
        <v>8.9999999999999993E-3</v>
      </c>
    </row>
    <row r="16" spans="1:19" x14ac:dyDescent="0.25">
      <c r="A16" s="15" t="s">
        <v>26</v>
      </c>
      <c r="B16" s="35">
        <v>1876797</v>
      </c>
      <c r="C16" s="35">
        <v>1775431</v>
      </c>
      <c r="D16" s="15">
        <f t="shared" si="0"/>
        <v>3652228</v>
      </c>
      <c r="E16" s="11">
        <v>73.950007767697073</v>
      </c>
      <c r="F16" s="11">
        <v>78.647848507409762</v>
      </c>
      <c r="G16" s="8"/>
      <c r="H16" s="8"/>
      <c r="I16" s="34">
        <f t="shared" si="1"/>
        <v>0</v>
      </c>
      <c r="J16" s="27"/>
      <c r="K16" s="27"/>
      <c r="L16" s="27"/>
      <c r="P16" s="16"/>
      <c r="Q16" s="36" t="s">
        <v>72</v>
      </c>
      <c r="R16" s="38">
        <v>7.6999999999999999E-2</v>
      </c>
      <c r="S16" s="38">
        <v>3.4000000000000002E-2</v>
      </c>
    </row>
    <row r="17" spans="1:19" x14ac:dyDescent="0.25">
      <c r="A17" s="15" t="s">
        <v>27</v>
      </c>
      <c r="B17" s="35">
        <v>1899845</v>
      </c>
      <c r="C17" s="35">
        <v>1792628</v>
      </c>
      <c r="D17" s="15">
        <f t="shared" si="0"/>
        <v>3692473</v>
      </c>
      <c r="E17" s="11">
        <v>68.98039812377263</v>
      </c>
      <c r="F17" s="11">
        <v>73.674130625604391</v>
      </c>
      <c r="G17" s="8"/>
      <c r="H17" s="8"/>
      <c r="I17" s="34">
        <f t="shared" si="1"/>
        <v>0</v>
      </c>
      <c r="J17" s="27"/>
      <c r="K17" s="27"/>
      <c r="L17" s="33"/>
      <c r="Q17" s="36" t="s">
        <v>73</v>
      </c>
      <c r="R17" s="38">
        <v>0.13</v>
      </c>
      <c r="S17" s="38">
        <v>7.0999999999999994E-2</v>
      </c>
    </row>
    <row r="18" spans="1:19" x14ac:dyDescent="0.25">
      <c r="A18" s="15" t="s">
        <v>28</v>
      </c>
      <c r="B18" s="35">
        <v>2107006</v>
      </c>
      <c r="C18" s="35">
        <v>1935017</v>
      </c>
      <c r="D18" s="15">
        <f t="shared" si="0"/>
        <v>4042023</v>
      </c>
      <c r="E18" s="11">
        <v>64.010377438427909</v>
      </c>
      <c r="F18" s="11">
        <v>68.702030880736572</v>
      </c>
      <c r="G18" s="8">
        <v>2</v>
      </c>
      <c r="H18" s="8">
        <v>3</v>
      </c>
      <c r="I18" s="34">
        <f t="shared" si="1"/>
        <v>5</v>
      </c>
      <c r="J18" s="19">
        <f>(B18/5*2)*R14</f>
        <v>3371.2096000000001</v>
      </c>
      <c r="K18" s="19">
        <f>(C18/5*2)*S14</f>
        <v>1548.0136000000002</v>
      </c>
      <c r="L18" s="32">
        <f>J18+K18</f>
        <v>4919.2232000000004</v>
      </c>
      <c r="Q18" s="36">
        <v>75</v>
      </c>
      <c r="R18" s="38">
        <v>0.24099999999999999</v>
      </c>
      <c r="S18" s="38">
        <v>0.16</v>
      </c>
    </row>
    <row r="19" spans="1:19" x14ac:dyDescent="0.25">
      <c r="A19" s="15" t="s">
        <v>29</v>
      </c>
      <c r="B19" s="35">
        <v>2414044</v>
      </c>
      <c r="C19" s="35">
        <v>2190849</v>
      </c>
      <c r="D19" s="15">
        <f t="shared" si="0"/>
        <v>4604893</v>
      </c>
      <c r="E19" s="11">
        <v>59.098485382932793</v>
      </c>
      <c r="F19" s="11">
        <v>63.75092482638329</v>
      </c>
      <c r="G19" s="8">
        <v>6</v>
      </c>
      <c r="H19" s="8">
        <v>4</v>
      </c>
      <c r="I19" s="34">
        <f t="shared" si="1"/>
        <v>10</v>
      </c>
      <c r="J19" s="19">
        <f>B19*R14</f>
        <v>9656.1759999999995</v>
      </c>
      <c r="K19" s="19">
        <f>C19*S14</f>
        <v>4381.6980000000003</v>
      </c>
      <c r="L19" s="32">
        <f t="shared" ref="L19:L33" si="2">J19+K19</f>
        <v>14037.874</v>
      </c>
      <c r="Q19" s="15" t="s">
        <v>74</v>
      </c>
      <c r="R19" s="15"/>
      <c r="S19" s="39"/>
    </row>
    <row r="20" spans="1:19" x14ac:dyDescent="0.25">
      <c r="A20" s="15" t="s">
        <v>30</v>
      </c>
      <c r="B20" s="35">
        <v>2722879</v>
      </c>
      <c r="C20" s="35">
        <v>2522829</v>
      </c>
      <c r="D20" s="15">
        <f t="shared" si="0"/>
        <v>5245708</v>
      </c>
      <c r="E20" s="11">
        <v>54.217825849294165</v>
      </c>
      <c r="F20" s="11">
        <v>58.804059776841086</v>
      </c>
      <c r="G20" s="8">
        <v>12</v>
      </c>
      <c r="H20" s="8">
        <v>10</v>
      </c>
      <c r="I20" s="34">
        <f t="shared" si="1"/>
        <v>22</v>
      </c>
      <c r="J20" s="19">
        <f>B20*R$14</f>
        <v>10891.516</v>
      </c>
      <c r="K20" s="19">
        <f>C20*S$14</f>
        <v>5045.6580000000004</v>
      </c>
      <c r="L20" s="32">
        <f t="shared" si="2"/>
        <v>15937.173999999999</v>
      </c>
      <c r="M20">
        <v>6.1481155930536421E-2</v>
      </c>
      <c r="N20">
        <v>7.0317940637688717E-2</v>
      </c>
      <c r="P20" s="16"/>
    </row>
    <row r="21" spans="1:19" x14ac:dyDescent="0.25">
      <c r="A21" s="15" t="s">
        <v>31</v>
      </c>
      <c r="B21" s="35">
        <v>2750389</v>
      </c>
      <c r="C21" s="35">
        <v>2599252</v>
      </c>
      <c r="D21" s="15">
        <f t="shared" si="0"/>
        <v>5349641</v>
      </c>
      <c r="E21" s="11">
        <v>49.33754231038737</v>
      </c>
      <c r="F21" s="11">
        <v>53.864215214666167</v>
      </c>
      <c r="G21" s="8">
        <v>36</v>
      </c>
      <c r="H21" s="8">
        <v>10</v>
      </c>
      <c r="I21" s="34">
        <f t="shared" si="1"/>
        <v>46</v>
      </c>
      <c r="J21" s="19">
        <f t="shared" ref="J21:K23" si="3">B21*R$14</f>
        <v>11001.556</v>
      </c>
      <c r="K21" s="19">
        <f t="shared" si="3"/>
        <v>5198.5039999999999</v>
      </c>
      <c r="L21" s="32">
        <f t="shared" si="2"/>
        <v>16200.060000000001</v>
      </c>
      <c r="M21">
        <v>6.1743289706876661E-2</v>
      </c>
      <c r="N21">
        <v>6.8963586720793821E-2</v>
      </c>
    </row>
    <row r="22" spans="1:19" x14ac:dyDescent="0.25">
      <c r="A22" s="15" t="s">
        <v>32</v>
      </c>
      <c r="B22" s="35">
        <v>2633055</v>
      </c>
      <c r="C22" s="35">
        <v>2567258</v>
      </c>
      <c r="D22" s="15">
        <f t="shared" si="0"/>
        <v>5200313</v>
      </c>
      <c r="E22" s="11">
        <v>44.488317284298653</v>
      </c>
      <c r="F22" s="11">
        <v>48.95228719286898</v>
      </c>
      <c r="G22" s="8">
        <v>89</v>
      </c>
      <c r="H22" s="8">
        <v>24</v>
      </c>
      <c r="I22" s="34">
        <f t="shared" si="1"/>
        <v>113</v>
      </c>
      <c r="J22" s="19">
        <f t="shared" si="3"/>
        <v>10532.22</v>
      </c>
      <c r="K22" s="19">
        <f t="shared" si="3"/>
        <v>5134.5160000000005</v>
      </c>
      <c r="L22" s="32">
        <f t="shared" si="2"/>
        <v>15666.736000000001</v>
      </c>
      <c r="M22">
        <v>6.1404780704100562E-2</v>
      </c>
      <c r="N22">
        <v>6.9085618207022248E-2</v>
      </c>
    </row>
    <row r="23" spans="1:19" ht="15" customHeight="1" x14ac:dyDescent="0.25">
      <c r="A23" s="15" t="s">
        <v>33</v>
      </c>
      <c r="B23" s="35">
        <v>2425092</v>
      </c>
      <c r="C23" s="35">
        <v>2389956</v>
      </c>
      <c r="D23" s="15">
        <f t="shared" si="0"/>
        <v>4815048</v>
      </c>
      <c r="E23" s="11">
        <v>39.687037923821293</v>
      </c>
      <c r="F23" s="11">
        <v>44.07369725377356</v>
      </c>
      <c r="G23" s="8">
        <v>262</v>
      </c>
      <c r="H23" s="8">
        <v>54</v>
      </c>
      <c r="I23" s="34">
        <f t="shared" si="1"/>
        <v>316</v>
      </c>
      <c r="J23" s="19">
        <f t="shared" si="3"/>
        <v>9700.3680000000004</v>
      </c>
      <c r="K23" s="19">
        <f t="shared" si="3"/>
        <v>4779.9120000000003</v>
      </c>
      <c r="L23" s="32">
        <f t="shared" si="2"/>
        <v>14480.28</v>
      </c>
      <c r="M23">
        <v>6.1809353295649148E-2</v>
      </c>
      <c r="N23">
        <v>6.8146421030645818E-2</v>
      </c>
    </row>
    <row r="24" spans="1:19" x14ac:dyDescent="0.25">
      <c r="A24" s="15" t="s">
        <v>34</v>
      </c>
      <c r="B24" s="35">
        <v>2905722</v>
      </c>
      <c r="C24" s="35">
        <v>2858181</v>
      </c>
      <c r="D24" s="15">
        <f t="shared" si="0"/>
        <v>5763903</v>
      </c>
      <c r="E24" s="11">
        <v>34.956689339135472</v>
      </c>
      <c r="F24" s="11">
        <v>39.238484561898026</v>
      </c>
      <c r="G24" s="8">
        <v>749</v>
      </c>
      <c r="H24" s="8">
        <v>135</v>
      </c>
      <c r="I24" s="34">
        <f t="shared" si="1"/>
        <v>884</v>
      </c>
      <c r="J24" s="19">
        <f>B24*R$15</f>
        <v>98794.54800000001</v>
      </c>
      <c r="K24" s="19">
        <f>C24*S$15</f>
        <v>25723.628999999997</v>
      </c>
      <c r="L24" s="32">
        <f t="shared" si="2"/>
        <v>124518.17700000001</v>
      </c>
      <c r="M24">
        <v>6.2133793772884596E-2</v>
      </c>
      <c r="N24">
        <v>6.8298169701409242E-2</v>
      </c>
    </row>
    <row r="25" spans="1:19" x14ac:dyDescent="0.25">
      <c r="A25" s="15" t="s">
        <v>35</v>
      </c>
      <c r="B25" s="35">
        <v>3494106</v>
      </c>
      <c r="C25" s="35">
        <v>3427891</v>
      </c>
      <c r="D25" s="35">
        <f>B25+C25</f>
        <v>6921997</v>
      </c>
      <c r="E25" s="11">
        <v>30.343829275871371</v>
      </c>
      <c r="F25" s="11">
        <v>34.489397652077933</v>
      </c>
      <c r="G25" s="42">
        <v>1618</v>
      </c>
      <c r="H25" s="8">
        <v>316</v>
      </c>
      <c r="I25" s="34">
        <f t="shared" si="1"/>
        <v>1934</v>
      </c>
      <c r="J25" s="19">
        <f t="shared" ref="J25:K25" si="4">B25*R$15</f>
        <v>118799.60400000001</v>
      </c>
      <c r="K25" s="19">
        <f t="shared" si="4"/>
        <v>30851.018999999997</v>
      </c>
      <c r="L25" s="32">
        <f t="shared" si="2"/>
        <v>149650.62299999999</v>
      </c>
      <c r="M25">
        <v>6.2493507535092849E-2</v>
      </c>
      <c r="N25">
        <v>6.785309311636338E-2</v>
      </c>
    </row>
    <row r="26" spans="1:19" x14ac:dyDescent="0.25">
      <c r="A26" s="15" t="s">
        <v>36</v>
      </c>
      <c r="B26" s="35">
        <v>3246984</v>
      </c>
      <c r="C26" s="35">
        <v>3252883</v>
      </c>
      <c r="D26" s="15">
        <f t="shared" si="0"/>
        <v>6499867</v>
      </c>
      <c r="E26" s="11">
        <v>25.918139851404373</v>
      </c>
      <c r="F26" s="11">
        <v>29.860779769164967</v>
      </c>
      <c r="G26" s="42">
        <v>2810</v>
      </c>
      <c r="H26" s="8">
        <v>573</v>
      </c>
      <c r="I26" s="34">
        <f t="shared" si="1"/>
        <v>3383</v>
      </c>
      <c r="J26" s="19">
        <f>B26*R$16</f>
        <v>250017.76800000001</v>
      </c>
      <c r="K26" s="19">
        <f>C26*S$16</f>
        <v>110598.02200000001</v>
      </c>
      <c r="L26" s="32">
        <f t="shared" si="2"/>
        <v>360615.79000000004</v>
      </c>
      <c r="M26">
        <v>6.2521462384519472E-2</v>
      </c>
      <c r="N26">
        <v>6.7817308727503259E-2</v>
      </c>
    </row>
    <row r="27" spans="1:19" x14ac:dyDescent="0.25">
      <c r="A27" s="15" t="s">
        <v>37</v>
      </c>
      <c r="B27" s="35">
        <v>2661858</v>
      </c>
      <c r="C27" s="35">
        <v>2772626</v>
      </c>
      <c r="D27" s="15">
        <f t="shared" si="0"/>
        <v>5434484</v>
      </c>
      <c r="E27" s="11">
        <v>21.769182549491369</v>
      </c>
      <c r="F27" s="11">
        <v>25.392219772590636</v>
      </c>
      <c r="G27" s="42">
        <v>3950</v>
      </c>
      <c r="H27" s="42">
        <v>1021</v>
      </c>
      <c r="I27" s="34">
        <f t="shared" si="1"/>
        <v>4971</v>
      </c>
      <c r="J27" s="19">
        <f>B27*R$16</f>
        <v>204963.06599999999</v>
      </c>
      <c r="K27" s="19">
        <f>C27*S$16</f>
        <v>94269.284</v>
      </c>
      <c r="L27" s="32">
        <f t="shared" si="2"/>
        <v>299232.34999999998</v>
      </c>
      <c r="M27">
        <v>6.2429676237506213E-2</v>
      </c>
      <c r="N27">
        <v>6.7727188693279428E-2</v>
      </c>
    </row>
    <row r="28" spans="1:19" x14ac:dyDescent="0.25">
      <c r="A28" s="15" t="s">
        <v>38</v>
      </c>
      <c r="B28" s="35">
        <v>2271893</v>
      </c>
      <c r="C28" s="35">
        <v>2488203</v>
      </c>
      <c r="D28" s="15">
        <f t="shared" si="0"/>
        <v>4760096</v>
      </c>
      <c r="E28" s="11">
        <v>17.93858461028297</v>
      </c>
      <c r="F28" s="11">
        <v>21.113860047104556</v>
      </c>
      <c r="G28" s="42">
        <v>5473</v>
      </c>
      <c r="H28" s="42">
        <v>1694</v>
      </c>
      <c r="I28" s="34">
        <f t="shared" si="1"/>
        <v>7167</v>
      </c>
      <c r="J28" s="19">
        <f>B28*R$17</f>
        <v>295346.09000000003</v>
      </c>
      <c r="K28" s="19">
        <f>C28*S$17</f>
        <v>176662.41299999997</v>
      </c>
      <c r="L28" s="32">
        <f t="shared" si="2"/>
        <v>472008.50300000003</v>
      </c>
      <c r="M28">
        <v>6.2208272881970117E-2</v>
      </c>
      <c r="N28">
        <v>6.7974180283522631E-2</v>
      </c>
    </row>
    <row r="29" spans="1:19" x14ac:dyDescent="0.25">
      <c r="A29" s="15" t="s">
        <v>39</v>
      </c>
      <c r="B29" s="35">
        <v>1682189</v>
      </c>
      <c r="C29" s="35">
        <v>1922038</v>
      </c>
      <c r="D29" s="15">
        <f t="shared" si="0"/>
        <v>3604227</v>
      </c>
      <c r="E29" s="11">
        <v>14.39524465188911</v>
      </c>
      <c r="F29" s="11">
        <v>17.022924564336396</v>
      </c>
      <c r="G29" s="42">
        <v>6359</v>
      </c>
      <c r="H29" s="42">
        <v>2590</v>
      </c>
      <c r="I29" s="34">
        <f t="shared" si="1"/>
        <v>8949</v>
      </c>
      <c r="J29" s="19">
        <f t="shared" ref="J29" si="5">B29*R$17</f>
        <v>218684.57</v>
      </c>
      <c r="K29" s="19">
        <f>C29*S$17</f>
        <v>136464.69799999997</v>
      </c>
      <c r="L29" s="32">
        <f t="shared" si="2"/>
        <v>355149.26799999998</v>
      </c>
      <c r="M29">
        <v>6.1729767542283528E-2</v>
      </c>
      <c r="N29">
        <v>6.7541488808503317E-2</v>
      </c>
    </row>
    <row r="30" spans="1:19" x14ac:dyDescent="0.25">
      <c r="A30" s="15" t="s">
        <v>40</v>
      </c>
      <c r="B30" s="35">
        <v>1854023</v>
      </c>
      <c r="C30" s="35">
        <v>2308380</v>
      </c>
      <c r="D30" s="15">
        <f t="shared" si="0"/>
        <v>4162403</v>
      </c>
      <c r="E30" s="11">
        <v>11.096610275904405</v>
      </c>
      <c r="F30" s="11">
        <v>13.167192717621379</v>
      </c>
      <c r="G30" s="42">
        <v>11954</v>
      </c>
      <c r="H30" s="42">
        <v>6182</v>
      </c>
      <c r="I30" s="34">
        <f t="shared" si="1"/>
        <v>18136</v>
      </c>
      <c r="J30" s="19">
        <f>B30*R$18</f>
        <v>446819.54300000001</v>
      </c>
      <c r="K30" s="19">
        <f>C30*S$18</f>
        <v>369340.8</v>
      </c>
      <c r="L30" s="32">
        <f t="shared" si="2"/>
        <v>816160.34299999999</v>
      </c>
      <c r="M30">
        <v>6.1144524384115002E-2</v>
      </c>
      <c r="N30">
        <v>6.6542463929429876E-2</v>
      </c>
    </row>
    <row r="31" spans="1:19" x14ac:dyDescent="0.25">
      <c r="A31" s="15" t="s">
        <v>41</v>
      </c>
      <c r="B31" s="35">
        <v>1236897</v>
      </c>
      <c r="C31" s="35">
        <v>1761508</v>
      </c>
      <c r="D31" s="15">
        <f t="shared" si="0"/>
        <v>2998405</v>
      </c>
      <c r="E31" s="11">
        <v>8.0792896933187226</v>
      </c>
      <c r="F31" s="11">
        <v>9.5612930662472628</v>
      </c>
      <c r="G31" s="42">
        <v>13874</v>
      </c>
      <c r="H31" s="42">
        <v>10075</v>
      </c>
      <c r="I31" s="34">
        <f t="shared" si="1"/>
        <v>23949</v>
      </c>
      <c r="J31" s="19">
        <f t="shared" ref="J31:K33" si="6">B31*R$18</f>
        <v>298092.17699999997</v>
      </c>
      <c r="K31" s="19">
        <f t="shared" si="6"/>
        <v>281841.28000000003</v>
      </c>
      <c r="L31" s="32">
        <f t="shared" si="2"/>
        <v>579933.45699999994</v>
      </c>
      <c r="M31">
        <v>6.0516992934551407E-2</v>
      </c>
      <c r="N31">
        <v>6.5576763719839226E-2</v>
      </c>
    </row>
    <row r="32" spans="1:19" x14ac:dyDescent="0.25">
      <c r="A32" s="15" t="s">
        <v>42</v>
      </c>
      <c r="B32" s="35">
        <v>528760</v>
      </c>
      <c r="C32" s="35">
        <v>960243</v>
      </c>
      <c r="D32" s="15">
        <f t="shared" si="0"/>
        <v>1489003</v>
      </c>
      <c r="E32" s="11">
        <v>5.5538264446399017</v>
      </c>
      <c r="F32" s="11">
        <v>6.5241880400076138</v>
      </c>
      <c r="G32" s="42">
        <v>12888</v>
      </c>
      <c r="H32" s="42">
        <v>14248</v>
      </c>
      <c r="I32" s="34">
        <f t="shared" si="1"/>
        <v>27136</v>
      </c>
      <c r="J32" s="19">
        <f t="shared" si="6"/>
        <v>127431.15999999999</v>
      </c>
      <c r="K32" s="19">
        <f t="shared" si="6"/>
        <v>153638.88</v>
      </c>
      <c r="L32" s="32">
        <f t="shared" si="2"/>
        <v>281070.03999999998</v>
      </c>
      <c r="M32">
        <v>5.9713584611837019E-2</v>
      </c>
      <c r="N32">
        <v>6.4399570705859763E-2</v>
      </c>
    </row>
    <row r="33" spans="1:17" x14ac:dyDescent="0.25">
      <c r="A33" s="15" t="s">
        <v>54</v>
      </c>
      <c r="B33" s="35">
        <v>199436</v>
      </c>
      <c r="C33" s="35">
        <v>583056</v>
      </c>
      <c r="D33" s="35">
        <f>B33+C33</f>
        <v>782492</v>
      </c>
      <c r="E33" s="11">
        <v>3.7230955263071164</v>
      </c>
      <c r="F33" s="11">
        <v>4.2816591850659282</v>
      </c>
      <c r="G33" s="42">
        <v>8712</v>
      </c>
      <c r="H33" s="42">
        <v>19881</v>
      </c>
      <c r="I33" s="34">
        <f t="shared" si="1"/>
        <v>28593</v>
      </c>
      <c r="J33" s="19">
        <f t="shared" si="6"/>
        <v>48064.076000000001</v>
      </c>
      <c r="K33" s="19">
        <f t="shared" si="6"/>
        <v>93288.960000000006</v>
      </c>
      <c r="L33" s="32">
        <f t="shared" si="2"/>
        <v>141353.03600000002</v>
      </c>
      <c r="M33">
        <v>5.9150591307351744E-2</v>
      </c>
      <c r="N33">
        <v>6.3291354380347845E-2</v>
      </c>
    </row>
    <row r="34" spans="1:17" x14ac:dyDescent="0.25">
      <c r="A34" s="15"/>
      <c r="B34" s="35"/>
      <c r="C34" s="35"/>
      <c r="D34" s="35"/>
      <c r="E34" s="11"/>
      <c r="F34" s="11"/>
      <c r="G34" s="8"/>
      <c r="H34" s="34"/>
      <c r="I34" s="34"/>
      <c r="J34" s="27"/>
      <c r="K34" s="27"/>
      <c r="L34" s="32"/>
    </row>
    <row r="35" spans="1:17" x14ac:dyDescent="0.25">
      <c r="A35" s="15"/>
      <c r="B35" s="35"/>
      <c r="C35" s="35"/>
      <c r="D35" s="35"/>
      <c r="E35" s="11"/>
      <c r="F35" s="11"/>
      <c r="G35" s="8"/>
      <c r="H35" s="34"/>
      <c r="I35" s="34"/>
      <c r="J35" s="27"/>
      <c r="K35" s="27"/>
      <c r="L35" s="32"/>
    </row>
    <row r="36" spans="1:17" x14ac:dyDescent="0.25">
      <c r="B36" s="14"/>
      <c r="G36"/>
      <c r="H36"/>
      <c r="J36" s="22"/>
      <c r="K36" s="22"/>
      <c r="L36" s="29"/>
    </row>
    <row r="37" spans="1:17" x14ac:dyDescent="0.25">
      <c r="B37" s="14"/>
      <c r="G37"/>
      <c r="H37"/>
      <c r="J37" s="22"/>
      <c r="K37" s="22"/>
      <c r="L37" s="29"/>
    </row>
    <row r="38" spans="1:17" x14ac:dyDescent="0.25">
      <c r="A38" t="s">
        <v>19</v>
      </c>
      <c r="B38">
        <f>SUM(B14:B33)</f>
        <v>40905134</v>
      </c>
      <c r="C38" s="15">
        <f t="shared" ref="C38" si="7">SUM(C14:C33)</f>
        <v>42000660</v>
      </c>
      <c r="D38" s="15">
        <f>SUM(D14:D33)</f>
        <v>82905794</v>
      </c>
      <c r="E38" s="15"/>
      <c r="G38" s="15">
        <f>SUM(G14:G33)</f>
        <v>68794</v>
      </c>
      <c r="H38" s="15">
        <f t="shared" ref="H38:L38" si="8">SUM(H14:H33)</f>
        <v>56820</v>
      </c>
      <c r="I38" s="15">
        <f t="shared" si="8"/>
        <v>125614</v>
      </c>
      <c r="J38" s="12">
        <f t="shared" si="8"/>
        <v>2162165.6475999998</v>
      </c>
      <c r="K38" s="12">
        <f t="shared" si="8"/>
        <v>1498767.2865999998</v>
      </c>
      <c r="L38" s="12">
        <f t="shared" si="8"/>
        <v>3660932.9342</v>
      </c>
      <c r="M38" s="15"/>
      <c r="N38" s="12"/>
      <c r="Q38" s="15"/>
    </row>
    <row r="39" spans="1:17" x14ac:dyDescent="0.25">
      <c r="B39" s="14"/>
      <c r="I39" s="11"/>
      <c r="J39" s="12"/>
      <c r="K39" s="12"/>
      <c r="L39" s="30"/>
      <c r="M39" s="12"/>
      <c r="N39" s="12"/>
      <c r="Q39" s="15"/>
    </row>
    <row r="40" spans="1:17" x14ac:dyDescent="0.25">
      <c r="L40" s="29"/>
    </row>
    <row r="41" spans="1:17" x14ac:dyDescent="0.25">
      <c r="A41" t="s">
        <v>13</v>
      </c>
      <c r="B41" s="15" t="s">
        <v>64</v>
      </c>
      <c r="E41" t="s">
        <v>61</v>
      </c>
      <c r="G41" s="15" t="s">
        <v>59</v>
      </c>
      <c r="J41" s="15" t="s">
        <v>74</v>
      </c>
      <c r="M41" t="s">
        <v>109</v>
      </c>
    </row>
    <row r="42" spans="1:17" x14ac:dyDescent="0.25">
      <c r="B42" s="14"/>
      <c r="I42" s="11"/>
      <c r="J42" s="11"/>
      <c r="M42" s="12"/>
      <c r="N42" s="12"/>
      <c r="Q42" s="15"/>
    </row>
    <row r="45" spans="1:17" x14ac:dyDescent="0.25">
      <c r="B45" s="14"/>
      <c r="I45" s="11"/>
      <c r="J45" s="11"/>
      <c r="N45" s="12"/>
      <c r="Q45" s="15"/>
    </row>
    <row r="46" spans="1:17" x14ac:dyDescent="0.25">
      <c r="B46" s="14"/>
      <c r="I46" s="11"/>
      <c r="J46" s="11"/>
      <c r="N46" s="12"/>
    </row>
    <row r="47" spans="1:17" x14ac:dyDescent="0.25">
      <c r="B47" s="14"/>
      <c r="I47" s="11"/>
      <c r="J47" s="11"/>
      <c r="N47" s="12"/>
    </row>
    <row r="48" spans="1:17" x14ac:dyDescent="0.25">
      <c r="B48" s="14"/>
      <c r="I48" s="11"/>
      <c r="J48" s="11"/>
      <c r="M48" s="12"/>
      <c r="N48" s="12"/>
      <c r="O48" s="12"/>
      <c r="P48" s="12"/>
      <c r="Q48" s="12"/>
    </row>
    <row r="49" spans="2:10" x14ac:dyDescent="0.25">
      <c r="B49" s="14"/>
      <c r="I49" s="11"/>
      <c r="J49" s="11"/>
    </row>
    <row r="50" spans="2:10" x14ac:dyDescent="0.25">
      <c r="B50" s="14"/>
      <c r="I50" s="11"/>
      <c r="J50" s="11"/>
    </row>
    <row r="51" spans="2:10" x14ac:dyDescent="0.25">
      <c r="B51" s="14"/>
      <c r="I51" s="11"/>
      <c r="J51" s="11"/>
    </row>
    <row r="52" spans="2:10" x14ac:dyDescent="0.25">
      <c r="B52" s="14"/>
      <c r="I52" s="11"/>
      <c r="J52" s="11"/>
    </row>
    <row r="53" spans="2:10" x14ac:dyDescent="0.25">
      <c r="B53" s="14"/>
      <c r="I53" s="11"/>
      <c r="J53" s="11"/>
    </row>
    <row r="54" spans="2:10" x14ac:dyDescent="0.25">
      <c r="B54" s="14"/>
      <c r="I54" s="11"/>
      <c r="J54" s="11"/>
    </row>
    <row r="55" spans="2:10" x14ac:dyDescent="0.25">
      <c r="B55" s="14"/>
      <c r="I55" s="11"/>
      <c r="J55" s="11"/>
    </row>
    <row r="56" spans="2:10" x14ac:dyDescent="0.25">
      <c r="B56" s="14"/>
      <c r="I56" s="11"/>
      <c r="J56" s="11"/>
    </row>
    <row r="57" spans="2:10" x14ac:dyDescent="0.25">
      <c r="B57" s="14"/>
      <c r="I57" s="11"/>
      <c r="J57" s="11"/>
    </row>
    <row r="58" spans="2:10" x14ac:dyDescent="0.25">
      <c r="B58" s="14"/>
      <c r="I58" s="11"/>
      <c r="J58" s="11"/>
    </row>
    <row r="59" spans="2:10" x14ac:dyDescent="0.25">
      <c r="B59" s="14"/>
      <c r="I59" s="11"/>
      <c r="J59" s="11"/>
    </row>
    <row r="60" spans="2:10" x14ac:dyDescent="0.25">
      <c r="B60" s="14"/>
      <c r="I60" s="11"/>
      <c r="J60" s="11"/>
    </row>
    <row r="61" spans="2:10" x14ac:dyDescent="0.25">
      <c r="B61" s="14"/>
      <c r="I61" s="11"/>
      <c r="J61" s="11"/>
    </row>
    <row r="62" spans="2:10" x14ac:dyDescent="0.25">
      <c r="B62" s="14"/>
      <c r="I62" s="11"/>
      <c r="J62" s="11"/>
    </row>
    <row r="63" spans="2:10" x14ac:dyDescent="0.25">
      <c r="B63" s="14"/>
      <c r="I63" s="11"/>
      <c r="J63" s="11"/>
    </row>
    <row r="64" spans="2:10" x14ac:dyDescent="0.25">
      <c r="B64" s="14"/>
      <c r="I64" s="11"/>
      <c r="J64" s="11"/>
    </row>
    <row r="65" spans="2:10" x14ac:dyDescent="0.25">
      <c r="B65" s="14"/>
      <c r="I65" s="11"/>
      <c r="J65" s="11"/>
    </row>
    <row r="66" spans="2:10" x14ac:dyDescent="0.25">
      <c r="B66" s="14"/>
      <c r="I66" s="11"/>
      <c r="J66" s="11"/>
    </row>
    <row r="67" spans="2:10" x14ac:dyDescent="0.25">
      <c r="B67" s="14"/>
      <c r="I67" s="11"/>
      <c r="J67" s="11"/>
    </row>
    <row r="68" spans="2:10" x14ac:dyDescent="0.25">
      <c r="B68" s="14"/>
      <c r="I68" s="11"/>
      <c r="J68" s="11"/>
    </row>
    <row r="69" spans="2:10" x14ac:dyDescent="0.25">
      <c r="B69" s="14"/>
      <c r="I69" s="11"/>
      <c r="J69" s="11"/>
    </row>
    <row r="70" spans="2:10" x14ac:dyDescent="0.25">
      <c r="B70" s="14"/>
      <c r="I70" s="11"/>
      <c r="J70" s="11"/>
    </row>
    <row r="71" spans="2:10" x14ac:dyDescent="0.25">
      <c r="B71" s="14"/>
      <c r="I71" s="11"/>
      <c r="J71" s="11"/>
    </row>
    <row r="72" spans="2:10" x14ac:dyDescent="0.25">
      <c r="B72" s="14"/>
      <c r="I72" s="11"/>
      <c r="J72" s="11"/>
    </row>
    <row r="73" spans="2:10" x14ac:dyDescent="0.25">
      <c r="B73" s="14"/>
      <c r="I73" s="11"/>
      <c r="J73" s="11"/>
    </row>
    <row r="74" spans="2:10" x14ac:dyDescent="0.25">
      <c r="B74" s="14"/>
      <c r="I74" s="11"/>
      <c r="J74" s="11"/>
    </row>
    <row r="75" spans="2:10" x14ac:dyDescent="0.25">
      <c r="B75" s="14"/>
      <c r="I75" s="11"/>
      <c r="J75" s="11"/>
    </row>
    <row r="76" spans="2:10" x14ac:dyDescent="0.25">
      <c r="B76" s="14"/>
      <c r="I76" s="11"/>
      <c r="J76" s="11"/>
    </row>
    <row r="77" spans="2:10" x14ac:dyDescent="0.25">
      <c r="B77" s="14"/>
      <c r="I77" s="11"/>
      <c r="J77" s="11"/>
    </row>
    <row r="78" spans="2:10" x14ac:dyDescent="0.25">
      <c r="B78" s="14"/>
      <c r="I78" s="11"/>
      <c r="J78" s="11"/>
    </row>
    <row r="79" spans="2:10" x14ac:dyDescent="0.25">
      <c r="B79" s="14"/>
      <c r="I79" s="11"/>
      <c r="J79" s="11"/>
    </row>
    <row r="80" spans="2:10" x14ac:dyDescent="0.25">
      <c r="B80" s="14"/>
      <c r="I80" s="11"/>
      <c r="J80" s="11"/>
    </row>
    <row r="81" spans="2:10" x14ac:dyDescent="0.25">
      <c r="B81" s="14"/>
      <c r="I81" s="11"/>
      <c r="J81" s="11"/>
    </row>
    <row r="82" spans="2:10" x14ac:dyDescent="0.25">
      <c r="B82" s="14"/>
      <c r="I82" s="11"/>
      <c r="J82" s="11"/>
    </row>
    <row r="83" spans="2:10" x14ac:dyDescent="0.25">
      <c r="B83" s="14"/>
      <c r="I83" s="11"/>
      <c r="J83" s="11"/>
    </row>
    <row r="84" spans="2:10" x14ac:dyDescent="0.25">
      <c r="B84" s="14"/>
      <c r="I84" s="11"/>
      <c r="J84" s="11"/>
    </row>
    <row r="85" spans="2:10" x14ac:dyDescent="0.25">
      <c r="B85" s="14"/>
      <c r="I85" s="11"/>
      <c r="J85" s="11"/>
    </row>
    <row r="86" spans="2:10" x14ac:dyDescent="0.25">
      <c r="B86" s="14"/>
      <c r="I86" s="11"/>
      <c r="J86" s="11"/>
    </row>
    <row r="87" spans="2:10" x14ac:dyDescent="0.25">
      <c r="B87" s="14"/>
      <c r="I87" s="11"/>
      <c r="J87" s="11"/>
    </row>
    <row r="88" spans="2:10" x14ac:dyDescent="0.25">
      <c r="B88" s="14"/>
      <c r="I88" s="11"/>
      <c r="J88" s="11"/>
    </row>
    <row r="89" spans="2:10" x14ac:dyDescent="0.25">
      <c r="B89" s="14"/>
      <c r="I89" s="11"/>
      <c r="J89" s="11"/>
    </row>
    <row r="90" spans="2:10" x14ac:dyDescent="0.25">
      <c r="B90" s="14"/>
      <c r="I90" s="11"/>
      <c r="J90" s="11"/>
    </row>
    <row r="91" spans="2:10" x14ac:dyDescent="0.25">
      <c r="B91" s="14"/>
      <c r="I91" s="11"/>
      <c r="J91" s="11"/>
    </row>
    <row r="92" spans="2:10" x14ac:dyDescent="0.25">
      <c r="B92" s="14"/>
      <c r="I92" s="11"/>
      <c r="J92" s="11"/>
    </row>
    <row r="93" spans="2:10" x14ac:dyDescent="0.25">
      <c r="B93" s="14"/>
      <c r="I93" s="11"/>
      <c r="J93" s="11"/>
    </row>
    <row r="94" spans="2:10" x14ac:dyDescent="0.25">
      <c r="B94" s="14"/>
      <c r="I94" s="11"/>
      <c r="J94" s="11"/>
    </row>
    <row r="95" spans="2:10" x14ac:dyDescent="0.25">
      <c r="B95" s="14"/>
      <c r="I95" s="11"/>
      <c r="J95" s="11"/>
    </row>
    <row r="96" spans="2:10" x14ac:dyDescent="0.25">
      <c r="B96" s="14"/>
      <c r="I96" s="11"/>
      <c r="J96" s="11"/>
    </row>
    <row r="97" spans="2:10" x14ac:dyDescent="0.25">
      <c r="B97" s="14"/>
      <c r="I97" s="11"/>
      <c r="J97" s="11"/>
    </row>
    <row r="98" spans="2:10" x14ac:dyDescent="0.25">
      <c r="B98" s="14"/>
      <c r="I98" s="11"/>
      <c r="J98" s="11"/>
    </row>
    <row r="99" spans="2:10" x14ac:dyDescent="0.25">
      <c r="B99" s="14"/>
      <c r="I99" s="11"/>
      <c r="J99" s="11"/>
    </row>
    <row r="100" spans="2:10" x14ac:dyDescent="0.25">
      <c r="B100" s="14"/>
      <c r="I100" s="11"/>
      <c r="J100" s="11"/>
    </row>
    <row r="101" spans="2:10" x14ac:dyDescent="0.25">
      <c r="B101" s="14"/>
      <c r="I101" s="11"/>
      <c r="J101" s="11"/>
    </row>
    <row r="102" spans="2:10" x14ac:dyDescent="0.25">
      <c r="B102" s="14"/>
      <c r="I102" s="11"/>
      <c r="J102" s="11"/>
    </row>
    <row r="103" spans="2:10" x14ac:dyDescent="0.25">
      <c r="B103" s="14"/>
      <c r="I103" s="11"/>
      <c r="J103" s="11"/>
    </row>
    <row r="104" spans="2:10" x14ac:dyDescent="0.25">
      <c r="B104" s="14"/>
      <c r="I104" s="11"/>
      <c r="J104" s="11"/>
    </row>
    <row r="105" spans="2:10" x14ac:dyDescent="0.25">
      <c r="B105" s="14"/>
      <c r="I105" s="11"/>
      <c r="J105" s="11"/>
    </row>
    <row r="106" spans="2:10" x14ac:dyDescent="0.25">
      <c r="B106" s="14"/>
      <c r="I106" s="11"/>
      <c r="J106" s="11"/>
    </row>
    <row r="107" spans="2:10" x14ac:dyDescent="0.25">
      <c r="B107" s="14"/>
      <c r="I107" s="11"/>
      <c r="J107" s="11"/>
    </row>
    <row r="108" spans="2:10" x14ac:dyDescent="0.25">
      <c r="B108" s="14"/>
      <c r="I108" s="11"/>
      <c r="J108" s="11"/>
    </row>
    <row r="109" spans="2:10" x14ac:dyDescent="0.25">
      <c r="B109" s="14"/>
      <c r="I109" s="11"/>
      <c r="J109" s="11"/>
    </row>
    <row r="110" spans="2:10" x14ac:dyDescent="0.25">
      <c r="B110" s="14"/>
      <c r="I110" s="11"/>
      <c r="J110" s="11"/>
    </row>
    <row r="111" spans="2:10" x14ac:dyDescent="0.25">
      <c r="B111" s="14"/>
      <c r="I111" s="11"/>
      <c r="J111" s="11"/>
    </row>
    <row r="112" spans="2:10" x14ac:dyDescent="0.25">
      <c r="B112" s="14"/>
      <c r="I112" s="11"/>
      <c r="J112" s="11"/>
    </row>
    <row r="113" spans="2:10" x14ac:dyDescent="0.25">
      <c r="B113" s="14"/>
      <c r="I113" s="11"/>
      <c r="J113" s="11"/>
    </row>
    <row r="114" spans="2:10" x14ac:dyDescent="0.25">
      <c r="B114" s="14"/>
      <c r="I114" s="11"/>
      <c r="J114" s="11"/>
    </row>
    <row r="115" spans="2:10" x14ac:dyDescent="0.25">
      <c r="I115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4"/>
  <sheetViews>
    <sheetView workbookViewId="0">
      <selection activeCell="K38" sqref="K38"/>
    </sheetView>
  </sheetViews>
  <sheetFormatPr baseColWidth="10" defaultRowHeight="15" x14ac:dyDescent="0.25"/>
  <cols>
    <col min="5" max="5" width="10.85546875" style="15"/>
  </cols>
  <sheetData>
    <row r="1" spans="1:36" ht="26.25" customHeight="1" x14ac:dyDescent="0.3">
      <c r="A1" s="5" t="s">
        <v>0</v>
      </c>
      <c r="B1" s="2"/>
      <c r="C1" s="2"/>
      <c r="D1" s="2"/>
      <c r="E1" s="2"/>
      <c r="G1" s="4" t="s">
        <v>45</v>
      </c>
      <c r="H1" s="1"/>
      <c r="I1" s="4"/>
      <c r="J1" s="1"/>
    </row>
    <row r="2" spans="1:36" x14ac:dyDescent="0.25">
      <c r="A2" s="3" t="s">
        <v>2</v>
      </c>
      <c r="B2" s="2" t="str">
        <f>'Input data BoD'!B2</f>
        <v>Myriam</v>
      </c>
      <c r="C2" s="2"/>
      <c r="D2" s="2"/>
      <c r="E2" s="2"/>
    </row>
    <row r="3" spans="1:36" x14ac:dyDescent="0.25">
      <c r="A3" s="3" t="s">
        <v>3</v>
      </c>
      <c r="B3" s="2" t="str">
        <f>'Input data BoD'!B3</f>
        <v>Nov 2020</v>
      </c>
      <c r="C3" s="2"/>
      <c r="D3" s="2"/>
      <c r="E3" s="2"/>
    </row>
    <row r="4" spans="1:36" x14ac:dyDescent="0.25">
      <c r="A4" s="3" t="s">
        <v>4</v>
      </c>
      <c r="B4" s="2" t="str">
        <f>'Input data BoD'!B5</f>
        <v>PM2.5</v>
      </c>
      <c r="C4" s="2"/>
      <c r="D4" s="2"/>
      <c r="E4" s="2"/>
    </row>
    <row r="5" spans="1:36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</row>
    <row r="6" spans="1:36" x14ac:dyDescent="0.25">
      <c r="A6" s="3" t="s">
        <v>6</v>
      </c>
      <c r="B6" s="2" t="str">
        <f>'Input data BoD'!B7</f>
        <v>Ischämic heart disease</v>
      </c>
      <c r="C6" s="2"/>
      <c r="D6" s="2"/>
      <c r="E6" s="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6" x14ac:dyDescent="0.25">
      <c r="A7" s="3" t="s">
        <v>7</v>
      </c>
      <c r="B7" s="2" t="str">
        <f>'Input data BoD'!B8</f>
        <v>I20-I25</v>
      </c>
      <c r="C7" s="2"/>
      <c r="D7" s="2"/>
      <c r="E7" s="2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6" x14ac:dyDescent="0.25">
      <c r="A8" s="3" t="s">
        <v>8</v>
      </c>
      <c r="B8" s="2">
        <f>'Input data BoD'!B9</f>
        <v>2018</v>
      </c>
      <c r="C8" s="2"/>
      <c r="D8" s="2"/>
      <c r="E8" s="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8"/>
      <c r="AB9" s="8"/>
      <c r="AC9" s="8"/>
    </row>
    <row r="10" spans="1:36" x14ac:dyDescent="0.25"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6" x14ac:dyDescent="0.25">
      <c r="B11" s="7"/>
      <c r="C11" s="7"/>
      <c r="D11" s="7"/>
      <c r="E11" s="40" t="s">
        <v>46</v>
      </c>
      <c r="F11" s="7"/>
      <c r="G11" s="7"/>
      <c r="H11" s="7"/>
      <c r="I11" s="7"/>
      <c r="J11" s="7"/>
      <c r="K11" s="7"/>
      <c r="L11" s="23"/>
      <c r="M11" s="2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7"/>
      <c r="AB11" s="27"/>
      <c r="AC11" s="27"/>
      <c r="AD11" s="22"/>
      <c r="AE11" s="22"/>
      <c r="AF11" s="22"/>
      <c r="AG11" s="22"/>
      <c r="AH11" s="22"/>
      <c r="AI11" s="22"/>
      <c r="AJ11" s="22"/>
    </row>
    <row r="12" spans="1:36" x14ac:dyDescent="0.25">
      <c r="A12" s="6"/>
      <c r="B12" s="7" t="s">
        <v>21</v>
      </c>
      <c r="C12" s="7"/>
      <c r="D12" s="7"/>
      <c r="E12" s="7" t="s">
        <v>47</v>
      </c>
      <c r="F12" s="7"/>
      <c r="G12" s="7"/>
      <c r="H12" s="7" t="s">
        <v>24</v>
      </c>
      <c r="I12" s="7"/>
      <c r="J12" s="7"/>
      <c r="K12" s="7" t="s">
        <v>48</v>
      </c>
      <c r="L12" s="23"/>
      <c r="M12" s="2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27"/>
      <c r="AB12" s="27"/>
      <c r="AC12" s="27"/>
      <c r="AD12" s="22"/>
      <c r="AE12" s="22"/>
      <c r="AF12" s="22"/>
      <c r="AG12" s="22"/>
      <c r="AH12" s="22"/>
      <c r="AI12" s="22"/>
      <c r="AJ12" s="22"/>
    </row>
    <row r="13" spans="1:36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10</v>
      </c>
      <c r="H13" s="7" t="s">
        <v>22</v>
      </c>
      <c r="I13" s="7" t="s">
        <v>23</v>
      </c>
      <c r="J13" s="7" t="s">
        <v>10</v>
      </c>
      <c r="K13" s="7"/>
      <c r="L13" s="23"/>
      <c r="M13" s="2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7"/>
      <c r="AB13" s="27"/>
      <c r="AC13" s="27"/>
      <c r="AD13" s="22"/>
      <c r="AE13" s="22"/>
      <c r="AF13" s="22"/>
      <c r="AG13" s="22"/>
      <c r="AH13" s="22"/>
      <c r="AI13" s="22"/>
      <c r="AJ13" s="22"/>
    </row>
    <row r="14" spans="1:36" x14ac:dyDescent="0.25">
      <c r="A14" s="15" t="s">
        <v>50</v>
      </c>
      <c r="B14" s="12">
        <f>'Input data BoD'!G14*'Input data BoD'!E14</f>
        <v>0</v>
      </c>
      <c r="C14" s="12">
        <f>'Input data BoD'!H14*'Input data BoD'!F14</f>
        <v>0</v>
      </c>
      <c r="D14" s="12">
        <f t="shared" ref="D14:D33" si="0">B14+C14</f>
        <v>0</v>
      </c>
      <c r="E14" s="30">
        <f>'Input data BoD'!J14*'Input data BoD'!M14</f>
        <v>0</v>
      </c>
      <c r="F14" s="30">
        <f>'Input data BoD'!K14*'Input data BoD'!N14</f>
        <v>0</v>
      </c>
      <c r="G14" s="30">
        <f t="shared" ref="G14:G33" si="1">F14+E14</f>
        <v>0</v>
      </c>
      <c r="H14" s="12">
        <f t="shared" ref="H14:H33" si="2">E14+B14</f>
        <v>0</v>
      </c>
      <c r="I14" s="12">
        <f t="shared" ref="I14:J14" si="3">F14+C14</f>
        <v>0</v>
      </c>
      <c r="J14" s="12">
        <f t="shared" si="3"/>
        <v>0</v>
      </c>
      <c r="K14" s="10"/>
      <c r="L14" s="22"/>
      <c r="M14" s="22"/>
      <c r="N14" s="44"/>
      <c r="O14" s="44"/>
      <c r="P14" s="44"/>
      <c r="Q14" s="44"/>
      <c r="R14" s="44"/>
      <c r="S14" s="44"/>
      <c r="T14" s="27"/>
      <c r="U14" s="44"/>
      <c r="V14" s="44"/>
      <c r="W14" s="44"/>
      <c r="X14" s="44"/>
      <c r="Y14" s="44"/>
      <c r="Z14" s="44"/>
      <c r="AA14" s="27"/>
      <c r="AB14" s="27"/>
      <c r="AC14" s="27"/>
      <c r="AD14" s="22"/>
      <c r="AE14" s="22"/>
      <c r="AF14" s="22"/>
      <c r="AG14" s="22"/>
      <c r="AH14" s="22"/>
      <c r="AI14" s="22"/>
      <c r="AJ14" s="22"/>
    </row>
    <row r="15" spans="1:36" x14ac:dyDescent="0.25">
      <c r="A15" s="15" t="s">
        <v>25</v>
      </c>
      <c r="B15" s="12">
        <f>'Input data BoD'!G15*'Input data BoD'!E15</f>
        <v>0</v>
      </c>
      <c r="C15" s="12">
        <f>'Input data BoD'!H15*'Input data BoD'!F15</f>
        <v>0</v>
      </c>
      <c r="D15" s="12">
        <f t="shared" si="0"/>
        <v>0</v>
      </c>
      <c r="E15" s="30">
        <f>'Input data BoD'!J15*'Input data BoD'!M15</f>
        <v>0</v>
      </c>
      <c r="F15" s="30">
        <f>'Input data BoD'!K15*'Input data BoD'!N15</f>
        <v>0</v>
      </c>
      <c r="G15" s="30">
        <f t="shared" si="1"/>
        <v>0</v>
      </c>
      <c r="H15" s="12">
        <f t="shared" si="2"/>
        <v>0</v>
      </c>
      <c r="I15" s="12">
        <f t="shared" ref="I15:I33" si="4">F15+C15</f>
        <v>0</v>
      </c>
      <c r="J15" s="12">
        <f t="shared" ref="J15:J33" si="5">G15+D15</f>
        <v>0</v>
      </c>
      <c r="K15" s="10"/>
      <c r="L15" s="22"/>
      <c r="M15" s="22"/>
      <c r="N15" s="44"/>
      <c r="O15" s="44"/>
      <c r="P15" s="44"/>
      <c r="Q15" s="44"/>
      <c r="R15" s="44"/>
      <c r="S15" s="44"/>
      <c r="T15" s="27"/>
      <c r="U15" s="44"/>
      <c r="V15" s="44"/>
      <c r="W15" s="44"/>
      <c r="X15" s="44"/>
      <c r="Y15" s="44"/>
      <c r="Z15" s="44"/>
      <c r="AA15" s="27"/>
      <c r="AB15" s="27"/>
      <c r="AC15" s="27"/>
      <c r="AD15" s="22"/>
      <c r="AE15" s="22"/>
      <c r="AF15" s="22"/>
      <c r="AG15" s="22"/>
      <c r="AH15" s="22"/>
      <c r="AI15" s="22"/>
      <c r="AJ15" s="22"/>
    </row>
    <row r="16" spans="1:36" x14ac:dyDescent="0.25">
      <c r="A16" s="15" t="s">
        <v>26</v>
      </c>
      <c r="B16" s="12">
        <f>'Input data BoD'!G16*'Input data BoD'!E16</f>
        <v>0</v>
      </c>
      <c r="C16" s="12">
        <f>'Input data BoD'!H16*'Input data BoD'!F16</f>
        <v>0</v>
      </c>
      <c r="D16" s="12">
        <f t="shared" si="0"/>
        <v>0</v>
      </c>
      <c r="E16" s="30">
        <f>'Input data BoD'!J16*'Input data BoD'!M16</f>
        <v>0</v>
      </c>
      <c r="F16" s="30">
        <f>'Input data BoD'!K16*'Input data BoD'!N16</f>
        <v>0</v>
      </c>
      <c r="G16" s="30">
        <f t="shared" si="1"/>
        <v>0</v>
      </c>
      <c r="H16" s="12">
        <f t="shared" si="2"/>
        <v>0</v>
      </c>
      <c r="I16" s="12">
        <f t="shared" si="4"/>
        <v>0</v>
      </c>
      <c r="J16" s="12">
        <f t="shared" si="5"/>
        <v>0</v>
      </c>
      <c r="K16" s="10"/>
      <c r="L16" s="22"/>
      <c r="M16" s="22"/>
      <c r="N16" s="44"/>
      <c r="O16" s="44"/>
      <c r="P16" s="44"/>
      <c r="Q16" s="44"/>
      <c r="R16" s="44"/>
      <c r="S16" s="44"/>
      <c r="T16" s="27"/>
      <c r="U16" s="44"/>
      <c r="V16" s="44"/>
      <c r="W16" s="44"/>
      <c r="X16" s="44"/>
      <c r="Y16" s="44"/>
      <c r="Z16" s="44"/>
      <c r="AA16" s="27"/>
      <c r="AB16" s="27"/>
      <c r="AC16" s="27"/>
      <c r="AD16" s="22"/>
      <c r="AE16" s="22"/>
      <c r="AF16" s="22"/>
      <c r="AG16" s="22"/>
      <c r="AH16" s="22"/>
      <c r="AI16" s="22"/>
      <c r="AJ16" s="22"/>
    </row>
    <row r="17" spans="1:36" x14ac:dyDescent="0.25">
      <c r="A17" s="15" t="s">
        <v>27</v>
      </c>
      <c r="B17" s="12">
        <f>'Input data BoD'!G17*'Input data BoD'!E17</f>
        <v>0</v>
      </c>
      <c r="C17" s="12">
        <f>'Input data BoD'!H17*'Input data BoD'!F17</f>
        <v>0</v>
      </c>
      <c r="D17" s="12">
        <f t="shared" si="0"/>
        <v>0</v>
      </c>
      <c r="E17" s="30">
        <f>'Input data BoD'!J17*'Input data BoD'!M17</f>
        <v>0</v>
      </c>
      <c r="F17" s="30">
        <f>'Input data BoD'!K17*'Input data BoD'!N17</f>
        <v>0</v>
      </c>
      <c r="G17" s="30">
        <f t="shared" si="1"/>
        <v>0</v>
      </c>
      <c r="H17" s="12">
        <f t="shared" si="2"/>
        <v>0</v>
      </c>
      <c r="I17" s="12">
        <f t="shared" si="4"/>
        <v>0</v>
      </c>
      <c r="J17" s="12">
        <f t="shared" si="5"/>
        <v>0</v>
      </c>
      <c r="K17" s="10"/>
      <c r="L17" s="22"/>
      <c r="M17" s="22"/>
      <c r="N17" s="44"/>
      <c r="O17" s="44"/>
      <c r="P17" s="44"/>
      <c r="Q17" s="44"/>
      <c r="R17" s="44"/>
      <c r="S17" s="44"/>
      <c r="T17" s="27"/>
      <c r="U17" s="44"/>
      <c r="V17" s="44"/>
      <c r="W17" s="44"/>
      <c r="X17" s="44"/>
      <c r="Y17" s="44"/>
      <c r="Z17" s="44"/>
      <c r="AA17" s="27"/>
      <c r="AB17" s="27"/>
      <c r="AC17" s="27"/>
      <c r="AD17" s="22"/>
      <c r="AE17" s="22"/>
      <c r="AF17" s="22"/>
      <c r="AG17" s="22"/>
      <c r="AH17" s="22"/>
      <c r="AI17" s="22"/>
      <c r="AJ17" s="22"/>
    </row>
    <row r="18" spans="1:36" x14ac:dyDescent="0.25">
      <c r="A18" s="15" t="s">
        <v>28</v>
      </c>
      <c r="B18" s="12">
        <f>'Input data BoD'!G18*'Input data BoD'!E18</f>
        <v>128.02075487685582</v>
      </c>
      <c r="C18" s="12">
        <f>'Input data BoD'!H18*'Input data BoD'!F18</f>
        <v>206.10609264220972</v>
      </c>
      <c r="D18" s="12">
        <f t="shared" si="0"/>
        <v>334.12684751906556</v>
      </c>
      <c r="E18" s="30">
        <f>'Input data BoD'!J18*'Input data BoD'!M18</f>
        <v>0</v>
      </c>
      <c r="F18" s="30">
        <f>'Input data BoD'!K18*'Input data BoD'!N18</f>
        <v>0</v>
      </c>
      <c r="G18" s="30">
        <f t="shared" si="1"/>
        <v>0</v>
      </c>
      <c r="H18" s="12">
        <f t="shared" si="2"/>
        <v>128.02075487685582</v>
      </c>
      <c r="I18" s="12">
        <f t="shared" si="4"/>
        <v>206.10609264220972</v>
      </c>
      <c r="J18" s="12">
        <f t="shared" si="5"/>
        <v>334.12684751906556</v>
      </c>
      <c r="K18" s="10">
        <f t="shared" ref="K15:K33" si="6">G18/J18</f>
        <v>0</v>
      </c>
      <c r="L18" s="22"/>
      <c r="M18" s="22"/>
      <c r="N18" s="44"/>
      <c r="O18" s="44"/>
      <c r="P18" s="44"/>
      <c r="Q18" s="44"/>
      <c r="R18" s="44"/>
      <c r="S18" s="44"/>
      <c r="T18" s="27"/>
      <c r="U18" s="44"/>
      <c r="V18" s="44"/>
      <c r="W18" s="44"/>
      <c r="X18" s="44"/>
      <c r="Y18" s="44"/>
      <c r="Z18" s="44"/>
      <c r="AA18" s="27"/>
      <c r="AB18" s="27"/>
      <c r="AC18" s="27"/>
      <c r="AD18" s="22"/>
      <c r="AE18" s="22"/>
      <c r="AF18" s="22"/>
      <c r="AG18" s="22"/>
      <c r="AH18" s="22"/>
      <c r="AI18" s="22"/>
      <c r="AJ18" s="22"/>
    </row>
    <row r="19" spans="1:36" x14ac:dyDescent="0.25">
      <c r="A19" s="15" t="s">
        <v>29</v>
      </c>
      <c r="B19" s="12">
        <f>'Input data BoD'!G19*'Input data BoD'!E19</f>
        <v>354.59091229759679</v>
      </c>
      <c r="C19" s="12">
        <f>'Input data BoD'!H19*'Input data BoD'!F19</f>
        <v>255.00369930553316</v>
      </c>
      <c r="D19" s="12">
        <f t="shared" si="0"/>
        <v>609.59461160312992</v>
      </c>
      <c r="E19" s="30">
        <f>'Input data BoD'!J19*'Input data BoD'!M19</f>
        <v>0</v>
      </c>
      <c r="F19" s="30">
        <f>'Input data BoD'!K19*'Input data BoD'!N19</f>
        <v>0</v>
      </c>
      <c r="G19" s="30">
        <f t="shared" si="1"/>
        <v>0</v>
      </c>
      <c r="H19" s="12">
        <f t="shared" si="2"/>
        <v>354.59091229759679</v>
      </c>
      <c r="I19" s="12">
        <f t="shared" si="4"/>
        <v>255.00369930553316</v>
      </c>
      <c r="J19" s="12">
        <f t="shared" si="5"/>
        <v>609.59461160312992</v>
      </c>
      <c r="K19" s="10">
        <f t="shared" si="6"/>
        <v>0</v>
      </c>
      <c r="L19" s="22"/>
      <c r="M19" s="22"/>
      <c r="N19" s="44"/>
      <c r="O19" s="44"/>
      <c r="P19" s="44"/>
      <c r="Q19" s="44"/>
      <c r="R19" s="44"/>
      <c r="S19" s="44"/>
      <c r="T19" s="27"/>
      <c r="U19" s="44"/>
      <c r="V19" s="44"/>
      <c r="W19" s="44"/>
      <c r="X19" s="44"/>
      <c r="Y19" s="44"/>
      <c r="Z19" s="44"/>
      <c r="AA19" s="27"/>
      <c r="AB19" s="27"/>
      <c r="AC19" s="27"/>
      <c r="AD19" s="22"/>
      <c r="AE19" s="22"/>
      <c r="AF19" s="22"/>
      <c r="AG19" s="22"/>
      <c r="AH19" s="22"/>
      <c r="AI19" s="22"/>
      <c r="AJ19" s="22"/>
    </row>
    <row r="20" spans="1:36" x14ac:dyDescent="0.25">
      <c r="A20" s="15" t="s">
        <v>30</v>
      </c>
      <c r="B20" s="12">
        <f>'Input data BoD'!G20*'Input data BoD'!E20</f>
        <v>650.61391019152995</v>
      </c>
      <c r="C20" s="12">
        <f>'Input data BoD'!H20*'Input data BoD'!F20</f>
        <v>588.04059776841086</v>
      </c>
      <c r="D20" s="12">
        <f t="shared" si="0"/>
        <v>1238.6545079599409</v>
      </c>
      <c r="E20" s="30">
        <f>'Input data BoD'!J20*'Input data BoD'!M20</f>
        <v>669.62299351593231</v>
      </c>
      <c r="F20" s="30">
        <f>'Input data BoD'!K20*'Input data BoD'!N20</f>
        <v>354.80027972207921</v>
      </c>
      <c r="G20" s="30">
        <f t="shared" si="1"/>
        <v>1024.4232732380115</v>
      </c>
      <c r="H20" s="12">
        <f t="shared" si="2"/>
        <v>1320.2369037074623</v>
      </c>
      <c r="I20" s="12">
        <f t="shared" si="4"/>
        <v>942.84087749049013</v>
      </c>
      <c r="J20" s="12">
        <f t="shared" si="5"/>
        <v>2263.0777811979524</v>
      </c>
      <c r="K20" s="10">
        <f t="shared" si="6"/>
        <v>0.45266816799188253</v>
      </c>
      <c r="L20" s="22"/>
      <c r="M20" s="22"/>
      <c r="N20" s="44"/>
      <c r="O20" s="44"/>
      <c r="P20" s="44"/>
      <c r="Q20" s="44"/>
      <c r="R20" s="44"/>
      <c r="S20" s="44"/>
      <c r="T20" s="27"/>
      <c r="U20" s="44"/>
      <c r="V20" s="44"/>
      <c r="W20" s="44"/>
      <c r="X20" s="44"/>
      <c r="Y20" s="44"/>
      <c r="Z20" s="44"/>
      <c r="AA20" s="27"/>
      <c r="AB20" s="27"/>
      <c r="AC20" s="27"/>
      <c r="AD20" s="22"/>
      <c r="AE20" s="22"/>
      <c r="AF20" s="22"/>
      <c r="AG20" s="22"/>
      <c r="AH20" s="22"/>
      <c r="AI20" s="22"/>
      <c r="AJ20" s="22"/>
    </row>
    <row r="21" spans="1:36" x14ac:dyDescent="0.25">
      <c r="A21" s="15" t="s">
        <v>31</v>
      </c>
      <c r="B21" s="12">
        <f>'Input data BoD'!G21*'Input data BoD'!E21</f>
        <v>1776.1515231739454</v>
      </c>
      <c r="C21" s="12">
        <f>'Input data BoD'!H21*'Input data BoD'!F21</f>
        <v>538.64215214666172</v>
      </c>
      <c r="D21" s="12">
        <f t="shared" si="0"/>
        <v>2314.7936753206072</v>
      </c>
      <c r="E21" s="30">
        <f>'Input data BoD'!J21*'Input data BoD'!M21</f>
        <v>679.27225933442719</v>
      </c>
      <c r="F21" s="30">
        <f>'Input data BoD'!K21*'Input data BoD'!N21</f>
        <v>358.50748142239354</v>
      </c>
      <c r="G21" s="30">
        <f t="shared" si="1"/>
        <v>1037.7797407568207</v>
      </c>
      <c r="H21" s="12">
        <f t="shared" si="2"/>
        <v>2455.4237825083728</v>
      </c>
      <c r="I21" s="12">
        <f t="shared" si="4"/>
        <v>897.14963356905525</v>
      </c>
      <c r="J21" s="12">
        <f t="shared" si="5"/>
        <v>3352.5734160774282</v>
      </c>
      <c r="K21" s="10">
        <f t="shared" si="6"/>
        <v>0.30954720805817337</v>
      </c>
      <c r="L21" s="22"/>
      <c r="M21" s="22"/>
      <c r="N21" s="44"/>
      <c r="O21" s="44"/>
      <c r="P21" s="44"/>
      <c r="Q21" s="44"/>
      <c r="R21" s="44"/>
      <c r="S21" s="44"/>
      <c r="T21" s="27"/>
      <c r="U21" s="44"/>
      <c r="V21" s="44"/>
      <c r="W21" s="44"/>
      <c r="X21" s="44"/>
      <c r="Y21" s="44"/>
      <c r="Z21" s="44"/>
      <c r="AA21" s="27"/>
      <c r="AB21" s="27"/>
      <c r="AC21" s="27"/>
      <c r="AD21" s="22"/>
      <c r="AE21" s="22"/>
      <c r="AF21" s="22"/>
      <c r="AG21" s="22"/>
      <c r="AH21" s="22"/>
      <c r="AI21" s="22"/>
      <c r="AJ21" s="22"/>
    </row>
    <row r="22" spans="1:36" x14ac:dyDescent="0.25">
      <c r="A22" s="15" t="s">
        <v>32</v>
      </c>
      <c r="B22" s="12">
        <f>'Input data BoD'!G22*'Input data BoD'!E22</f>
        <v>3959.4602383025799</v>
      </c>
      <c r="C22" s="12">
        <f>'Input data BoD'!H22*'Input data BoD'!F22</f>
        <v>1174.8548926288554</v>
      </c>
      <c r="D22" s="12">
        <f t="shared" si="0"/>
        <v>5134.3151309314353</v>
      </c>
      <c r="E22" s="30">
        <f>'Input data BoD'!J22*'Input data BoD'!M22</f>
        <v>646.728659427342</v>
      </c>
      <c r="F22" s="30">
        <f>'Input data BoD'!K22*'Input data BoD'!N22</f>
        <v>354.72121205384707</v>
      </c>
      <c r="G22" s="30">
        <f t="shared" si="1"/>
        <v>1001.4498714811891</v>
      </c>
      <c r="H22" s="12">
        <f t="shared" si="2"/>
        <v>4606.1888977299222</v>
      </c>
      <c r="I22" s="12">
        <f t="shared" si="4"/>
        <v>1529.5761046827024</v>
      </c>
      <c r="J22" s="12">
        <f t="shared" si="5"/>
        <v>6135.7650024126242</v>
      </c>
      <c r="K22" s="10">
        <f t="shared" si="6"/>
        <v>0.16321516079696863</v>
      </c>
      <c r="L22" s="22"/>
      <c r="M22" s="22"/>
      <c r="N22" s="44"/>
      <c r="O22" s="44"/>
      <c r="P22" s="44"/>
      <c r="Q22" s="44"/>
      <c r="R22" s="44"/>
      <c r="S22" s="44"/>
      <c r="T22" s="27"/>
      <c r="U22" s="44"/>
      <c r="V22" s="44"/>
      <c r="W22" s="44"/>
      <c r="X22" s="44"/>
      <c r="Y22" s="44"/>
      <c r="Z22" s="44"/>
      <c r="AA22" s="27"/>
      <c r="AB22" s="27"/>
      <c r="AC22" s="27"/>
      <c r="AD22" s="22"/>
      <c r="AE22" s="22"/>
      <c r="AF22" s="22"/>
      <c r="AG22" s="22"/>
      <c r="AH22" s="22"/>
      <c r="AI22" s="22"/>
      <c r="AJ22" s="22"/>
    </row>
    <row r="23" spans="1:36" x14ac:dyDescent="0.25">
      <c r="A23" s="15" t="s">
        <v>33</v>
      </c>
      <c r="B23" s="12">
        <f>'Input data BoD'!G23*'Input data BoD'!E23</f>
        <v>10398.003936041179</v>
      </c>
      <c r="C23" s="12">
        <f>'Input data BoD'!H23*'Input data BoD'!F23</f>
        <v>2379.9796517037721</v>
      </c>
      <c r="D23" s="12">
        <f t="shared" si="0"/>
        <v>12777.983587744951</v>
      </c>
      <c r="E23" s="30">
        <f>'Input data BoD'!J23*'Input data BoD'!M23</f>
        <v>599.57347280980957</v>
      </c>
      <c r="F23" s="30">
        <f>'Input data BoD'!K23*'Input data BoD'!N23</f>
        <v>325.73389564143633</v>
      </c>
      <c r="G23" s="30">
        <f t="shared" si="1"/>
        <v>925.30736845124591</v>
      </c>
      <c r="H23" s="12">
        <f t="shared" si="2"/>
        <v>10997.57740885099</v>
      </c>
      <c r="I23" s="12">
        <f t="shared" si="4"/>
        <v>2705.7135473452086</v>
      </c>
      <c r="J23" s="12">
        <f t="shared" si="5"/>
        <v>13703.290956196197</v>
      </c>
      <c r="K23" s="10">
        <f t="shared" si="6"/>
        <v>6.7524463386866282E-2</v>
      </c>
      <c r="L23" s="22"/>
      <c r="M23" s="22"/>
      <c r="N23" s="44"/>
      <c r="O23" s="44"/>
      <c r="P23" s="44"/>
      <c r="Q23" s="44"/>
      <c r="R23" s="44"/>
      <c r="S23" s="44"/>
      <c r="T23" s="27"/>
      <c r="U23" s="44"/>
      <c r="V23" s="44"/>
      <c r="W23" s="44"/>
      <c r="X23" s="44"/>
      <c r="Y23" s="44"/>
      <c r="Z23" s="44"/>
      <c r="AA23" s="27"/>
      <c r="AB23" s="27"/>
      <c r="AC23" s="27"/>
      <c r="AD23" s="22"/>
      <c r="AE23" s="22"/>
      <c r="AF23" s="22"/>
      <c r="AG23" s="22"/>
      <c r="AH23" s="22"/>
      <c r="AI23" s="22"/>
      <c r="AJ23" s="22"/>
    </row>
    <row r="24" spans="1:36" x14ac:dyDescent="0.25">
      <c r="A24" s="15" t="s">
        <v>34</v>
      </c>
      <c r="B24" s="12">
        <f>'Input data BoD'!G24*'Input data BoD'!E24</f>
        <v>26182.56031501247</v>
      </c>
      <c r="C24" s="12">
        <f>'Input data BoD'!H24*'Input data BoD'!F24</f>
        <v>5297.1954158562339</v>
      </c>
      <c r="D24" s="12">
        <f t="shared" si="0"/>
        <v>31479.755730868703</v>
      </c>
      <c r="E24" s="30">
        <f>'Input data BoD'!J24*'Input data BoD'!M24</f>
        <v>6138.480071317349</v>
      </c>
      <c r="F24" s="30">
        <f>'Input data BoD'!K24*'Input data BoD'!N24</f>
        <v>1756.8767787780919</v>
      </c>
      <c r="G24" s="30">
        <f t="shared" si="1"/>
        <v>7895.3568500954407</v>
      </c>
      <c r="H24" s="12">
        <f t="shared" si="2"/>
        <v>32321.04038632982</v>
      </c>
      <c r="I24" s="12">
        <f t="shared" si="4"/>
        <v>7054.0721946343256</v>
      </c>
      <c r="J24" s="12">
        <f t="shared" si="5"/>
        <v>39375.112580964145</v>
      </c>
      <c r="K24" s="10">
        <f t="shared" si="6"/>
        <v>0.20051642605112047</v>
      </c>
      <c r="L24" s="22"/>
      <c r="M24" s="22"/>
      <c r="N24" s="44"/>
      <c r="O24" s="44"/>
      <c r="P24" s="44"/>
      <c r="Q24" s="44"/>
      <c r="R24" s="44"/>
      <c r="S24" s="44"/>
      <c r="T24" s="27"/>
      <c r="U24" s="44"/>
      <c r="V24" s="44"/>
      <c r="W24" s="44"/>
      <c r="X24" s="44"/>
      <c r="Y24" s="44"/>
      <c r="Z24" s="44"/>
      <c r="AA24" s="27"/>
      <c r="AB24" s="27"/>
      <c r="AC24" s="27"/>
      <c r="AD24" s="22"/>
      <c r="AE24" s="22"/>
      <c r="AF24" s="22"/>
      <c r="AG24" s="22"/>
      <c r="AH24" s="22"/>
      <c r="AI24" s="22"/>
      <c r="AJ24" s="22"/>
    </row>
    <row r="25" spans="1:36" x14ac:dyDescent="0.25">
      <c r="A25" s="15" t="s">
        <v>35</v>
      </c>
      <c r="B25" s="12">
        <f>'Input data BoD'!G25*'Input data BoD'!E25</f>
        <v>49096.315768359877</v>
      </c>
      <c r="C25" s="12">
        <f>'Input data BoD'!H25*'Input data BoD'!F25</f>
        <v>10898.649658056627</v>
      </c>
      <c r="D25" s="12">
        <f t="shared" si="0"/>
        <v>59994.9654264165</v>
      </c>
      <c r="E25" s="30">
        <f>'Input data BoD'!J25*'Input data BoD'!M25</f>
        <v>7424.2039477400467</v>
      </c>
      <c r="F25" s="30">
        <f>'Input data BoD'!K25*'Input data BoD'!N25</f>
        <v>2093.3370649416956</v>
      </c>
      <c r="G25" s="30">
        <f t="shared" si="1"/>
        <v>9517.5410126817424</v>
      </c>
      <c r="H25" s="12">
        <f t="shared" si="2"/>
        <v>56520.519716099923</v>
      </c>
      <c r="I25" s="12">
        <f t="shared" si="4"/>
        <v>12991.986722998323</v>
      </c>
      <c r="J25" s="12">
        <f t="shared" si="5"/>
        <v>69512.506439098244</v>
      </c>
      <c r="K25" s="10">
        <f t="shared" si="6"/>
        <v>0.1369183978572304</v>
      </c>
      <c r="L25" s="22"/>
      <c r="M25" s="22"/>
      <c r="N25" s="44"/>
      <c r="O25" s="44"/>
      <c r="P25" s="44"/>
      <c r="Q25" s="44"/>
      <c r="R25" s="44"/>
      <c r="S25" s="44"/>
      <c r="T25" s="27"/>
      <c r="U25" s="44"/>
      <c r="V25" s="44"/>
      <c r="W25" s="44"/>
      <c r="X25" s="44"/>
      <c r="Y25" s="44"/>
      <c r="Z25" s="44"/>
      <c r="AA25" s="27"/>
      <c r="AB25" s="27"/>
      <c r="AC25" s="27"/>
      <c r="AD25" s="22"/>
      <c r="AE25" s="22"/>
      <c r="AF25" s="22"/>
      <c r="AG25" s="22"/>
      <c r="AH25" s="22"/>
      <c r="AI25" s="22"/>
      <c r="AJ25" s="22"/>
    </row>
    <row r="26" spans="1:36" x14ac:dyDescent="0.25">
      <c r="A26" s="15" t="s">
        <v>36</v>
      </c>
      <c r="B26" s="12">
        <f>'Input data BoD'!G26*'Input data BoD'!E26</f>
        <v>72829.972982446285</v>
      </c>
      <c r="C26" s="12">
        <f>'Input data BoD'!H26*'Input data BoD'!F26</f>
        <v>17110.226807731528</v>
      </c>
      <c r="D26" s="12">
        <f t="shared" si="0"/>
        <v>89940.199790177809</v>
      </c>
      <c r="E26" s="30">
        <f>'Input data BoD'!J26*'Input data BoD'!M26</f>
        <v>15631.476477473516</v>
      </c>
      <c r="F26" s="30">
        <f>'Input data BoD'!K26*'Input data BoD'!N26</f>
        <v>7500.4602026251978</v>
      </c>
      <c r="G26" s="30">
        <f t="shared" si="1"/>
        <v>23131.936680098712</v>
      </c>
      <c r="H26" s="12">
        <f t="shared" si="2"/>
        <v>88461.449459919793</v>
      </c>
      <c r="I26" s="12">
        <f t="shared" si="4"/>
        <v>24610.687010356727</v>
      </c>
      <c r="J26" s="12">
        <f t="shared" si="5"/>
        <v>113072.13647027651</v>
      </c>
      <c r="K26" s="10">
        <f t="shared" si="6"/>
        <v>0.20457680735677483</v>
      </c>
      <c r="L26" s="22"/>
      <c r="M26" s="22"/>
      <c r="N26" s="44"/>
      <c r="O26" s="44"/>
      <c r="P26" s="44"/>
      <c r="Q26" s="44"/>
      <c r="R26" s="44"/>
      <c r="S26" s="44"/>
      <c r="T26" s="27"/>
      <c r="U26" s="44"/>
      <c r="V26" s="44"/>
      <c r="W26" s="44"/>
      <c r="X26" s="44"/>
      <c r="Y26" s="44"/>
      <c r="Z26" s="44"/>
      <c r="AA26" s="27"/>
      <c r="AB26" s="27"/>
      <c r="AC26" s="27"/>
      <c r="AD26" s="22"/>
      <c r="AE26" s="22"/>
      <c r="AF26" s="22"/>
      <c r="AG26" s="22"/>
      <c r="AH26" s="22"/>
      <c r="AI26" s="22"/>
      <c r="AJ26" s="22"/>
    </row>
    <row r="27" spans="1:36" x14ac:dyDescent="0.25">
      <c r="A27" s="15" t="s">
        <v>37</v>
      </c>
      <c r="B27" s="12">
        <f>'Input data BoD'!G27*'Input data BoD'!E27</f>
        <v>85988.271070490911</v>
      </c>
      <c r="C27" s="12">
        <f>'Input data BoD'!H27*'Input data BoD'!F27</f>
        <v>25925.45638781504</v>
      </c>
      <c r="D27" s="12">
        <f t="shared" si="0"/>
        <v>111913.72745830595</v>
      </c>
      <c r="E27" s="30">
        <f>'Input data BoD'!J27*'Input data BoD'!M27</f>
        <v>12795.777851026616</v>
      </c>
      <c r="F27" s="30">
        <f>'Input data BoD'!K27*'Input data BoD'!N27</f>
        <v>6384.5935854483469</v>
      </c>
      <c r="G27" s="30">
        <f t="shared" si="1"/>
        <v>19180.371436474961</v>
      </c>
      <c r="H27" s="12">
        <f t="shared" si="2"/>
        <v>98784.048921517533</v>
      </c>
      <c r="I27" s="12">
        <f t="shared" si="4"/>
        <v>32310.049973263387</v>
      </c>
      <c r="J27" s="12">
        <f t="shared" si="5"/>
        <v>131094.09889478091</v>
      </c>
      <c r="K27" s="10">
        <f t="shared" si="6"/>
        <v>0.14630995291305646</v>
      </c>
      <c r="L27" s="22"/>
      <c r="M27" s="22"/>
      <c r="N27" s="44"/>
      <c r="O27" s="44"/>
      <c r="P27" s="44"/>
      <c r="Q27" s="44"/>
      <c r="R27" s="44"/>
      <c r="S27" s="44"/>
      <c r="T27" s="27"/>
      <c r="U27" s="44"/>
      <c r="V27" s="44"/>
      <c r="W27" s="44"/>
      <c r="X27" s="44"/>
      <c r="Y27" s="44"/>
      <c r="Z27" s="44"/>
      <c r="AA27" s="27"/>
      <c r="AB27" s="27"/>
      <c r="AC27" s="27"/>
      <c r="AD27" s="22"/>
      <c r="AE27" s="22"/>
      <c r="AF27" s="22"/>
      <c r="AG27" s="22"/>
      <c r="AH27" s="22"/>
      <c r="AI27" s="22"/>
      <c r="AJ27" s="22"/>
    </row>
    <row r="28" spans="1:36" x14ac:dyDescent="0.25">
      <c r="A28" s="15" t="s">
        <v>38</v>
      </c>
      <c r="B28" s="12">
        <f>'Input data BoD'!G28*'Input data BoD'!E28</f>
        <v>98177.873572078694</v>
      </c>
      <c r="C28" s="12">
        <f>'Input data BoD'!H28*'Input data BoD'!F28</f>
        <v>35766.878919795119</v>
      </c>
      <c r="D28" s="12">
        <f t="shared" si="0"/>
        <v>133944.75249187381</v>
      </c>
      <c r="E28" s="30">
        <f>'Input data BoD'!J28*'Input data BoD'!M28</f>
        <v>18372.970161342906</v>
      </c>
      <c r="F28" s="30">
        <f>'Input data BoD'!K28*'Input data BoD'!N28</f>
        <v>12008.48271058413</v>
      </c>
      <c r="G28" s="30">
        <f t="shared" si="1"/>
        <v>30381.452871927038</v>
      </c>
      <c r="H28" s="12">
        <f t="shared" si="2"/>
        <v>116550.8437334216</v>
      </c>
      <c r="I28" s="12">
        <f t="shared" si="4"/>
        <v>47775.361630379251</v>
      </c>
      <c r="J28" s="12">
        <f t="shared" si="5"/>
        <v>164326.20536380084</v>
      </c>
      <c r="K28" s="10">
        <f t="shared" si="6"/>
        <v>0.18488501456396267</v>
      </c>
      <c r="L28" s="22"/>
      <c r="M28" s="22"/>
      <c r="N28" s="44"/>
      <c r="O28" s="44"/>
      <c r="P28" s="44"/>
      <c r="Q28" s="44"/>
      <c r="R28" s="44"/>
      <c r="S28" s="44"/>
      <c r="T28" s="27"/>
      <c r="U28" s="44"/>
      <c r="V28" s="44"/>
      <c r="W28" s="44"/>
      <c r="X28" s="44"/>
      <c r="Y28" s="44"/>
      <c r="Z28" s="44"/>
      <c r="AA28" s="27"/>
      <c r="AB28" s="27"/>
      <c r="AC28" s="27"/>
      <c r="AD28" s="22"/>
      <c r="AE28" s="22"/>
      <c r="AF28" s="22"/>
      <c r="AG28" s="22"/>
      <c r="AH28" s="22"/>
      <c r="AI28" s="22"/>
      <c r="AJ28" s="22"/>
    </row>
    <row r="29" spans="1:36" x14ac:dyDescent="0.25">
      <c r="A29" s="15" t="s">
        <v>39</v>
      </c>
      <c r="B29" s="12">
        <f>'Input data BoD'!G29*'Input data BoD'!E29</f>
        <v>91539.360741362849</v>
      </c>
      <c r="C29" s="12">
        <f>'Input data BoD'!H29*'Input data BoD'!F29</f>
        <v>44089.374621631265</v>
      </c>
      <c r="D29" s="12">
        <f t="shared" si="0"/>
        <v>135628.73536299411</v>
      </c>
      <c r="E29" s="30">
        <f>'Input data BoD'!J29*'Input data BoD'!M29</f>
        <v>13499.34767118423</v>
      </c>
      <c r="F29" s="30">
        <f>'Input data BoD'!K29*'Input data BoD'!N29</f>
        <v>9217.0288727227835</v>
      </c>
      <c r="G29" s="30">
        <f t="shared" si="1"/>
        <v>22716.376543907012</v>
      </c>
      <c r="H29" s="12">
        <f t="shared" si="2"/>
        <v>105038.70841254707</v>
      </c>
      <c r="I29" s="12">
        <f t="shared" si="4"/>
        <v>53306.403494354046</v>
      </c>
      <c r="J29" s="12">
        <f t="shared" si="5"/>
        <v>158345.11190690112</v>
      </c>
      <c r="K29" s="10">
        <f t="shared" si="6"/>
        <v>0.14346117963693814</v>
      </c>
      <c r="L29" s="22"/>
      <c r="M29" s="22"/>
      <c r="N29" s="44"/>
      <c r="O29" s="44"/>
      <c r="P29" s="44"/>
      <c r="Q29" s="44"/>
      <c r="R29" s="44"/>
      <c r="S29" s="44"/>
      <c r="T29" s="27"/>
      <c r="U29" s="44"/>
      <c r="V29" s="44"/>
      <c r="W29" s="44"/>
      <c r="X29" s="44"/>
      <c r="Y29" s="44"/>
      <c r="Z29" s="44"/>
      <c r="AA29" s="27"/>
      <c r="AB29" s="27"/>
      <c r="AC29" s="27"/>
      <c r="AD29" s="22"/>
      <c r="AE29" s="22"/>
      <c r="AF29" s="22"/>
      <c r="AG29" s="22"/>
      <c r="AH29" s="22"/>
      <c r="AI29" s="22"/>
      <c r="AJ29" s="22"/>
    </row>
    <row r="30" spans="1:36" x14ac:dyDescent="0.25">
      <c r="A30" s="15" t="s">
        <v>40</v>
      </c>
      <c r="B30" s="12">
        <f>'Input data BoD'!G30*'Input data BoD'!E30</f>
        <v>132648.87923816126</v>
      </c>
      <c r="C30" s="12">
        <f>'Input data BoD'!H30*'Input data BoD'!F30</f>
        <v>81399.585380335368</v>
      </c>
      <c r="D30" s="12">
        <f t="shared" si="0"/>
        <v>214048.46461849663</v>
      </c>
      <c r="E30" s="30">
        <f>'Input data BoD'!J30*'Input data BoD'!M30</f>
        <v>27320.568442262622</v>
      </c>
      <c r="F30" s="30">
        <f>'Input data BoD'!K30*'Input data BoD'!N30</f>
        <v>24576.846861666774</v>
      </c>
      <c r="G30" s="30">
        <f t="shared" si="1"/>
        <v>51897.415303929396</v>
      </c>
      <c r="H30" s="12">
        <f t="shared" si="2"/>
        <v>159969.44768042388</v>
      </c>
      <c r="I30" s="12">
        <f t="shared" si="4"/>
        <v>105976.43224200213</v>
      </c>
      <c r="J30" s="12">
        <f t="shared" si="5"/>
        <v>265945.87992242601</v>
      </c>
      <c r="K30" s="10">
        <f t="shared" si="6"/>
        <v>0.19514276859287086</v>
      </c>
      <c r="L30" s="22"/>
      <c r="M30" s="22"/>
      <c r="N30" s="44"/>
      <c r="O30" s="44"/>
      <c r="P30" s="44"/>
      <c r="Q30" s="44"/>
      <c r="R30" s="44"/>
      <c r="S30" s="44"/>
      <c r="T30" s="27"/>
      <c r="U30" s="44"/>
      <c r="V30" s="44"/>
      <c r="W30" s="44"/>
      <c r="X30" s="44"/>
      <c r="Y30" s="44"/>
      <c r="Z30" s="44"/>
      <c r="AA30" s="27"/>
      <c r="AB30" s="27"/>
      <c r="AC30" s="27"/>
      <c r="AD30" s="22"/>
      <c r="AE30" s="22"/>
      <c r="AF30" s="22"/>
      <c r="AG30" s="22"/>
      <c r="AH30" s="22"/>
      <c r="AI30" s="22"/>
      <c r="AJ30" s="22"/>
    </row>
    <row r="31" spans="1:36" x14ac:dyDescent="0.25">
      <c r="A31" s="15" t="s">
        <v>41</v>
      </c>
      <c r="B31" s="12">
        <f>'Input data BoD'!G31*'Input data BoD'!E31</f>
        <v>112092.06520510395</v>
      </c>
      <c r="C31" s="12">
        <f>'Input data BoD'!H31*'Input data BoD'!F31</f>
        <v>96330.027642441171</v>
      </c>
      <c r="D31" s="12">
        <f t="shared" si="0"/>
        <v>208422.09284754511</v>
      </c>
      <c r="E31" s="30">
        <f>'Input data BoD'!J31*'Input data BoD'!M31</f>
        <v>18039.642169354047</v>
      </c>
      <c r="F31" s="30">
        <f>'Input data BoD'!K31*'Input data BoD'!N31</f>
        <v>18482.23902505705</v>
      </c>
      <c r="G31" s="30">
        <f t="shared" si="1"/>
        <v>36521.881194411093</v>
      </c>
      <c r="H31" s="12">
        <f t="shared" si="2"/>
        <v>130131.707374458</v>
      </c>
      <c r="I31" s="12">
        <f t="shared" si="4"/>
        <v>114812.26666749822</v>
      </c>
      <c r="J31" s="12">
        <f t="shared" si="5"/>
        <v>244943.97404195619</v>
      </c>
      <c r="K31" s="10">
        <f t="shared" si="6"/>
        <v>0.14910299931753088</v>
      </c>
      <c r="L31" s="22"/>
      <c r="M31" s="22"/>
      <c r="N31" s="44"/>
      <c r="O31" s="44"/>
      <c r="P31" s="44"/>
      <c r="Q31" s="44"/>
      <c r="R31" s="44"/>
      <c r="S31" s="44"/>
      <c r="T31" s="27"/>
      <c r="U31" s="44"/>
      <c r="V31" s="44"/>
      <c r="W31" s="44"/>
      <c r="X31" s="44"/>
      <c r="Y31" s="44"/>
      <c r="Z31" s="44"/>
      <c r="AA31" s="27"/>
      <c r="AB31" s="27"/>
      <c r="AC31" s="27"/>
      <c r="AD31" s="22"/>
      <c r="AE31" s="22"/>
      <c r="AF31" s="22"/>
      <c r="AG31" s="22"/>
      <c r="AH31" s="22"/>
      <c r="AI31" s="22"/>
      <c r="AJ31" s="22"/>
    </row>
    <row r="32" spans="1:36" x14ac:dyDescent="0.25">
      <c r="A32" s="15" t="s">
        <v>42</v>
      </c>
      <c r="B32" s="12">
        <f>'Input data BoD'!G32*'Input data BoD'!E32</f>
        <v>71577.71521851905</v>
      </c>
      <c r="C32" s="12">
        <f>'Input data BoD'!H32*'Input data BoD'!F32</f>
        <v>92956.63119402848</v>
      </c>
      <c r="D32" s="12">
        <f t="shared" si="0"/>
        <v>164534.34641254751</v>
      </c>
      <c r="E32" s="30">
        <f>'Input data BoD'!J32*'Input data BoD'!M32</f>
        <v>7609.3713548445403</v>
      </c>
      <c r="F32" s="30">
        <f>'Input data BoD'!K32*'Input data BoD'!N32</f>
        <v>9894.2779157291043</v>
      </c>
      <c r="G32" s="30">
        <f t="shared" si="1"/>
        <v>17503.649270573645</v>
      </c>
      <c r="H32" s="12">
        <f t="shared" si="2"/>
        <v>79187.086573363587</v>
      </c>
      <c r="I32" s="12">
        <f t="shared" si="4"/>
        <v>102850.90910975759</v>
      </c>
      <c r="J32" s="12">
        <f t="shared" si="5"/>
        <v>182037.99568312115</v>
      </c>
      <c r="K32" s="10">
        <f t="shared" si="6"/>
        <v>9.6153823298751093E-2</v>
      </c>
      <c r="L32" s="22"/>
      <c r="M32" s="22"/>
      <c r="N32" s="44"/>
      <c r="O32" s="44"/>
      <c r="P32" s="44"/>
      <c r="Q32" s="44"/>
      <c r="R32" s="44"/>
      <c r="S32" s="44"/>
      <c r="T32" s="27"/>
      <c r="U32" s="44"/>
      <c r="V32" s="44"/>
      <c r="W32" s="44"/>
      <c r="X32" s="44"/>
      <c r="Y32" s="44"/>
      <c r="Z32" s="44"/>
      <c r="AA32" s="27"/>
      <c r="AB32" s="27"/>
      <c r="AC32" s="27"/>
      <c r="AD32" s="22"/>
      <c r="AE32" s="22"/>
      <c r="AF32" s="22"/>
      <c r="AG32" s="22"/>
      <c r="AH32" s="22"/>
      <c r="AI32" s="22"/>
      <c r="AJ32" s="22"/>
    </row>
    <row r="33" spans="1:36" x14ac:dyDescent="0.25">
      <c r="A33" s="15" t="s">
        <v>54</v>
      </c>
      <c r="B33" s="20">
        <f>'Input data BoD'!G33*'Input data BoD'!E33</f>
        <v>32435.6082251876</v>
      </c>
      <c r="C33" s="12">
        <f>'Input data BoD'!H33*'Input data BoD'!F33</f>
        <v>85123.666258295721</v>
      </c>
      <c r="D33" s="12">
        <f t="shared" si="0"/>
        <v>117559.27448348331</v>
      </c>
      <c r="E33" s="30">
        <f>'Input data BoD'!J33*'Input data BoD'!M33</f>
        <v>2843.0185160414935</v>
      </c>
      <c r="F33" s="30">
        <f>'Input data BoD'!K33*'Input data BoD'!N33</f>
        <v>5904.3846271340954</v>
      </c>
      <c r="G33" s="30">
        <f t="shared" si="1"/>
        <v>8747.4031431755884</v>
      </c>
      <c r="H33" s="12">
        <f t="shared" si="2"/>
        <v>35278.626741229091</v>
      </c>
      <c r="I33" s="12">
        <f t="shared" si="4"/>
        <v>91028.05088542981</v>
      </c>
      <c r="J33" s="12">
        <f t="shared" si="5"/>
        <v>126306.6776266589</v>
      </c>
      <c r="K33" s="10">
        <f t="shared" si="6"/>
        <v>6.9255270643975186E-2</v>
      </c>
      <c r="L33" s="22"/>
      <c r="M33" s="22"/>
      <c r="N33" s="44"/>
      <c r="O33" s="44"/>
      <c r="P33" s="44"/>
      <c r="Q33" s="44"/>
      <c r="R33" s="44"/>
      <c r="S33" s="44"/>
      <c r="T33" s="27"/>
      <c r="U33" s="44"/>
      <c r="V33" s="44"/>
      <c r="W33" s="44"/>
      <c r="X33" s="44"/>
      <c r="Y33" s="44"/>
      <c r="Z33" s="44"/>
      <c r="AA33" s="27"/>
      <c r="AB33" s="27"/>
      <c r="AC33" s="27"/>
      <c r="AD33" s="22"/>
      <c r="AE33" s="22"/>
      <c r="AF33" s="22"/>
      <c r="AG33" s="22"/>
      <c r="AH33" s="22"/>
      <c r="AI33" s="22"/>
      <c r="AJ33" s="22"/>
    </row>
    <row r="34" spans="1:36" x14ac:dyDescent="0.25">
      <c r="A34" s="15"/>
      <c r="B34" s="12"/>
      <c r="C34" s="12"/>
      <c r="D34" s="12"/>
      <c r="E34" s="30"/>
      <c r="F34" s="30"/>
      <c r="G34" s="30"/>
      <c r="H34" s="12"/>
      <c r="I34" s="12"/>
      <c r="J34" s="12"/>
      <c r="K34" s="10"/>
      <c r="L34" s="22"/>
      <c r="M34" s="22"/>
      <c r="N34" s="44"/>
      <c r="O34" s="44"/>
      <c r="P34" s="44"/>
      <c r="Q34" s="44"/>
      <c r="R34" s="44"/>
      <c r="S34" s="44"/>
      <c r="T34" s="27"/>
      <c r="U34" s="44"/>
      <c r="V34" s="44"/>
      <c r="W34" s="44"/>
      <c r="X34" s="44"/>
      <c r="Y34" s="44"/>
      <c r="Z34" s="44"/>
      <c r="AA34" s="27"/>
      <c r="AB34" s="27"/>
      <c r="AC34" s="27"/>
      <c r="AD34" s="22"/>
      <c r="AE34" s="22"/>
      <c r="AF34" s="22"/>
      <c r="AG34" s="22"/>
      <c r="AH34" s="22"/>
      <c r="AI34" s="22"/>
      <c r="AJ34" s="22"/>
    </row>
    <row r="35" spans="1:36" x14ac:dyDescent="0.25">
      <c r="A35" s="15"/>
      <c r="B35" s="12"/>
      <c r="C35" s="12"/>
      <c r="D35" s="12"/>
      <c r="E35" s="30"/>
      <c r="F35" s="30"/>
      <c r="G35" s="30"/>
      <c r="H35" s="12"/>
      <c r="I35" s="12"/>
      <c r="J35" s="12"/>
      <c r="K35" s="10"/>
      <c r="L35" s="22"/>
      <c r="M35" s="22"/>
      <c r="N35" s="44"/>
      <c r="O35" s="44"/>
      <c r="P35" s="44"/>
      <c r="Q35" s="44"/>
      <c r="R35" s="44"/>
      <c r="S35" s="44"/>
      <c r="T35" s="27"/>
      <c r="U35" s="44"/>
      <c r="V35" s="44"/>
      <c r="W35" s="44"/>
      <c r="X35" s="44"/>
      <c r="Y35" s="44"/>
      <c r="Z35" s="44"/>
      <c r="AA35" s="27"/>
      <c r="AB35" s="27"/>
      <c r="AC35" s="27"/>
      <c r="AD35" s="22"/>
      <c r="AE35" s="22"/>
      <c r="AF35" s="22"/>
      <c r="AG35" s="22"/>
      <c r="AH35" s="22"/>
      <c r="AI35" s="22"/>
      <c r="AJ35" s="22"/>
    </row>
    <row r="36" spans="1:36" x14ac:dyDescent="0.25">
      <c r="A36" s="15"/>
      <c r="B36" s="12"/>
      <c r="C36" s="12"/>
      <c r="D36" s="12"/>
      <c r="E36" s="29"/>
      <c r="F36" s="29"/>
      <c r="G36" s="29"/>
      <c r="H36" s="12"/>
      <c r="I36" s="12"/>
      <c r="J36" s="12"/>
      <c r="K36" s="10"/>
      <c r="L36" s="22"/>
      <c r="M36" s="2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2"/>
      <c r="AE36" s="22"/>
      <c r="AF36" s="22"/>
      <c r="AG36" s="22"/>
      <c r="AH36" s="22"/>
      <c r="AI36" s="22"/>
      <c r="AJ36" s="22"/>
    </row>
    <row r="37" spans="1:36" s="7" customFormat="1" x14ac:dyDescent="0.25">
      <c r="A37" s="7" t="s">
        <v>19</v>
      </c>
      <c r="B37" s="20">
        <f t="shared" ref="B37:K37" si="7">SUM(B14:B35)</f>
        <v>789835.46361160662</v>
      </c>
      <c r="C37" s="20">
        <f t="shared" si="7"/>
        <v>500040.31937218196</v>
      </c>
      <c r="D37" s="20">
        <f t="shared" si="7"/>
        <v>1289875.7829837883</v>
      </c>
      <c r="E37" s="20">
        <f t="shared" si="7"/>
        <v>132270.05404767487</v>
      </c>
      <c r="F37" s="20">
        <f t="shared" si="7"/>
        <v>99212.290513527027</v>
      </c>
      <c r="G37" s="20">
        <f t="shared" si="7"/>
        <v>231482.34456120187</v>
      </c>
      <c r="H37" s="20">
        <f t="shared" si="7"/>
        <v>922105.5176592815</v>
      </c>
      <c r="I37" s="20">
        <f t="shared" si="7"/>
        <v>599252.60988570901</v>
      </c>
      <c r="J37" s="20">
        <f t="shared" si="7"/>
        <v>1521358.1275449905</v>
      </c>
      <c r="K37" s="21">
        <f>SUM(K14:K35)</f>
        <v>2.5192776404661021</v>
      </c>
      <c r="L37" s="25"/>
      <c r="M37" s="2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3"/>
      <c r="AB37" s="43"/>
      <c r="AC37" s="43"/>
      <c r="AD37" s="23"/>
      <c r="AE37" s="23"/>
      <c r="AF37" s="23"/>
      <c r="AG37" s="23"/>
      <c r="AH37" s="23"/>
      <c r="AI37" s="23"/>
      <c r="AJ37" s="23"/>
    </row>
    <row r="38" spans="1:36" x14ac:dyDescent="0.25">
      <c r="A38" s="15"/>
      <c r="B38" s="12"/>
      <c r="C38" s="12"/>
      <c r="D38" s="12"/>
      <c r="F38" s="15"/>
      <c r="G38" s="15"/>
      <c r="H38" s="12"/>
      <c r="I38" s="12"/>
      <c r="J38" s="12"/>
      <c r="K38" s="10"/>
      <c r="L38" s="22"/>
      <c r="M38" s="2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2"/>
      <c r="AE38" s="22"/>
      <c r="AF38" s="22"/>
      <c r="AG38" s="22"/>
      <c r="AH38" s="22"/>
      <c r="AI38" s="22"/>
      <c r="AJ38" s="22"/>
    </row>
    <row r="39" spans="1:36" x14ac:dyDescent="0.25">
      <c r="L39" s="22"/>
      <c r="M39" s="2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2"/>
      <c r="AE39" s="22"/>
      <c r="AF39" s="22"/>
      <c r="AG39" s="22"/>
      <c r="AH39" s="22"/>
      <c r="AI39" s="22"/>
      <c r="AJ39" s="22"/>
    </row>
    <row r="40" spans="1:36" x14ac:dyDescent="0.25">
      <c r="L40" s="22"/>
      <c r="M40" s="2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2"/>
      <c r="AE40" s="22"/>
      <c r="AF40" s="22"/>
      <c r="AG40" s="22"/>
      <c r="AH40" s="22"/>
      <c r="AI40" s="22"/>
      <c r="AJ40" s="22"/>
    </row>
    <row r="41" spans="1:36" x14ac:dyDescent="0.25">
      <c r="A41" s="15"/>
      <c r="B41" s="14"/>
      <c r="C41" s="12"/>
      <c r="D41" s="12"/>
      <c r="E41" s="12"/>
      <c r="F41" s="15"/>
      <c r="G41" s="15"/>
      <c r="H41" s="15"/>
      <c r="I41" s="12"/>
      <c r="J41" s="12"/>
      <c r="K41" s="12"/>
      <c r="L41" s="26"/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2"/>
      <c r="AE41" s="22"/>
      <c r="AF41" s="22"/>
      <c r="AG41" s="22"/>
      <c r="AH41" s="22"/>
      <c r="AI41" s="22"/>
      <c r="AJ41" s="22"/>
    </row>
    <row r="42" spans="1:36" x14ac:dyDescent="0.25">
      <c r="A42" s="15"/>
      <c r="B42" s="14"/>
      <c r="C42" s="12"/>
      <c r="D42" s="12"/>
      <c r="E42" s="12"/>
      <c r="F42" s="15"/>
      <c r="G42" s="15"/>
      <c r="H42" s="15"/>
      <c r="I42" s="12"/>
      <c r="J42" s="12"/>
      <c r="K42" s="12"/>
      <c r="L42" s="26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2"/>
      <c r="AE42" s="22"/>
      <c r="AF42" s="22"/>
      <c r="AG42" s="22"/>
      <c r="AH42" s="22"/>
      <c r="AI42" s="22"/>
      <c r="AJ42" s="22"/>
    </row>
    <row r="43" spans="1:36" x14ac:dyDescent="0.25">
      <c r="A43" s="15"/>
      <c r="B43" s="14"/>
      <c r="C43" s="12"/>
      <c r="D43" s="12"/>
      <c r="E43" s="12"/>
      <c r="F43" s="15"/>
      <c r="G43" s="15"/>
      <c r="H43" s="15"/>
      <c r="I43" s="12"/>
      <c r="J43" s="12"/>
      <c r="K43" s="12"/>
      <c r="L43" s="10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36" x14ac:dyDescent="0.25">
      <c r="A44" s="15"/>
      <c r="B44" s="14"/>
      <c r="C44" s="12"/>
      <c r="D44" s="12"/>
      <c r="E44" s="12"/>
      <c r="F44" s="15"/>
      <c r="G44" s="15"/>
      <c r="H44" s="15"/>
      <c r="I44" s="12"/>
      <c r="J44" s="12"/>
      <c r="K44" s="12"/>
      <c r="L44" s="10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36" x14ac:dyDescent="0.25">
      <c r="A45" s="15"/>
      <c r="B45" s="14"/>
      <c r="C45" s="12"/>
      <c r="D45" s="12"/>
      <c r="E45" s="12"/>
      <c r="F45" s="15"/>
      <c r="G45" s="15"/>
      <c r="H45" s="15"/>
      <c r="I45" s="12"/>
      <c r="J45" s="12"/>
      <c r="K45" s="12"/>
      <c r="L45" s="1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36" x14ac:dyDescent="0.25">
      <c r="A46" s="15"/>
      <c r="B46" s="14"/>
      <c r="C46" s="12"/>
      <c r="D46" s="12"/>
      <c r="E46" s="12"/>
      <c r="F46" s="15"/>
      <c r="G46" s="15"/>
      <c r="H46" s="15"/>
      <c r="I46" s="12"/>
      <c r="J46" s="12"/>
      <c r="K46" s="12"/>
      <c r="L46" s="10"/>
    </row>
    <row r="47" spans="1:36" x14ac:dyDescent="0.25">
      <c r="A47" s="15"/>
      <c r="B47" s="14"/>
      <c r="C47" s="12"/>
      <c r="D47" s="12"/>
      <c r="E47" s="12"/>
      <c r="F47" s="15"/>
      <c r="G47" s="15"/>
      <c r="H47" s="15"/>
      <c r="I47" s="12"/>
      <c r="J47" s="12"/>
      <c r="K47" s="12"/>
      <c r="L47" s="10"/>
    </row>
    <row r="48" spans="1:36" x14ac:dyDescent="0.25">
      <c r="A48" s="15"/>
      <c r="B48" s="14"/>
      <c r="C48" s="12"/>
      <c r="D48" s="12"/>
      <c r="E48" s="12"/>
      <c r="F48" s="15"/>
      <c r="G48" s="15"/>
      <c r="H48" s="15"/>
      <c r="I48" s="12"/>
      <c r="J48" s="12"/>
      <c r="K48" s="12"/>
      <c r="L48" s="10"/>
    </row>
    <row r="49" spans="1:12" x14ac:dyDescent="0.25">
      <c r="A49" s="15"/>
      <c r="B49" s="14"/>
      <c r="C49" s="12"/>
      <c r="D49" s="12"/>
      <c r="E49" s="12"/>
      <c r="F49" s="15"/>
      <c r="G49" s="15"/>
      <c r="H49" s="15"/>
      <c r="I49" s="12"/>
      <c r="J49" s="12"/>
      <c r="K49" s="12"/>
      <c r="L49" s="10"/>
    </row>
    <row r="50" spans="1:12" x14ac:dyDescent="0.25">
      <c r="A50" s="15"/>
      <c r="B50" s="14"/>
      <c r="C50" s="12"/>
      <c r="D50" s="12"/>
      <c r="E50" s="12"/>
      <c r="F50" s="15"/>
      <c r="G50" s="15"/>
      <c r="H50" s="15"/>
      <c r="I50" s="12"/>
      <c r="J50" s="12"/>
      <c r="K50" s="12"/>
      <c r="L50" s="10"/>
    </row>
    <row r="51" spans="1:12" x14ac:dyDescent="0.25">
      <c r="A51" s="15"/>
      <c r="B51" s="14"/>
      <c r="C51" s="12"/>
      <c r="D51" s="12"/>
      <c r="E51" s="12"/>
      <c r="F51" s="15"/>
      <c r="G51" s="15"/>
      <c r="H51" s="15"/>
      <c r="I51" s="12"/>
      <c r="J51" s="12"/>
      <c r="K51" s="12"/>
      <c r="L51" s="10"/>
    </row>
    <row r="52" spans="1:12" x14ac:dyDescent="0.25">
      <c r="A52" s="15"/>
      <c r="B52" s="14"/>
      <c r="C52" s="12"/>
      <c r="D52" s="12"/>
      <c r="E52" s="12"/>
      <c r="F52" s="15"/>
      <c r="G52" s="15"/>
      <c r="H52" s="15"/>
      <c r="I52" s="12"/>
      <c r="J52" s="12"/>
      <c r="K52" s="12"/>
      <c r="L52" s="10"/>
    </row>
    <row r="53" spans="1:12" x14ac:dyDescent="0.25">
      <c r="A53" s="15"/>
      <c r="B53" s="14"/>
      <c r="C53" s="12"/>
      <c r="D53" s="12"/>
      <c r="E53" s="12"/>
      <c r="F53" s="15"/>
      <c r="G53" s="15"/>
      <c r="H53" s="15"/>
      <c r="I53" s="12"/>
      <c r="J53" s="12"/>
      <c r="K53" s="12"/>
      <c r="L53" s="10"/>
    </row>
    <row r="54" spans="1:12" x14ac:dyDescent="0.25">
      <c r="A54" s="15"/>
      <c r="B54" s="14"/>
      <c r="C54" s="12"/>
      <c r="D54" s="12"/>
      <c r="E54" s="12"/>
      <c r="F54" s="15"/>
      <c r="G54" s="15"/>
      <c r="H54" s="15"/>
      <c r="I54" s="12"/>
      <c r="J54" s="12"/>
      <c r="K54" s="12"/>
      <c r="L54" s="10"/>
    </row>
    <row r="55" spans="1:12" x14ac:dyDescent="0.25">
      <c r="A55" s="15"/>
      <c r="B55" s="14"/>
      <c r="C55" s="12"/>
      <c r="D55" s="12"/>
      <c r="E55" s="12"/>
      <c r="F55" s="15"/>
      <c r="G55" s="15"/>
      <c r="H55" s="15"/>
      <c r="I55" s="12"/>
      <c r="J55" s="12"/>
      <c r="K55" s="12"/>
      <c r="L55" s="10"/>
    </row>
    <row r="56" spans="1:12" x14ac:dyDescent="0.25">
      <c r="A56" s="15"/>
      <c r="B56" s="14"/>
      <c r="C56" s="12"/>
      <c r="D56" s="12"/>
      <c r="E56" s="12"/>
      <c r="F56" s="15"/>
      <c r="G56" s="15"/>
      <c r="H56" s="15"/>
      <c r="I56" s="12"/>
      <c r="J56" s="12"/>
      <c r="K56" s="12"/>
      <c r="L56" s="10"/>
    </row>
    <row r="57" spans="1:12" x14ac:dyDescent="0.25">
      <c r="A57" s="15"/>
      <c r="B57" s="14"/>
      <c r="C57" s="12"/>
      <c r="D57" s="12"/>
      <c r="E57" s="12"/>
      <c r="F57" s="15"/>
      <c r="G57" s="15"/>
      <c r="H57" s="15"/>
      <c r="I57" s="12"/>
      <c r="J57" s="12"/>
      <c r="K57" s="12"/>
      <c r="L57" s="10"/>
    </row>
    <row r="58" spans="1:12" x14ac:dyDescent="0.25">
      <c r="A58" s="15"/>
      <c r="B58" s="14"/>
      <c r="C58" s="12"/>
      <c r="D58" s="12"/>
      <c r="E58" s="12"/>
      <c r="F58" s="15"/>
      <c r="G58" s="15"/>
      <c r="H58" s="15"/>
      <c r="I58" s="12"/>
      <c r="J58" s="12"/>
      <c r="K58" s="12"/>
      <c r="L58" s="10"/>
    </row>
    <row r="59" spans="1:12" x14ac:dyDescent="0.25">
      <c r="A59" s="15"/>
      <c r="B59" s="14"/>
      <c r="C59" s="12"/>
      <c r="D59" s="12"/>
      <c r="E59" s="12"/>
      <c r="F59" s="15"/>
      <c r="G59" s="15"/>
      <c r="H59" s="15"/>
      <c r="I59" s="12"/>
      <c r="J59" s="12"/>
      <c r="K59" s="12"/>
      <c r="L59" s="10"/>
    </row>
    <row r="60" spans="1:12" x14ac:dyDescent="0.25">
      <c r="A60" s="15"/>
      <c r="B60" s="14"/>
      <c r="C60" s="12"/>
      <c r="D60" s="12"/>
      <c r="E60" s="12"/>
      <c r="F60" s="15"/>
      <c r="G60" s="15"/>
      <c r="H60" s="15"/>
      <c r="I60" s="12"/>
      <c r="J60" s="12"/>
      <c r="K60" s="12"/>
      <c r="L60" s="10"/>
    </row>
    <row r="61" spans="1:12" x14ac:dyDescent="0.25">
      <c r="A61" s="15"/>
      <c r="B61" s="14"/>
      <c r="C61" s="12"/>
      <c r="D61" s="12"/>
      <c r="E61" s="12"/>
      <c r="F61" s="15"/>
      <c r="G61" s="15"/>
      <c r="H61" s="15"/>
      <c r="I61" s="12"/>
      <c r="J61" s="12"/>
      <c r="K61" s="12"/>
      <c r="L61" s="10"/>
    </row>
    <row r="62" spans="1:12" x14ac:dyDescent="0.25">
      <c r="A62" s="15"/>
      <c r="B62" s="14"/>
      <c r="C62" s="12"/>
      <c r="D62" s="12"/>
      <c r="E62" s="12"/>
      <c r="F62" s="15"/>
      <c r="G62" s="15"/>
      <c r="H62" s="15"/>
      <c r="I62" s="12"/>
      <c r="J62" s="12"/>
      <c r="K62" s="12"/>
      <c r="L62" s="10"/>
    </row>
    <row r="63" spans="1:12" x14ac:dyDescent="0.25">
      <c r="A63" s="15"/>
      <c r="B63" s="14"/>
      <c r="C63" s="12"/>
      <c r="D63" s="12"/>
      <c r="E63" s="12"/>
      <c r="F63" s="15"/>
      <c r="G63" s="15"/>
      <c r="H63" s="15"/>
      <c r="I63" s="12"/>
      <c r="J63" s="12"/>
      <c r="K63" s="12"/>
      <c r="L63" s="10"/>
    </row>
    <row r="64" spans="1:12" x14ac:dyDescent="0.25">
      <c r="A64" s="15"/>
      <c r="B64" s="14"/>
      <c r="C64" s="12"/>
      <c r="D64" s="12"/>
      <c r="E64" s="12"/>
      <c r="F64" s="15"/>
      <c r="G64" s="15"/>
      <c r="H64" s="15"/>
      <c r="I64" s="12"/>
      <c r="J64" s="12"/>
      <c r="K64" s="12"/>
      <c r="L64" s="10"/>
    </row>
    <row r="65" spans="1:12" x14ac:dyDescent="0.25">
      <c r="A65" s="15"/>
      <c r="B65" s="14"/>
      <c r="C65" s="12"/>
      <c r="D65" s="12"/>
      <c r="E65" s="12"/>
      <c r="F65" s="15"/>
      <c r="G65" s="15"/>
      <c r="H65" s="15"/>
      <c r="I65" s="12"/>
      <c r="J65" s="12"/>
      <c r="K65" s="12"/>
      <c r="L65" s="10"/>
    </row>
    <row r="66" spans="1:12" x14ac:dyDescent="0.25">
      <c r="A66" s="15"/>
      <c r="B66" s="14"/>
      <c r="C66" s="12"/>
      <c r="D66" s="12"/>
      <c r="E66" s="12"/>
      <c r="F66" s="15"/>
      <c r="G66" s="15"/>
      <c r="H66" s="15"/>
      <c r="I66" s="12"/>
      <c r="J66" s="12"/>
      <c r="K66" s="12"/>
      <c r="L66" s="10"/>
    </row>
    <row r="67" spans="1:12" x14ac:dyDescent="0.25">
      <c r="A67" s="15"/>
      <c r="B67" s="14"/>
      <c r="C67" s="12"/>
      <c r="D67" s="12"/>
      <c r="E67" s="12"/>
      <c r="F67" s="15"/>
      <c r="G67" s="15"/>
      <c r="H67" s="15"/>
      <c r="I67" s="12"/>
      <c r="J67" s="12"/>
      <c r="K67" s="12"/>
      <c r="L67" s="10"/>
    </row>
    <row r="68" spans="1:12" x14ac:dyDescent="0.25">
      <c r="A68" s="15"/>
      <c r="B68" s="14"/>
      <c r="C68" s="12"/>
      <c r="D68" s="12"/>
      <c r="E68" s="12"/>
      <c r="F68" s="15"/>
      <c r="G68" s="15"/>
      <c r="H68" s="15"/>
      <c r="I68" s="12"/>
      <c r="J68" s="12"/>
      <c r="K68" s="12"/>
      <c r="L68" s="10"/>
    </row>
    <row r="69" spans="1:12" x14ac:dyDescent="0.25">
      <c r="A69" s="15"/>
      <c r="B69" s="14"/>
      <c r="C69" s="12"/>
      <c r="D69" s="12"/>
      <c r="E69" s="12"/>
      <c r="F69" s="15"/>
      <c r="G69" s="15"/>
      <c r="H69" s="15"/>
      <c r="I69" s="12"/>
      <c r="J69" s="12"/>
      <c r="K69" s="12"/>
      <c r="L69" s="10"/>
    </row>
    <row r="70" spans="1:12" x14ac:dyDescent="0.25">
      <c r="A70" s="15"/>
      <c r="B70" s="14"/>
      <c r="C70" s="12"/>
      <c r="D70" s="12"/>
      <c r="E70" s="12"/>
      <c r="F70" s="15"/>
      <c r="G70" s="15"/>
      <c r="H70" s="15"/>
      <c r="I70" s="12"/>
      <c r="J70" s="12"/>
      <c r="K70" s="12"/>
      <c r="L70" s="10"/>
    </row>
    <row r="71" spans="1:12" x14ac:dyDescent="0.25">
      <c r="A71" s="15"/>
      <c r="B71" s="14"/>
      <c r="C71" s="12"/>
      <c r="D71" s="12"/>
      <c r="E71" s="12"/>
      <c r="F71" s="15"/>
      <c r="G71" s="15"/>
      <c r="H71" s="15"/>
      <c r="I71" s="12"/>
      <c r="J71" s="12"/>
      <c r="K71" s="12"/>
      <c r="L71" s="10"/>
    </row>
    <row r="72" spans="1:12" x14ac:dyDescent="0.25">
      <c r="A72" s="15"/>
      <c r="B72" s="14"/>
      <c r="C72" s="12"/>
      <c r="D72" s="12"/>
      <c r="E72" s="12"/>
      <c r="F72" s="15"/>
      <c r="G72" s="15"/>
      <c r="H72" s="15"/>
      <c r="I72" s="12"/>
      <c r="J72" s="12"/>
      <c r="K72" s="12"/>
      <c r="L72" s="10"/>
    </row>
    <row r="73" spans="1:12" x14ac:dyDescent="0.25">
      <c r="A73" s="15"/>
      <c r="B73" s="14"/>
      <c r="C73" s="12"/>
      <c r="D73" s="12"/>
      <c r="E73" s="12"/>
      <c r="F73" s="15"/>
      <c r="G73" s="15"/>
      <c r="H73" s="15"/>
      <c r="I73" s="12"/>
      <c r="J73" s="12"/>
      <c r="K73" s="12"/>
      <c r="L73" s="10"/>
    </row>
    <row r="74" spans="1:12" x14ac:dyDescent="0.25">
      <c r="A74" s="15"/>
      <c r="B74" s="14"/>
      <c r="C74" s="12"/>
      <c r="D74" s="12"/>
      <c r="E74" s="12"/>
      <c r="F74" s="15"/>
      <c r="G74" s="15"/>
      <c r="H74" s="15"/>
      <c r="I74" s="12"/>
      <c r="J74" s="12"/>
      <c r="K74" s="12"/>
      <c r="L74" s="10"/>
    </row>
    <row r="75" spans="1:12" x14ac:dyDescent="0.25">
      <c r="A75" s="15"/>
      <c r="B75" s="14"/>
      <c r="C75" s="12"/>
      <c r="D75" s="12"/>
      <c r="E75" s="12"/>
      <c r="F75" s="15"/>
      <c r="G75" s="15"/>
      <c r="H75" s="15"/>
      <c r="I75" s="12"/>
      <c r="J75" s="12"/>
      <c r="K75" s="12"/>
      <c r="L75" s="10"/>
    </row>
    <row r="76" spans="1:12" x14ac:dyDescent="0.25">
      <c r="A76" s="15"/>
      <c r="B76" s="14"/>
      <c r="C76" s="12"/>
      <c r="D76" s="12"/>
      <c r="E76" s="12"/>
      <c r="F76" s="15"/>
      <c r="G76" s="15"/>
      <c r="H76" s="15"/>
      <c r="I76" s="12"/>
      <c r="J76" s="12"/>
      <c r="K76" s="12"/>
      <c r="L76" s="10"/>
    </row>
    <row r="77" spans="1:12" x14ac:dyDescent="0.25">
      <c r="A77" s="15"/>
      <c r="B77" s="14"/>
      <c r="C77" s="12"/>
      <c r="D77" s="12"/>
      <c r="E77" s="12"/>
      <c r="F77" s="15"/>
      <c r="G77" s="15"/>
      <c r="H77" s="15"/>
      <c r="I77" s="12"/>
      <c r="J77" s="12"/>
      <c r="K77" s="12"/>
      <c r="L77" s="10"/>
    </row>
    <row r="78" spans="1:12" x14ac:dyDescent="0.25">
      <c r="A78" s="15"/>
      <c r="B78" s="14"/>
      <c r="C78" s="12"/>
      <c r="D78" s="12"/>
      <c r="E78" s="12"/>
      <c r="F78" s="15"/>
      <c r="G78" s="15"/>
      <c r="H78" s="15"/>
      <c r="I78" s="12"/>
      <c r="J78" s="12"/>
      <c r="K78" s="12"/>
      <c r="L78" s="10"/>
    </row>
    <row r="79" spans="1:12" x14ac:dyDescent="0.25">
      <c r="A79" s="15"/>
      <c r="B79" s="14"/>
      <c r="C79" s="12"/>
      <c r="D79" s="12"/>
      <c r="E79" s="12"/>
      <c r="F79" s="15"/>
      <c r="G79" s="15"/>
      <c r="H79" s="15"/>
      <c r="I79" s="12"/>
      <c r="J79" s="12"/>
      <c r="K79" s="12"/>
      <c r="L79" s="10"/>
    </row>
    <row r="80" spans="1:12" x14ac:dyDescent="0.25">
      <c r="A80" s="15"/>
      <c r="B80" s="14"/>
      <c r="C80" s="12"/>
      <c r="D80" s="12"/>
      <c r="E80" s="12"/>
      <c r="F80" s="15"/>
      <c r="G80" s="15"/>
      <c r="H80" s="15"/>
      <c r="I80" s="12"/>
      <c r="J80" s="12"/>
      <c r="K80" s="12"/>
      <c r="L80" s="10"/>
    </row>
    <row r="81" spans="1:12" x14ac:dyDescent="0.25">
      <c r="A81" s="15"/>
      <c r="B81" s="14"/>
      <c r="C81" s="12"/>
      <c r="D81" s="12"/>
      <c r="E81" s="12"/>
      <c r="F81" s="15"/>
      <c r="G81" s="15"/>
      <c r="H81" s="15"/>
      <c r="I81" s="12"/>
      <c r="J81" s="12"/>
      <c r="K81" s="12"/>
      <c r="L81" s="10"/>
    </row>
    <row r="82" spans="1:12" x14ac:dyDescent="0.25">
      <c r="A82" s="15"/>
      <c r="B82" s="14"/>
      <c r="C82" s="12"/>
      <c r="D82" s="12"/>
      <c r="E82" s="12"/>
      <c r="F82" s="15"/>
      <c r="G82" s="15"/>
      <c r="H82" s="15"/>
      <c r="I82" s="12"/>
      <c r="J82" s="12"/>
      <c r="K82" s="12"/>
      <c r="L82" s="10"/>
    </row>
    <row r="83" spans="1:12" x14ac:dyDescent="0.25">
      <c r="A83" s="15"/>
      <c r="B83" s="14"/>
      <c r="C83" s="12"/>
      <c r="D83" s="12"/>
      <c r="E83" s="12"/>
      <c r="F83" s="15"/>
      <c r="G83" s="15"/>
      <c r="H83" s="15"/>
      <c r="I83" s="12"/>
      <c r="J83" s="12"/>
      <c r="K83" s="12"/>
      <c r="L83" s="10"/>
    </row>
    <row r="84" spans="1:12" x14ac:dyDescent="0.25">
      <c r="A84" s="15"/>
      <c r="B84" s="14"/>
      <c r="C84" s="12"/>
      <c r="D84" s="12"/>
      <c r="E84" s="12"/>
      <c r="F84" s="15"/>
      <c r="G84" s="15"/>
      <c r="H84" s="15"/>
      <c r="I84" s="12"/>
      <c r="J84" s="12"/>
      <c r="K84" s="12"/>
      <c r="L84" s="10"/>
    </row>
    <row r="85" spans="1:12" x14ac:dyDescent="0.25">
      <c r="A85" s="15"/>
      <c r="B85" s="14"/>
      <c r="C85" s="12"/>
      <c r="D85" s="12"/>
      <c r="E85" s="12"/>
      <c r="F85" s="15"/>
      <c r="G85" s="15"/>
      <c r="H85" s="15"/>
      <c r="I85" s="12"/>
      <c r="J85" s="12"/>
      <c r="K85" s="12"/>
      <c r="L85" s="10"/>
    </row>
    <row r="86" spans="1:12" x14ac:dyDescent="0.25">
      <c r="A86" s="15"/>
      <c r="B86" s="14"/>
      <c r="C86" s="12"/>
      <c r="D86" s="12"/>
      <c r="E86" s="12"/>
      <c r="F86" s="15"/>
      <c r="G86" s="15"/>
      <c r="H86" s="15"/>
      <c r="I86" s="12"/>
      <c r="J86" s="12"/>
      <c r="K86" s="12"/>
      <c r="L86" s="10"/>
    </row>
    <row r="87" spans="1:12" x14ac:dyDescent="0.25">
      <c r="A87" s="15"/>
      <c r="B87" s="14"/>
      <c r="C87" s="12"/>
      <c r="D87" s="12"/>
      <c r="E87" s="12"/>
      <c r="F87" s="15"/>
      <c r="G87" s="15"/>
      <c r="H87" s="15"/>
      <c r="I87" s="12"/>
      <c r="J87" s="12"/>
      <c r="K87" s="12"/>
      <c r="L87" s="10"/>
    </row>
    <row r="88" spans="1:12" x14ac:dyDescent="0.25">
      <c r="A88" s="15"/>
      <c r="B88" s="14"/>
      <c r="C88" s="12"/>
      <c r="D88" s="12"/>
      <c r="E88" s="12"/>
      <c r="F88" s="15"/>
      <c r="G88" s="15"/>
      <c r="H88" s="15"/>
      <c r="I88" s="12"/>
      <c r="J88" s="12"/>
      <c r="K88" s="12"/>
      <c r="L88" s="10"/>
    </row>
    <row r="89" spans="1:12" x14ac:dyDescent="0.25">
      <c r="A89" s="15"/>
      <c r="B89" s="14"/>
      <c r="C89" s="12"/>
      <c r="D89" s="12"/>
      <c r="E89" s="12"/>
      <c r="F89" s="15"/>
      <c r="G89" s="15"/>
      <c r="H89" s="15"/>
      <c r="I89" s="12"/>
      <c r="J89" s="12"/>
      <c r="K89" s="12"/>
      <c r="L89" s="10"/>
    </row>
    <row r="90" spans="1:12" x14ac:dyDescent="0.25">
      <c r="A90" s="15"/>
      <c r="B90" s="14"/>
      <c r="C90" s="12"/>
      <c r="D90" s="12"/>
      <c r="E90" s="12"/>
      <c r="F90" s="15"/>
      <c r="G90" s="15"/>
      <c r="H90" s="15"/>
      <c r="I90" s="12"/>
      <c r="J90" s="12"/>
      <c r="K90" s="12"/>
      <c r="L90" s="10"/>
    </row>
    <row r="91" spans="1:12" x14ac:dyDescent="0.25">
      <c r="A91" s="15"/>
      <c r="B91" s="14"/>
      <c r="C91" s="12"/>
      <c r="D91" s="12"/>
      <c r="E91" s="12"/>
      <c r="F91" s="15"/>
      <c r="G91" s="15"/>
      <c r="H91" s="15"/>
      <c r="I91" s="12"/>
      <c r="J91" s="12"/>
      <c r="K91" s="12"/>
      <c r="L91" s="10"/>
    </row>
    <row r="92" spans="1:12" x14ac:dyDescent="0.25">
      <c r="A92" s="15"/>
      <c r="B92" s="14"/>
      <c r="C92" s="12"/>
      <c r="D92" s="12"/>
      <c r="E92" s="12"/>
      <c r="F92" s="15"/>
      <c r="G92" s="15"/>
      <c r="H92" s="15"/>
      <c r="I92" s="12"/>
      <c r="J92" s="12"/>
      <c r="K92" s="12"/>
      <c r="L92" s="10"/>
    </row>
    <row r="93" spans="1:12" x14ac:dyDescent="0.25">
      <c r="A93" s="15"/>
      <c r="B93" s="14"/>
      <c r="C93" s="12"/>
      <c r="D93" s="12"/>
      <c r="E93" s="12"/>
      <c r="F93" s="15"/>
      <c r="G93" s="15"/>
      <c r="H93" s="15"/>
      <c r="I93" s="12"/>
      <c r="J93" s="12"/>
      <c r="K93" s="12"/>
      <c r="L93" s="10"/>
    </row>
    <row r="94" spans="1:12" x14ac:dyDescent="0.25">
      <c r="A94" s="15"/>
      <c r="B94" s="14"/>
      <c r="C94" s="12"/>
      <c r="D94" s="12"/>
      <c r="E94" s="12"/>
      <c r="F94" s="15"/>
      <c r="G94" s="15"/>
      <c r="H94" s="15"/>
      <c r="I94" s="12"/>
      <c r="J94" s="12"/>
      <c r="K94" s="12"/>
      <c r="L94" s="10"/>
    </row>
    <row r="95" spans="1:12" x14ac:dyDescent="0.25">
      <c r="A95" s="15"/>
      <c r="B95" s="14"/>
      <c r="C95" s="12"/>
      <c r="D95" s="12"/>
      <c r="E95" s="12"/>
      <c r="F95" s="15"/>
      <c r="G95" s="15"/>
      <c r="H95" s="15"/>
      <c r="I95" s="12"/>
      <c r="J95" s="12"/>
      <c r="K95" s="12"/>
      <c r="L95" s="10"/>
    </row>
    <row r="96" spans="1:12" x14ac:dyDescent="0.25">
      <c r="A96" s="15"/>
      <c r="B96" s="14"/>
      <c r="C96" s="12"/>
      <c r="D96" s="12"/>
      <c r="E96" s="12"/>
      <c r="F96" s="15"/>
      <c r="G96" s="15"/>
      <c r="H96" s="15"/>
      <c r="I96" s="12"/>
      <c r="J96" s="12"/>
      <c r="K96" s="12"/>
      <c r="L96" s="10"/>
    </row>
    <row r="97" spans="1:12" x14ac:dyDescent="0.25">
      <c r="A97" s="15"/>
      <c r="B97" s="14"/>
      <c r="C97" s="12"/>
      <c r="D97" s="12"/>
      <c r="E97" s="12"/>
      <c r="F97" s="15"/>
      <c r="G97" s="15"/>
      <c r="H97" s="15"/>
      <c r="I97" s="12"/>
      <c r="J97" s="12"/>
      <c r="K97" s="12"/>
      <c r="L97" s="10"/>
    </row>
    <row r="98" spans="1:12" x14ac:dyDescent="0.25">
      <c r="A98" s="15"/>
      <c r="B98" s="14"/>
      <c r="C98" s="12"/>
      <c r="D98" s="12"/>
      <c r="E98" s="12"/>
      <c r="F98" s="15"/>
      <c r="G98" s="15"/>
      <c r="H98" s="15"/>
      <c r="I98" s="12"/>
      <c r="J98" s="12"/>
      <c r="K98" s="12"/>
      <c r="L98" s="10"/>
    </row>
    <row r="99" spans="1:12" x14ac:dyDescent="0.25">
      <c r="A99" s="15"/>
      <c r="B99" s="14"/>
      <c r="C99" s="12"/>
      <c r="D99" s="12"/>
      <c r="E99" s="12"/>
      <c r="F99" s="15"/>
      <c r="G99" s="15"/>
      <c r="H99" s="15"/>
      <c r="I99" s="12"/>
      <c r="J99" s="12"/>
      <c r="K99" s="12"/>
      <c r="L99" s="10"/>
    </row>
    <row r="100" spans="1:12" x14ac:dyDescent="0.25">
      <c r="A100" s="15"/>
      <c r="B100" s="14"/>
      <c r="C100" s="12"/>
      <c r="D100" s="12"/>
      <c r="E100" s="12"/>
      <c r="F100" s="15"/>
      <c r="G100" s="15"/>
      <c r="H100" s="15"/>
      <c r="I100" s="12"/>
      <c r="J100" s="12"/>
      <c r="K100" s="12"/>
      <c r="L100" s="10"/>
    </row>
    <row r="101" spans="1:12" x14ac:dyDescent="0.25">
      <c r="A101" s="15"/>
      <c r="B101" s="14"/>
      <c r="C101" s="12"/>
      <c r="D101" s="12"/>
      <c r="E101" s="12"/>
      <c r="F101" s="15"/>
      <c r="G101" s="15"/>
      <c r="H101" s="15"/>
      <c r="I101" s="12"/>
      <c r="J101" s="12"/>
      <c r="K101" s="12"/>
      <c r="L101" s="10"/>
    </row>
    <row r="102" spans="1:12" x14ac:dyDescent="0.25">
      <c r="A102" s="15"/>
      <c r="B102" s="14"/>
      <c r="C102" s="12"/>
      <c r="D102" s="12"/>
      <c r="E102" s="12"/>
      <c r="F102" s="15"/>
      <c r="G102" s="15"/>
      <c r="H102" s="15"/>
      <c r="I102" s="12"/>
      <c r="J102" s="12"/>
      <c r="K102" s="12"/>
      <c r="L102" s="10"/>
    </row>
    <row r="103" spans="1:12" x14ac:dyDescent="0.25">
      <c r="A103" s="15"/>
      <c r="B103" s="14"/>
      <c r="C103" s="12"/>
      <c r="D103" s="12"/>
      <c r="E103" s="12"/>
      <c r="F103" s="15"/>
      <c r="G103" s="15"/>
      <c r="H103" s="15"/>
      <c r="I103" s="12"/>
      <c r="J103" s="12"/>
      <c r="K103" s="12"/>
      <c r="L103" s="10"/>
    </row>
    <row r="104" spans="1:12" x14ac:dyDescent="0.25">
      <c r="A104" s="15"/>
      <c r="B104" s="14"/>
      <c r="C104" s="12"/>
      <c r="D104" s="12"/>
      <c r="E104" s="12"/>
      <c r="F104" s="15"/>
      <c r="G104" s="15"/>
      <c r="H104" s="15"/>
      <c r="I104" s="12"/>
      <c r="J104" s="12"/>
      <c r="K104" s="12"/>
      <c r="L104" s="10"/>
    </row>
    <row r="105" spans="1:12" x14ac:dyDescent="0.25">
      <c r="A105" s="15"/>
      <c r="B105" s="14"/>
      <c r="C105" s="12"/>
      <c r="D105" s="12"/>
      <c r="E105" s="12"/>
      <c r="F105" s="15"/>
      <c r="G105" s="15"/>
      <c r="H105" s="15"/>
      <c r="I105" s="12"/>
      <c r="J105" s="12"/>
      <c r="K105" s="12"/>
      <c r="L105" s="10"/>
    </row>
    <row r="106" spans="1:12" x14ac:dyDescent="0.25">
      <c r="A106" s="15"/>
      <c r="B106" s="14"/>
      <c r="C106" s="12"/>
      <c r="D106" s="12"/>
      <c r="E106" s="12"/>
      <c r="F106" s="15"/>
      <c r="G106" s="15"/>
      <c r="H106" s="15"/>
      <c r="I106" s="12"/>
      <c r="J106" s="12"/>
      <c r="K106" s="12"/>
      <c r="L106" s="10"/>
    </row>
    <row r="107" spans="1:12" x14ac:dyDescent="0.25">
      <c r="A107" s="15"/>
      <c r="B107" s="14"/>
      <c r="C107" s="12"/>
      <c r="D107" s="12"/>
      <c r="E107" s="12"/>
      <c r="F107" s="15"/>
      <c r="G107" s="15"/>
      <c r="H107" s="15"/>
      <c r="I107" s="12"/>
      <c r="J107" s="12"/>
      <c r="K107" s="12"/>
      <c r="L107" s="10"/>
    </row>
    <row r="108" spans="1:12" x14ac:dyDescent="0.25">
      <c r="A108" s="15"/>
      <c r="B108" s="14"/>
      <c r="C108" s="12"/>
      <c r="D108" s="12"/>
      <c r="E108" s="12"/>
      <c r="F108" s="15"/>
      <c r="G108" s="15"/>
      <c r="H108" s="15"/>
      <c r="I108" s="12"/>
      <c r="J108" s="12"/>
      <c r="K108" s="12"/>
      <c r="L108" s="10"/>
    </row>
    <row r="109" spans="1:12" x14ac:dyDescent="0.25">
      <c r="A109" s="15"/>
      <c r="B109" s="14"/>
      <c r="C109" s="12"/>
      <c r="D109" s="12"/>
      <c r="E109" s="12"/>
      <c r="F109" s="15"/>
      <c r="G109" s="15"/>
      <c r="H109" s="15"/>
      <c r="I109" s="12"/>
      <c r="J109" s="12"/>
      <c r="K109" s="12"/>
      <c r="L109" s="10"/>
    </row>
    <row r="110" spans="1:12" x14ac:dyDescent="0.25">
      <c r="A110" s="15"/>
      <c r="B110" s="14"/>
      <c r="C110" s="12"/>
      <c r="D110" s="12"/>
      <c r="E110" s="12"/>
      <c r="F110" s="15"/>
      <c r="G110" s="15"/>
      <c r="H110" s="15"/>
      <c r="I110" s="12"/>
      <c r="J110" s="12"/>
      <c r="K110" s="12"/>
      <c r="L110" s="10"/>
    </row>
    <row r="111" spans="1:12" x14ac:dyDescent="0.25">
      <c r="A111" s="15"/>
      <c r="B111" s="14"/>
      <c r="C111" s="12"/>
      <c r="D111" s="12"/>
      <c r="E111" s="12"/>
      <c r="F111" s="15"/>
      <c r="G111" s="15"/>
      <c r="H111" s="15"/>
      <c r="I111" s="12"/>
      <c r="J111" s="12"/>
      <c r="K111" s="12"/>
      <c r="L111" s="10"/>
    </row>
    <row r="112" spans="1:12" x14ac:dyDescent="0.25">
      <c r="A112" s="15"/>
      <c r="B112" s="14"/>
      <c r="C112" s="12"/>
      <c r="D112" s="12"/>
      <c r="E112" s="12"/>
      <c r="F112" s="15"/>
      <c r="G112" s="15"/>
      <c r="H112" s="15"/>
      <c r="I112" s="12"/>
      <c r="J112" s="12"/>
      <c r="K112" s="12"/>
      <c r="L112" s="10"/>
    </row>
    <row r="113" spans="1:12" x14ac:dyDescent="0.25">
      <c r="A113" s="15"/>
      <c r="B113" s="14"/>
      <c r="C113" s="12"/>
      <c r="D113" s="12"/>
      <c r="E113" s="12"/>
      <c r="F113" s="15"/>
      <c r="G113" s="15"/>
      <c r="H113" s="15"/>
      <c r="I113" s="12"/>
      <c r="J113" s="12"/>
      <c r="K113" s="12"/>
      <c r="L113" s="10"/>
    </row>
    <row r="114" spans="1:12" x14ac:dyDescent="0.25">
      <c r="A114" s="15"/>
      <c r="B114" s="15"/>
      <c r="C114" s="12"/>
      <c r="D114" s="12"/>
      <c r="E114" s="12"/>
      <c r="F114" s="15"/>
      <c r="G114" s="15"/>
      <c r="H114" s="15"/>
      <c r="I114" s="12"/>
      <c r="J114" s="12"/>
      <c r="K114" s="12"/>
      <c r="L114" s="10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2"/>
  <sheetViews>
    <sheetView workbookViewId="0">
      <selection activeCell="I46" sqref="I46"/>
    </sheetView>
  </sheetViews>
  <sheetFormatPr baseColWidth="10" defaultRowHeight="15" x14ac:dyDescent="0.25"/>
  <cols>
    <col min="2" max="2" width="16.42578125" customWidth="1"/>
    <col min="3" max="3" width="12.42578125" customWidth="1"/>
    <col min="4" max="4" width="14" customWidth="1"/>
    <col min="7" max="7" width="13.42578125" bestFit="1" customWidth="1"/>
  </cols>
  <sheetData>
    <row r="1" spans="1:11" ht="28.5" customHeight="1" x14ac:dyDescent="0.3">
      <c r="A1" s="5" t="s">
        <v>0</v>
      </c>
      <c r="B1" s="2"/>
      <c r="C1" s="2"/>
      <c r="D1" s="2"/>
      <c r="F1" s="4" t="s">
        <v>14</v>
      </c>
      <c r="G1" s="1"/>
      <c r="H1" s="4"/>
    </row>
    <row r="2" spans="1:11" x14ac:dyDescent="0.25">
      <c r="A2" s="3" t="s">
        <v>2</v>
      </c>
      <c r="B2" s="2" t="str">
        <f>'Input data BoD'!B2</f>
        <v>Myriam</v>
      </c>
      <c r="C2" s="2"/>
      <c r="D2" s="2"/>
    </row>
    <row r="3" spans="1:11" x14ac:dyDescent="0.25">
      <c r="A3" s="3" t="s">
        <v>3</v>
      </c>
      <c r="B3" s="2" t="str">
        <f>'Input data BoD'!B3</f>
        <v>Nov 2020</v>
      </c>
      <c r="C3" s="2"/>
      <c r="D3" s="2"/>
    </row>
    <row r="4" spans="1:11" x14ac:dyDescent="0.25">
      <c r="A4" s="3" t="s">
        <v>4</v>
      </c>
      <c r="B4" s="2" t="str">
        <f>'Input data BoD'!B5</f>
        <v>PM2.5</v>
      </c>
      <c r="C4" s="2"/>
      <c r="D4" s="2"/>
    </row>
    <row r="5" spans="1:11" x14ac:dyDescent="0.25">
      <c r="A5" s="3" t="s">
        <v>5</v>
      </c>
      <c r="B5" s="2" t="str">
        <f>'Input data BoD'!B6</f>
        <v xml:space="preserve">Germany </v>
      </c>
      <c r="C5" s="2"/>
      <c r="D5" s="2"/>
    </row>
    <row r="6" spans="1:11" x14ac:dyDescent="0.25">
      <c r="A6" s="3" t="s">
        <v>6</v>
      </c>
      <c r="B6" s="2" t="str">
        <f>'Input data BoD'!B7</f>
        <v>Ischämic heart disease</v>
      </c>
      <c r="C6" s="2"/>
      <c r="D6" s="2"/>
    </row>
    <row r="7" spans="1:11" x14ac:dyDescent="0.25">
      <c r="A7" s="3" t="s">
        <v>7</v>
      </c>
      <c r="B7" s="2" t="str">
        <f>'Input data BoD'!B8</f>
        <v>I20-I25</v>
      </c>
      <c r="C7" s="2"/>
      <c r="D7" s="2"/>
    </row>
    <row r="8" spans="1:11" x14ac:dyDescent="0.25">
      <c r="A8" s="3" t="s">
        <v>8</v>
      </c>
      <c r="B8" s="2">
        <f>'Input data BoD'!B9</f>
        <v>2018</v>
      </c>
      <c r="C8" s="2"/>
      <c r="D8" s="2"/>
    </row>
    <row r="10" spans="1:11" x14ac:dyDescent="0.25">
      <c r="C10">
        <v>2018</v>
      </c>
    </row>
    <row r="11" spans="1:11" x14ac:dyDescent="0.25">
      <c r="A11" s="15" t="s">
        <v>57</v>
      </c>
      <c r="B11" t="s">
        <v>53</v>
      </c>
      <c r="C11" t="s">
        <v>1</v>
      </c>
      <c r="D11" t="s">
        <v>49</v>
      </c>
    </row>
    <row r="12" spans="1:11" x14ac:dyDescent="0.25">
      <c r="A12" s="15" t="s">
        <v>15</v>
      </c>
      <c r="B12" t="s">
        <v>15</v>
      </c>
      <c r="C12" t="s">
        <v>76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84</v>
      </c>
    </row>
    <row r="13" spans="1:11" x14ac:dyDescent="0.25">
      <c r="A13" s="15" t="s">
        <v>86</v>
      </c>
      <c r="B13" s="15">
        <v>0</v>
      </c>
    </row>
    <row r="14" spans="1:11" x14ac:dyDescent="0.25">
      <c r="A14" s="15" t="s">
        <v>87</v>
      </c>
      <c r="B14" s="9">
        <v>1</v>
      </c>
    </row>
    <row r="15" spans="1:11" x14ac:dyDescent="0.25">
      <c r="A15" s="15" t="s">
        <v>88</v>
      </c>
      <c r="B15" s="9">
        <v>2</v>
      </c>
    </row>
    <row r="16" spans="1:11" x14ac:dyDescent="0.25">
      <c r="A16" s="15" t="s">
        <v>89</v>
      </c>
      <c r="B16" s="9">
        <v>3</v>
      </c>
    </row>
    <row r="17" spans="1:11" x14ac:dyDescent="0.25">
      <c r="A17" s="15" t="s">
        <v>90</v>
      </c>
      <c r="B17" s="9">
        <v>4</v>
      </c>
    </row>
    <row r="18" spans="1:11" x14ac:dyDescent="0.25">
      <c r="A18" s="15" t="s">
        <v>91</v>
      </c>
      <c r="B18" s="9">
        <v>5</v>
      </c>
    </row>
    <row r="19" spans="1:11" x14ac:dyDescent="0.25">
      <c r="A19" s="15" t="s">
        <v>92</v>
      </c>
      <c r="B19" s="9">
        <v>6</v>
      </c>
      <c r="C19">
        <v>8338</v>
      </c>
      <c r="D19">
        <v>11415</v>
      </c>
      <c r="E19">
        <v>9422</v>
      </c>
      <c r="F19">
        <v>9385</v>
      </c>
      <c r="G19">
        <v>16093</v>
      </c>
      <c r="H19">
        <v>13679</v>
      </c>
      <c r="I19">
        <v>9843</v>
      </c>
      <c r="J19">
        <v>9490</v>
      </c>
      <c r="K19">
        <v>4213</v>
      </c>
    </row>
    <row r="20" spans="1:11" x14ac:dyDescent="0.25">
      <c r="A20" s="15" t="s">
        <v>93</v>
      </c>
      <c r="B20" s="9">
        <v>7</v>
      </c>
      <c r="C20">
        <v>61149</v>
      </c>
      <c r="D20">
        <v>82414</v>
      </c>
      <c r="E20">
        <v>72060</v>
      </c>
      <c r="F20">
        <v>71614</v>
      </c>
      <c r="G20">
        <v>119220</v>
      </c>
      <c r="H20">
        <v>99260</v>
      </c>
      <c r="I20">
        <v>75210</v>
      </c>
      <c r="J20">
        <v>69588</v>
      </c>
      <c r="K20">
        <v>32868</v>
      </c>
    </row>
    <row r="21" spans="1:11" x14ac:dyDescent="0.25">
      <c r="A21" s="15" t="s">
        <v>94</v>
      </c>
      <c r="B21" s="9">
        <v>8</v>
      </c>
      <c r="C21">
        <v>400998</v>
      </c>
      <c r="D21">
        <v>536021</v>
      </c>
      <c r="E21">
        <v>488120</v>
      </c>
      <c r="F21">
        <v>493090</v>
      </c>
      <c r="G21">
        <v>815918</v>
      </c>
      <c r="H21">
        <v>708507</v>
      </c>
      <c r="I21">
        <v>506916</v>
      </c>
      <c r="J21">
        <v>469676</v>
      </c>
      <c r="K21">
        <v>219589</v>
      </c>
    </row>
    <row r="22" spans="1:11" x14ac:dyDescent="0.25">
      <c r="A22" s="15" t="s">
        <v>95</v>
      </c>
      <c r="B22" s="9">
        <v>9</v>
      </c>
      <c r="C22">
        <v>1073558</v>
      </c>
      <c r="D22">
        <v>1408726</v>
      </c>
      <c r="E22">
        <v>1325475</v>
      </c>
      <c r="F22">
        <v>1363745</v>
      </c>
      <c r="G22">
        <v>2180311</v>
      </c>
      <c r="H22">
        <v>1899340</v>
      </c>
      <c r="I22">
        <v>1363499</v>
      </c>
      <c r="J22">
        <v>1259770</v>
      </c>
      <c r="K22">
        <v>595181</v>
      </c>
    </row>
    <row r="23" spans="1:11" x14ac:dyDescent="0.25">
      <c r="A23" s="15" t="s">
        <v>96</v>
      </c>
      <c r="B23" s="9">
        <v>10</v>
      </c>
      <c r="C23">
        <v>1447801</v>
      </c>
      <c r="D23">
        <v>1764025</v>
      </c>
      <c r="E23">
        <v>1866216</v>
      </c>
      <c r="F23">
        <v>1900920</v>
      </c>
      <c r="G23">
        <v>2897851</v>
      </c>
      <c r="H23">
        <v>2533596</v>
      </c>
      <c r="I23">
        <v>1902740</v>
      </c>
      <c r="J23">
        <v>1729356</v>
      </c>
      <c r="K23">
        <v>828661</v>
      </c>
    </row>
    <row r="24" spans="1:11" x14ac:dyDescent="0.25">
      <c r="A24" s="15" t="s">
        <v>97</v>
      </c>
      <c r="B24" s="9">
        <v>11</v>
      </c>
      <c r="C24">
        <v>1643980</v>
      </c>
      <c r="D24">
        <v>1874839</v>
      </c>
      <c r="E24">
        <v>2267123</v>
      </c>
      <c r="F24">
        <v>2225792</v>
      </c>
      <c r="G24">
        <v>3268275</v>
      </c>
      <c r="H24">
        <v>2900540</v>
      </c>
      <c r="I24">
        <v>2197527</v>
      </c>
      <c r="J24">
        <v>2037133</v>
      </c>
      <c r="K24">
        <v>983071</v>
      </c>
    </row>
    <row r="25" spans="1:11" x14ac:dyDescent="0.25">
      <c r="A25" s="15" t="s">
        <v>98</v>
      </c>
      <c r="B25" s="9">
        <v>12</v>
      </c>
      <c r="C25">
        <v>1215044</v>
      </c>
      <c r="D25">
        <v>1310763</v>
      </c>
      <c r="E25">
        <v>1839636</v>
      </c>
      <c r="F25">
        <v>1739561</v>
      </c>
      <c r="G25">
        <v>2331644</v>
      </c>
      <c r="H25">
        <v>2036680</v>
      </c>
      <c r="I25">
        <v>1577620</v>
      </c>
      <c r="J25">
        <v>1447261</v>
      </c>
      <c r="K25">
        <v>714452</v>
      </c>
    </row>
    <row r="26" spans="1:11" x14ac:dyDescent="0.25">
      <c r="A26" s="15" t="s">
        <v>99</v>
      </c>
      <c r="B26" s="9">
        <v>13</v>
      </c>
      <c r="C26">
        <v>497284</v>
      </c>
      <c r="D26">
        <v>474671</v>
      </c>
      <c r="E26">
        <v>911398</v>
      </c>
      <c r="F26">
        <v>852795</v>
      </c>
      <c r="G26">
        <v>940624</v>
      </c>
      <c r="H26">
        <v>768378</v>
      </c>
      <c r="I26">
        <v>615663</v>
      </c>
      <c r="J26">
        <v>561985</v>
      </c>
      <c r="K26">
        <v>296703</v>
      </c>
    </row>
    <row r="27" spans="1:11" x14ac:dyDescent="0.25">
      <c r="A27" s="15" t="s">
        <v>100</v>
      </c>
      <c r="B27" s="9">
        <v>14</v>
      </c>
      <c r="C27">
        <v>220992</v>
      </c>
      <c r="D27">
        <v>214032</v>
      </c>
      <c r="E27">
        <v>390402</v>
      </c>
      <c r="F27">
        <v>367684</v>
      </c>
      <c r="G27">
        <v>410659</v>
      </c>
      <c r="H27">
        <v>339663</v>
      </c>
      <c r="I27">
        <v>275439</v>
      </c>
      <c r="J27">
        <v>235732</v>
      </c>
      <c r="K27">
        <v>119971</v>
      </c>
    </row>
    <row r="28" spans="1:11" x14ac:dyDescent="0.25">
      <c r="A28" s="15" t="s">
        <v>101</v>
      </c>
      <c r="B28" s="9">
        <v>15</v>
      </c>
      <c r="C28">
        <v>116577</v>
      </c>
      <c r="D28">
        <v>101714</v>
      </c>
      <c r="E28">
        <v>194144</v>
      </c>
      <c r="F28">
        <v>201502</v>
      </c>
      <c r="G28">
        <v>222261</v>
      </c>
      <c r="H28">
        <v>174780</v>
      </c>
      <c r="I28">
        <v>143406</v>
      </c>
      <c r="J28">
        <v>116012</v>
      </c>
      <c r="K28">
        <v>55792</v>
      </c>
    </row>
    <row r="29" spans="1:11" x14ac:dyDescent="0.25">
      <c r="A29" s="15" t="s">
        <v>102</v>
      </c>
      <c r="B29" s="9">
        <v>16</v>
      </c>
      <c r="C29">
        <v>41951</v>
      </c>
      <c r="D29">
        <v>36107</v>
      </c>
      <c r="E29">
        <v>87211</v>
      </c>
      <c r="F29">
        <v>86629</v>
      </c>
      <c r="G29">
        <v>76642</v>
      </c>
      <c r="H29">
        <v>59143</v>
      </c>
      <c r="I29">
        <v>45713</v>
      </c>
      <c r="J29">
        <v>38620</v>
      </c>
      <c r="K29">
        <v>18240</v>
      </c>
    </row>
    <row r="30" spans="1:11" x14ac:dyDescent="0.25">
      <c r="A30" s="15" t="s">
        <v>103</v>
      </c>
      <c r="B30" s="9">
        <v>17</v>
      </c>
      <c r="C30">
        <v>18482</v>
      </c>
      <c r="D30">
        <v>16447</v>
      </c>
      <c r="E30">
        <v>35321</v>
      </c>
      <c r="F30">
        <v>30095</v>
      </c>
      <c r="G30">
        <v>28326</v>
      </c>
      <c r="H30">
        <v>22309</v>
      </c>
      <c r="I30">
        <v>17188</v>
      </c>
      <c r="J30">
        <v>13316</v>
      </c>
      <c r="K30">
        <v>6466</v>
      </c>
    </row>
    <row r="31" spans="1:11" x14ac:dyDescent="0.25">
      <c r="A31" s="15" t="s">
        <v>104</v>
      </c>
      <c r="B31" s="9">
        <v>18</v>
      </c>
      <c r="C31">
        <v>706</v>
      </c>
      <c r="D31">
        <v>860</v>
      </c>
      <c r="E31">
        <v>1049</v>
      </c>
      <c r="F31">
        <v>1137</v>
      </c>
      <c r="G31">
        <v>1467</v>
      </c>
      <c r="H31">
        <v>1430</v>
      </c>
      <c r="I31">
        <v>1123</v>
      </c>
      <c r="J31">
        <v>1005</v>
      </c>
      <c r="K31">
        <v>507</v>
      </c>
    </row>
    <row r="32" spans="1:11" x14ac:dyDescent="0.25">
      <c r="A32" s="15" t="s">
        <v>105</v>
      </c>
      <c r="B32" s="9">
        <v>19</v>
      </c>
    </row>
    <row r="33" spans="1:11" x14ac:dyDescent="0.25">
      <c r="A33" s="15" t="s">
        <v>106</v>
      </c>
      <c r="B33" s="9">
        <v>20</v>
      </c>
    </row>
    <row r="34" spans="1:11" x14ac:dyDescent="0.25">
      <c r="A34" s="15" t="s">
        <v>107</v>
      </c>
      <c r="B34" s="9">
        <v>21</v>
      </c>
      <c r="C34" s="8"/>
      <c r="D34" s="28"/>
    </row>
    <row r="35" spans="1:11" x14ac:dyDescent="0.25">
      <c r="A35" s="15" t="s">
        <v>108</v>
      </c>
      <c r="B35" s="9">
        <v>22</v>
      </c>
      <c r="C35" s="9"/>
    </row>
    <row r="36" spans="1:11" x14ac:dyDescent="0.25">
      <c r="B36" s="9"/>
      <c r="C36" s="9"/>
      <c r="E36" s="10"/>
    </row>
    <row r="37" spans="1:11" x14ac:dyDescent="0.25">
      <c r="A37" s="9" t="s">
        <v>19</v>
      </c>
      <c r="B37" s="9"/>
      <c r="C37" s="12">
        <f t="shared" ref="C37:K37" si="0">SUM(C13:C35)</f>
        <v>6746860</v>
      </c>
      <c r="D37" s="12">
        <f t="shared" si="0"/>
        <v>7832034</v>
      </c>
      <c r="E37" s="12">
        <f t="shared" si="0"/>
        <v>9487577</v>
      </c>
      <c r="F37" s="12">
        <f t="shared" si="0"/>
        <v>9343949</v>
      </c>
      <c r="G37" s="12">
        <f t="shared" si="0"/>
        <v>13309291</v>
      </c>
      <c r="H37" s="12">
        <f t="shared" si="0"/>
        <v>11557305</v>
      </c>
      <c r="I37" s="12">
        <f t="shared" si="0"/>
        <v>8731887</v>
      </c>
      <c r="J37" s="12">
        <f t="shared" si="0"/>
        <v>7988944</v>
      </c>
      <c r="K37" s="12">
        <f t="shared" si="0"/>
        <v>3875714</v>
      </c>
    </row>
    <row r="38" spans="1:11" x14ac:dyDescent="0.25">
      <c r="E38" s="10"/>
    </row>
    <row r="39" spans="1:11" x14ac:dyDescent="0.25">
      <c r="E39" s="10"/>
    </row>
    <row r="41" spans="1:11" x14ac:dyDescent="0.25">
      <c r="A41" s="9"/>
      <c r="B41" s="9"/>
      <c r="D41" s="10"/>
    </row>
    <row r="42" spans="1:11" x14ac:dyDescent="0.25">
      <c r="A42" s="9"/>
      <c r="B42" s="9"/>
      <c r="C42" s="12"/>
      <c r="D42" s="10"/>
    </row>
    <row r="43" spans="1:11" x14ac:dyDescent="0.25">
      <c r="A43" s="9" t="s">
        <v>16</v>
      </c>
      <c r="B43" s="9"/>
      <c r="C43" t="s">
        <v>56</v>
      </c>
      <c r="D43" s="10"/>
    </row>
    <row r="44" spans="1:11" x14ac:dyDescent="0.25">
      <c r="A44" s="9"/>
      <c r="B44" s="9"/>
      <c r="D44" s="10"/>
    </row>
    <row r="45" spans="1:11" x14ac:dyDescent="0.25">
      <c r="A45" s="9"/>
      <c r="B45" s="9"/>
      <c r="D45" s="10"/>
    </row>
    <row r="46" spans="1:11" x14ac:dyDescent="0.25">
      <c r="A46" s="9"/>
      <c r="B46" s="9"/>
      <c r="D46" s="10"/>
    </row>
    <row r="47" spans="1:11" x14ac:dyDescent="0.25">
      <c r="A47" s="9"/>
      <c r="B47" s="9"/>
      <c r="D47" s="10"/>
    </row>
    <row r="48" spans="1:11" x14ac:dyDescent="0.25">
      <c r="A48" s="9"/>
      <c r="B48" s="9"/>
      <c r="D48" s="10"/>
    </row>
    <row r="49" spans="1:4" x14ac:dyDescent="0.25">
      <c r="A49" s="9"/>
      <c r="B49" s="9"/>
      <c r="D49" s="10"/>
    </row>
    <row r="50" spans="1:4" x14ac:dyDescent="0.25">
      <c r="A50" s="9"/>
      <c r="B50" s="9"/>
      <c r="D50" s="10"/>
    </row>
    <row r="51" spans="1:4" x14ac:dyDescent="0.25">
      <c r="A51" s="9"/>
      <c r="B51" s="9"/>
      <c r="D51" s="10"/>
    </row>
    <row r="52" spans="1:4" x14ac:dyDescent="0.25">
      <c r="A52" s="9"/>
      <c r="B52" s="9"/>
      <c r="D52" s="10"/>
    </row>
    <row r="53" spans="1:4" x14ac:dyDescent="0.25">
      <c r="A53" s="9"/>
      <c r="B53" s="9"/>
    </row>
    <row r="54" spans="1:4" x14ac:dyDescent="0.25">
      <c r="A54" s="9"/>
      <c r="B54" s="9"/>
    </row>
    <row r="55" spans="1:4" x14ac:dyDescent="0.25">
      <c r="A55" s="9"/>
      <c r="B55" s="9"/>
    </row>
    <row r="56" spans="1:4" x14ac:dyDescent="0.25">
      <c r="A56" s="9"/>
      <c r="B56" s="9"/>
    </row>
    <row r="57" spans="1:4" x14ac:dyDescent="0.25">
      <c r="A57" s="9"/>
      <c r="B57" s="9"/>
    </row>
    <row r="58" spans="1:4" x14ac:dyDescent="0.25">
      <c r="B58" s="9"/>
    </row>
    <row r="59" spans="1:4" x14ac:dyDescent="0.25">
      <c r="A59" s="9"/>
      <c r="B59" s="9"/>
    </row>
    <row r="60" spans="1:4" x14ac:dyDescent="0.25">
      <c r="A60" s="9"/>
      <c r="B60" s="9"/>
    </row>
    <row r="61" spans="1:4" x14ac:dyDescent="0.25">
      <c r="A61" s="9"/>
      <c r="B61" s="9"/>
    </row>
    <row r="62" spans="1:4" x14ac:dyDescent="0.25">
      <c r="A62" s="9"/>
      <c r="B62" s="9"/>
    </row>
    <row r="63" spans="1:4" x14ac:dyDescent="0.25">
      <c r="A63" s="9"/>
      <c r="B63" s="9"/>
    </row>
    <row r="64" spans="1:4" x14ac:dyDescent="0.25">
      <c r="A64" s="9"/>
      <c r="B64" s="9"/>
    </row>
    <row r="65" spans="1:2" x14ac:dyDescent="0.25">
      <c r="A65" s="9"/>
      <c r="B65" s="9"/>
    </row>
    <row r="66" spans="1:2" x14ac:dyDescent="0.25">
      <c r="A66" s="9"/>
      <c r="B66" s="9"/>
    </row>
    <row r="67" spans="1:2" x14ac:dyDescent="0.25">
      <c r="A67" s="9"/>
      <c r="B67" s="9"/>
    </row>
    <row r="68" spans="1:2" x14ac:dyDescent="0.25">
      <c r="A68" s="9"/>
      <c r="B68" s="9"/>
    </row>
    <row r="69" spans="1:2" x14ac:dyDescent="0.25">
      <c r="A69" s="9"/>
      <c r="B69" s="9"/>
    </row>
    <row r="70" spans="1:2" x14ac:dyDescent="0.25">
      <c r="A70" s="9"/>
      <c r="B70" s="9"/>
    </row>
    <row r="71" spans="1:2" x14ac:dyDescent="0.25">
      <c r="A71" s="9"/>
      <c r="B71" s="9"/>
    </row>
    <row r="72" spans="1:2" x14ac:dyDescent="0.25">
      <c r="A72" s="9"/>
      <c r="B72" s="9"/>
    </row>
    <row r="73" spans="1:2" x14ac:dyDescent="0.25">
      <c r="A73" s="9"/>
      <c r="B73" s="9"/>
    </row>
    <row r="74" spans="1:2" x14ac:dyDescent="0.25">
      <c r="A74" s="9"/>
      <c r="B74" s="9"/>
    </row>
    <row r="75" spans="1:2" x14ac:dyDescent="0.25">
      <c r="A75" s="9"/>
      <c r="B75" s="9"/>
    </row>
    <row r="76" spans="1:2" x14ac:dyDescent="0.25">
      <c r="A76" s="9"/>
      <c r="B76" s="9"/>
    </row>
    <row r="77" spans="1:2" x14ac:dyDescent="0.25">
      <c r="A77" s="9"/>
      <c r="B77" s="9"/>
    </row>
    <row r="78" spans="1:2" x14ac:dyDescent="0.25">
      <c r="A78" s="9"/>
      <c r="B78" s="9"/>
    </row>
    <row r="79" spans="1:2" x14ac:dyDescent="0.25">
      <c r="A79" s="9"/>
      <c r="B79" s="9"/>
    </row>
    <row r="80" spans="1:2" x14ac:dyDescent="0.25">
      <c r="A80" s="9"/>
      <c r="B80" s="9"/>
    </row>
    <row r="81" spans="1:2" x14ac:dyDescent="0.25">
      <c r="A81" s="9"/>
      <c r="B81" s="9"/>
    </row>
    <row r="82" spans="1:2" x14ac:dyDescent="0.25">
      <c r="A82" s="9"/>
      <c r="B82" s="9"/>
    </row>
    <row r="83" spans="1:2" x14ac:dyDescent="0.25">
      <c r="A83" s="9"/>
      <c r="B83" s="9"/>
    </row>
    <row r="84" spans="1:2" x14ac:dyDescent="0.25">
      <c r="A84" s="9"/>
      <c r="B84" s="9"/>
    </row>
    <row r="85" spans="1:2" x14ac:dyDescent="0.25">
      <c r="A85" s="9"/>
      <c r="B85" s="9"/>
    </row>
    <row r="86" spans="1:2" x14ac:dyDescent="0.25">
      <c r="A86" s="9"/>
      <c r="B86" s="9"/>
    </row>
    <row r="87" spans="1:2" x14ac:dyDescent="0.25">
      <c r="A87" s="9"/>
      <c r="B87" s="9"/>
    </row>
    <row r="88" spans="1:2" x14ac:dyDescent="0.25">
      <c r="A88" s="9"/>
      <c r="B88" s="9"/>
    </row>
    <row r="89" spans="1:2" x14ac:dyDescent="0.25">
      <c r="A89" s="9"/>
      <c r="B89" s="9"/>
    </row>
    <row r="90" spans="1:2" x14ac:dyDescent="0.25">
      <c r="A90" s="9"/>
      <c r="B90" s="9"/>
    </row>
    <row r="91" spans="1:2" x14ac:dyDescent="0.25">
      <c r="A91" s="9"/>
      <c r="B91" s="9"/>
    </row>
    <row r="92" spans="1:2" x14ac:dyDescent="0.25">
      <c r="A92" s="9"/>
      <c r="B92" s="9"/>
    </row>
    <row r="93" spans="1:2" x14ac:dyDescent="0.25">
      <c r="A93" s="9"/>
      <c r="B93" s="9"/>
    </row>
    <row r="94" spans="1:2" x14ac:dyDescent="0.25">
      <c r="A94" s="9"/>
      <c r="B94" s="9"/>
    </row>
    <row r="95" spans="1:2" x14ac:dyDescent="0.25">
      <c r="A95" s="9"/>
      <c r="B95" s="9"/>
    </row>
    <row r="96" spans="1:2" x14ac:dyDescent="0.25">
      <c r="A96" s="9"/>
      <c r="B96" s="9"/>
    </row>
    <row r="97" spans="1:2" x14ac:dyDescent="0.25">
      <c r="A97" s="9"/>
      <c r="B97" s="9"/>
    </row>
    <row r="98" spans="1:2" x14ac:dyDescent="0.25">
      <c r="A98" s="9"/>
      <c r="B98" s="9"/>
    </row>
    <row r="99" spans="1:2" x14ac:dyDescent="0.25">
      <c r="A99" s="9"/>
      <c r="B99" s="9"/>
    </row>
    <row r="100" spans="1:2" x14ac:dyDescent="0.25">
      <c r="A100" s="9"/>
      <c r="B100" s="9"/>
    </row>
    <row r="101" spans="1:2" x14ac:dyDescent="0.25">
      <c r="A101" s="9"/>
      <c r="B101" s="9"/>
    </row>
    <row r="102" spans="1:2" x14ac:dyDescent="0.25">
      <c r="A102" s="9"/>
      <c r="B102" s="9"/>
    </row>
    <row r="103" spans="1:2" x14ac:dyDescent="0.25">
      <c r="A103" s="9"/>
      <c r="B103" s="9"/>
    </row>
    <row r="104" spans="1:2" x14ac:dyDescent="0.25">
      <c r="A104" s="9"/>
      <c r="B104" s="9"/>
    </row>
    <row r="105" spans="1:2" x14ac:dyDescent="0.25">
      <c r="A105" s="9"/>
      <c r="B105" s="9"/>
    </row>
    <row r="106" spans="1:2" x14ac:dyDescent="0.25">
      <c r="A106" s="9"/>
      <c r="B106" s="9"/>
    </row>
    <row r="107" spans="1:2" x14ac:dyDescent="0.25">
      <c r="A107" s="9"/>
      <c r="B107" s="9"/>
    </row>
    <row r="108" spans="1:2" x14ac:dyDescent="0.25">
      <c r="A108" s="9"/>
      <c r="B108" s="9"/>
    </row>
    <row r="109" spans="1:2" x14ac:dyDescent="0.25">
      <c r="A109" s="9"/>
      <c r="B109" s="9"/>
    </row>
    <row r="110" spans="1:2" x14ac:dyDescent="0.25">
      <c r="A110" s="9"/>
      <c r="B110" s="9"/>
    </row>
    <row r="111" spans="1:2" x14ac:dyDescent="0.25">
      <c r="A111" s="9"/>
      <c r="B111" s="9"/>
    </row>
    <row r="112" spans="1:2" x14ac:dyDescent="0.25">
      <c r="A112" s="9"/>
      <c r="B112" s="9"/>
    </row>
    <row r="113" spans="1:2" x14ac:dyDescent="0.25">
      <c r="A113" s="9"/>
      <c r="B113" s="9"/>
    </row>
    <row r="114" spans="1:2" x14ac:dyDescent="0.25">
      <c r="A114" s="9"/>
      <c r="B114" s="9"/>
    </row>
    <row r="115" spans="1:2" x14ac:dyDescent="0.25">
      <c r="A115" s="9"/>
      <c r="B115" s="9"/>
    </row>
    <row r="116" spans="1:2" x14ac:dyDescent="0.25">
      <c r="A116" s="9"/>
      <c r="B116" s="9"/>
    </row>
    <row r="117" spans="1:2" x14ac:dyDescent="0.25">
      <c r="A117" s="9"/>
      <c r="B117" s="9"/>
    </row>
    <row r="118" spans="1:2" x14ac:dyDescent="0.25">
      <c r="A118" s="9"/>
      <c r="B118" s="9"/>
    </row>
    <row r="119" spans="1:2" x14ac:dyDescent="0.25">
      <c r="A119" s="9"/>
      <c r="B119" s="9"/>
    </row>
    <row r="120" spans="1:2" x14ac:dyDescent="0.25">
      <c r="A120" s="9"/>
      <c r="B120" s="9"/>
    </row>
    <row r="121" spans="1:2" x14ac:dyDescent="0.25">
      <c r="A121" s="9"/>
      <c r="B121" s="9"/>
    </row>
    <row r="122" spans="1:2" x14ac:dyDescent="0.25">
      <c r="A122" s="9"/>
      <c r="B122" s="9"/>
    </row>
    <row r="123" spans="1:2" x14ac:dyDescent="0.25">
      <c r="A123" s="9"/>
      <c r="B123" s="9"/>
    </row>
    <row r="124" spans="1:2" x14ac:dyDescent="0.25">
      <c r="A124" s="9"/>
      <c r="B124" s="9"/>
    </row>
    <row r="125" spans="1:2" x14ac:dyDescent="0.25">
      <c r="A125" s="9"/>
      <c r="B125" s="9"/>
    </row>
    <row r="126" spans="1:2" x14ac:dyDescent="0.25">
      <c r="A126" s="9"/>
      <c r="B126" s="9"/>
    </row>
    <row r="127" spans="1:2" x14ac:dyDescent="0.25">
      <c r="A127" s="9"/>
      <c r="B127" s="9"/>
    </row>
    <row r="128" spans="1:2" x14ac:dyDescent="0.25">
      <c r="A128" s="9"/>
      <c r="B128" s="9"/>
    </row>
    <row r="129" spans="1:2" x14ac:dyDescent="0.25">
      <c r="A129" s="9"/>
      <c r="B129" s="9"/>
    </row>
    <row r="130" spans="1:2" x14ac:dyDescent="0.25">
      <c r="A130" s="9"/>
      <c r="B130" s="9"/>
    </row>
    <row r="131" spans="1:2" x14ac:dyDescent="0.25">
      <c r="A131" s="9"/>
      <c r="B131" s="9"/>
    </row>
    <row r="132" spans="1:2" x14ac:dyDescent="0.25">
      <c r="A132" s="9"/>
      <c r="B132" s="9"/>
    </row>
    <row r="133" spans="1:2" x14ac:dyDescent="0.25">
      <c r="A133" s="9"/>
      <c r="B133" s="9"/>
    </row>
    <row r="134" spans="1:2" x14ac:dyDescent="0.25">
      <c r="A134" s="9"/>
      <c r="B134" s="9"/>
    </row>
    <row r="135" spans="1:2" x14ac:dyDescent="0.25">
      <c r="A135" s="9"/>
      <c r="B135" s="9"/>
    </row>
    <row r="136" spans="1:2" x14ac:dyDescent="0.25">
      <c r="A136" s="9"/>
      <c r="B136" s="9"/>
    </row>
    <row r="137" spans="1:2" x14ac:dyDescent="0.25">
      <c r="A137" s="9"/>
      <c r="B137" s="9"/>
    </row>
    <row r="138" spans="1:2" x14ac:dyDescent="0.25">
      <c r="A138" s="9"/>
      <c r="B138" s="9"/>
    </row>
    <row r="139" spans="1:2" x14ac:dyDescent="0.25">
      <c r="A139" s="9"/>
      <c r="B139" s="9"/>
    </row>
    <row r="140" spans="1:2" x14ac:dyDescent="0.25">
      <c r="A140" s="9"/>
      <c r="B140" s="9"/>
    </row>
    <row r="141" spans="1:2" x14ac:dyDescent="0.25">
      <c r="A141" s="9"/>
      <c r="B141" s="9"/>
    </row>
    <row r="142" spans="1:2" x14ac:dyDescent="0.25">
      <c r="A142" s="9"/>
      <c r="B142" s="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3"/>
  <sheetViews>
    <sheetView tabSelected="1" workbookViewId="0">
      <selection activeCell="I34" sqref="I34"/>
    </sheetView>
  </sheetViews>
  <sheetFormatPr baseColWidth="10" defaultRowHeight="15" x14ac:dyDescent="0.25"/>
  <sheetData>
    <row r="1" spans="1:1" x14ac:dyDescent="0.25">
      <c r="A1" s="7" t="s">
        <v>55</v>
      </c>
    </row>
    <row r="4" spans="1:1" x14ac:dyDescent="0.25">
      <c r="A4" t="str">
        <f>'Input data BoD'!B41</f>
        <v>Gesundheitsberichtserstattung des Bundes (2018)</v>
      </c>
    </row>
    <row r="5" spans="1:1" x14ac:dyDescent="0.25">
      <c r="A5" t="s">
        <v>63</v>
      </c>
    </row>
    <row r="7" spans="1:1" x14ac:dyDescent="0.25">
      <c r="A7" t="str">
        <f>'Input data BoD'!E41</f>
        <v>Destatis (2018)</v>
      </c>
    </row>
    <row r="8" spans="1:1" x14ac:dyDescent="0.25">
      <c r="A8" t="s">
        <v>60</v>
      </c>
    </row>
    <row r="10" spans="1:1" x14ac:dyDescent="0.25">
      <c r="A10" t="str">
        <f>'Input data BoD'!G41</f>
        <v>Gesundheitsberichtserstattung des Bundes (2017)</v>
      </c>
    </row>
    <row r="11" spans="1:1" x14ac:dyDescent="0.25">
      <c r="A11" t="s">
        <v>58</v>
      </c>
    </row>
    <row r="13" spans="1:1" x14ac:dyDescent="0.25">
      <c r="A13" t="str">
        <f>'Input data Exposure'!C43</f>
        <v>Modelierung Sarah</v>
      </c>
    </row>
    <row r="14" spans="1:1" x14ac:dyDescent="0.25">
      <c r="A14" s="31" t="s">
        <v>62</v>
      </c>
    </row>
    <row r="16" spans="1:1" x14ac:dyDescent="0.25">
      <c r="A16" t="e">
        <f>#REF!</f>
        <v>#REF!</v>
      </c>
    </row>
    <row r="17" spans="1:1" x14ac:dyDescent="0.25">
      <c r="A17" t="s">
        <v>113</v>
      </c>
    </row>
    <row r="19" spans="1:1" x14ac:dyDescent="0.25">
      <c r="A19" s="15" t="s">
        <v>74</v>
      </c>
    </row>
    <row r="20" spans="1:1" x14ac:dyDescent="0.25">
      <c r="A20" t="s">
        <v>75</v>
      </c>
    </row>
    <row r="22" spans="1:1" x14ac:dyDescent="0.25">
      <c r="A22" t="str">
        <f>'Input data BoD'!M41</f>
        <v>GBD 2019</v>
      </c>
    </row>
    <row r="23" spans="1:1" x14ac:dyDescent="0.25">
      <c r="A23" t="s">
        <v>114</v>
      </c>
    </row>
  </sheetData>
  <hyperlinks>
    <hyperlink ref="A14" r:id="rId1" xr:uid="{00000000-0004-0000-07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 data BoD</vt:lpstr>
      <vt:lpstr>Quantification BoD</vt:lpstr>
      <vt:lpstr>Input data Exposure</vt:lpstr>
      <vt:lpstr>Sources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Tobollik, Myriam</dc:creator>
  <cp:lastModifiedBy>Tobollik, Myriam</cp:lastModifiedBy>
  <dcterms:created xsi:type="dcterms:W3CDTF">2017-09-20T12:58:31Z</dcterms:created>
  <dcterms:modified xsi:type="dcterms:W3CDTF">2023-07-11T14:28:00Z</dcterms:modified>
</cp:coreProperties>
</file>