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Feinstaub\Daten_Matthias_Lochmann\"/>
    </mc:Choice>
  </mc:AlternateContent>
  <xr:revisionPtr revIDLastSave="0" documentId="13_ncr:1_{B6696FAC-D48C-4A3C-AF33-59C8E51AD3EA}" xr6:coauthVersionLast="36" xr6:coauthVersionMax="45" xr10:uidLastSave="{00000000-0000-0000-0000-000000000000}"/>
  <bookViews>
    <workbookView xWindow="0" yWindow="465" windowWidth="28800" windowHeight="17145" activeTab="2" xr2:uid="{00000000-000D-0000-FFFF-FFFF00000000}"/>
  </bookViews>
  <sheets>
    <sheet name="Input data BoD" sheetId="1" r:id="rId1"/>
    <sheet name="Quantification BoD" sheetId="3" r:id="rId2"/>
    <sheet name="Input data Exposure" sheetId="2" r:id="rId3"/>
    <sheet name="Sources" sheetId="8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8" l="1"/>
  <c r="A13" i="8"/>
  <c r="A16" i="8"/>
  <c r="J33" i="1" l="1"/>
  <c r="J32" i="1"/>
  <c r="J31" i="1"/>
  <c r="J30" i="1"/>
  <c r="I33" i="1" l="1"/>
  <c r="J25" i="1"/>
  <c r="D15" i="1"/>
  <c r="C39" i="2" l="1"/>
  <c r="J22" i="1" l="1"/>
  <c r="G38" i="1"/>
  <c r="D34" i="1"/>
  <c r="D35" i="1"/>
  <c r="M17" i="2" l="1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16" i="2"/>
  <c r="K11" i="1"/>
  <c r="M39" i="2" l="1"/>
  <c r="K39" i="2"/>
  <c r="J39" i="2"/>
  <c r="I39" i="2"/>
  <c r="H39" i="2"/>
  <c r="G39" i="2"/>
  <c r="F39" i="2"/>
  <c r="E39" i="2"/>
  <c r="D39" i="2"/>
  <c r="J18" i="1" l="1"/>
  <c r="E15" i="3" l="1"/>
  <c r="F15" i="3"/>
  <c r="E16" i="3"/>
  <c r="F16" i="3"/>
  <c r="E17" i="3"/>
  <c r="F17" i="3"/>
  <c r="E18" i="3"/>
  <c r="F14" i="3"/>
  <c r="E14" i="3"/>
  <c r="K29" i="1"/>
  <c r="F29" i="3" s="1"/>
  <c r="K28" i="1"/>
  <c r="F28" i="3" s="1"/>
  <c r="G16" i="3" l="1"/>
  <c r="G17" i="3"/>
  <c r="G14" i="3"/>
  <c r="G15" i="3"/>
  <c r="K33" i="1"/>
  <c r="F33" i="3" s="1"/>
  <c r="E33" i="3"/>
  <c r="K32" i="1"/>
  <c r="E32" i="3"/>
  <c r="K31" i="1"/>
  <c r="F31" i="3" s="1"/>
  <c r="K30" i="1"/>
  <c r="F30" i="3" s="1"/>
  <c r="E30" i="3"/>
  <c r="J29" i="1"/>
  <c r="E29" i="3" s="1"/>
  <c r="G29" i="3" s="1"/>
  <c r="J28" i="1"/>
  <c r="E28" i="3" s="1"/>
  <c r="K27" i="1"/>
  <c r="F27" i="3" s="1"/>
  <c r="J27" i="1"/>
  <c r="K26" i="1"/>
  <c r="F26" i="3" s="1"/>
  <c r="J26" i="1"/>
  <c r="E26" i="3" s="1"/>
  <c r="K25" i="1"/>
  <c r="F25" i="3" s="1"/>
  <c r="E25" i="3"/>
  <c r="K24" i="1"/>
  <c r="J24" i="1"/>
  <c r="E24" i="3" s="1"/>
  <c r="K23" i="1"/>
  <c r="F23" i="3" s="1"/>
  <c r="J23" i="1"/>
  <c r="E23" i="3" s="1"/>
  <c r="K22" i="1"/>
  <c r="F22" i="3" s="1"/>
  <c r="E22" i="3"/>
  <c r="K21" i="1"/>
  <c r="F21" i="3" s="1"/>
  <c r="J21" i="1"/>
  <c r="E21" i="3" s="1"/>
  <c r="K20" i="1"/>
  <c r="F20" i="3" s="1"/>
  <c r="J20" i="1"/>
  <c r="E20" i="3" s="1"/>
  <c r="K19" i="1"/>
  <c r="F19" i="3" s="1"/>
  <c r="J19" i="1"/>
  <c r="K18" i="1"/>
  <c r="L18" i="1" s="1"/>
  <c r="L17" i="1"/>
  <c r="L16" i="1"/>
  <c r="L15" i="1"/>
  <c r="L14" i="1"/>
  <c r="G33" i="3" l="1"/>
  <c r="G30" i="3"/>
  <c r="K38" i="1"/>
  <c r="F18" i="3"/>
  <c r="G20" i="3"/>
  <c r="G22" i="3"/>
  <c r="L24" i="1"/>
  <c r="F24" i="3"/>
  <c r="G26" i="3"/>
  <c r="L28" i="1"/>
  <c r="L31" i="1"/>
  <c r="E31" i="3"/>
  <c r="G31" i="3" s="1"/>
  <c r="G23" i="3"/>
  <c r="G21" i="3"/>
  <c r="L19" i="1"/>
  <c r="E19" i="3"/>
  <c r="L27" i="1"/>
  <c r="E27" i="3"/>
  <c r="G27" i="3" s="1"/>
  <c r="G28" i="3"/>
  <c r="G25" i="3"/>
  <c r="L32" i="1"/>
  <c r="F32" i="3"/>
  <c r="L20" i="1"/>
  <c r="L22" i="1"/>
  <c r="L25" i="1"/>
  <c r="L26" i="1"/>
  <c r="L29" i="1"/>
  <c r="L23" i="1"/>
  <c r="L30" i="1"/>
  <c r="L33" i="1"/>
  <c r="L21" i="1"/>
  <c r="J38" i="1"/>
  <c r="G24" i="3" l="1"/>
  <c r="G18" i="3"/>
  <c r="G19" i="3"/>
  <c r="G32" i="3"/>
  <c r="L38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38" i="1" l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B14" i="3" l="1"/>
  <c r="B33" i="3"/>
  <c r="A10" i="8"/>
  <c r="A7" i="8"/>
  <c r="A4" i="8"/>
  <c r="C38" i="1"/>
  <c r="B38" i="1"/>
  <c r="B19" i="3"/>
  <c r="B20" i="3"/>
  <c r="C21" i="3"/>
  <c r="C23" i="3"/>
  <c r="C29" i="3"/>
  <c r="C31" i="3"/>
  <c r="B28" i="3"/>
  <c r="B15" i="3"/>
  <c r="C15" i="3"/>
  <c r="B16" i="3"/>
  <c r="C16" i="3"/>
  <c r="B17" i="3"/>
  <c r="C17" i="3"/>
  <c r="B18" i="3"/>
  <c r="C18" i="3"/>
  <c r="C19" i="3"/>
  <c r="C20" i="3"/>
  <c r="B21" i="3"/>
  <c r="B22" i="3"/>
  <c r="C22" i="3"/>
  <c r="B23" i="3"/>
  <c r="B24" i="3"/>
  <c r="C24" i="3"/>
  <c r="B25" i="3"/>
  <c r="C25" i="3"/>
  <c r="B26" i="3"/>
  <c r="C26" i="3"/>
  <c r="B27" i="3"/>
  <c r="C27" i="3"/>
  <c r="C28" i="3"/>
  <c r="B29" i="3"/>
  <c r="B30" i="3"/>
  <c r="C30" i="3"/>
  <c r="B31" i="3"/>
  <c r="B32" i="3"/>
  <c r="C32" i="3"/>
  <c r="C33" i="3"/>
  <c r="C14" i="3"/>
  <c r="H38" i="1"/>
  <c r="E37" i="3"/>
  <c r="F37" i="3"/>
  <c r="B8" i="3"/>
  <c r="B7" i="3"/>
  <c r="B6" i="3"/>
  <c r="B5" i="3"/>
  <c r="B4" i="3"/>
  <c r="B3" i="3"/>
  <c r="B2" i="3"/>
  <c r="H12" i="1"/>
  <c r="B3" i="2"/>
  <c r="B4" i="2"/>
  <c r="B5" i="2"/>
  <c r="B6" i="2"/>
  <c r="B7" i="2"/>
  <c r="B8" i="2"/>
  <c r="B2" i="2"/>
  <c r="I38" i="1"/>
  <c r="H32" i="3" l="1"/>
  <c r="I18" i="3"/>
  <c r="I28" i="3"/>
  <c r="H24" i="3"/>
  <c r="H18" i="3"/>
  <c r="H16" i="3"/>
  <c r="K12" i="1"/>
  <c r="H19" i="3"/>
  <c r="I33" i="3"/>
  <c r="I30" i="3"/>
  <c r="I27" i="3"/>
  <c r="H23" i="3"/>
  <c r="I15" i="3"/>
  <c r="I20" i="3"/>
  <c r="H25" i="3"/>
  <c r="D20" i="3"/>
  <c r="J20" i="3" s="1"/>
  <c r="K20" i="3" s="1"/>
  <c r="H15" i="3"/>
  <c r="I21" i="3"/>
  <c r="I19" i="3"/>
  <c r="D25" i="3"/>
  <c r="J25" i="3" s="1"/>
  <c r="K25" i="3" s="1"/>
  <c r="I14" i="3"/>
  <c r="I23" i="3"/>
  <c r="I29" i="3"/>
  <c r="D23" i="3"/>
  <c r="J23" i="3" s="1"/>
  <c r="K23" i="3" s="1"/>
  <c r="D30" i="3"/>
  <c r="J30" i="3" s="1"/>
  <c r="K30" i="3" s="1"/>
  <c r="H30" i="3"/>
  <c r="I22" i="3"/>
  <c r="H28" i="3"/>
  <c r="I31" i="3"/>
  <c r="I32" i="3"/>
  <c r="D27" i="3"/>
  <c r="J27" i="3" s="1"/>
  <c r="K27" i="3" s="1"/>
  <c r="H27" i="3"/>
  <c r="H26" i="3"/>
  <c r="H17" i="3"/>
  <c r="D15" i="3"/>
  <c r="J15" i="3" s="1"/>
  <c r="K15" i="3" s="1"/>
  <c r="H33" i="3"/>
  <c r="I25" i="3"/>
  <c r="I17" i="3"/>
  <c r="D17" i="3"/>
  <c r="J17" i="3" s="1"/>
  <c r="K17" i="3" s="1"/>
  <c r="D19" i="3"/>
  <c r="J19" i="3" s="1"/>
  <c r="K19" i="3" s="1"/>
  <c r="H14" i="3"/>
  <c r="D16" i="3"/>
  <c r="J16" i="3" s="1"/>
  <c r="K16" i="3" s="1"/>
  <c r="B37" i="3"/>
  <c r="H29" i="3"/>
  <c r="I24" i="3"/>
  <c r="H20" i="3"/>
  <c r="D14" i="3"/>
  <c r="J14" i="3" s="1"/>
  <c r="K14" i="3" s="1"/>
  <c r="D33" i="3"/>
  <c r="J33" i="3" s="1"/>
  <c r="K33" i="3" s="1"/>
  <c r="D28" i="3"/>
  <c r="J28" i="3" s="1"/>
  <c r="K28" i="3" s="1"/>
  <c r="D31" i="3"/>
  <c r="J31" i="3" s="1"/>
  <c r="K31" i="3" s="1"/>
  <c r="C37" i="3"/>
  <c r="D26" i="3"/>
  <c r="J26" i="3" s="1"/>
  <c r="K26" i="3" s="1"/>
  <c r="D18" i="3"/>
  <c r="J18" i="3" s="1"/>
  <c r="K18" i="3" s="1"/>
  <c r="D32" i="3"/>
  <c r="J32" i="3" s="1"/>
  <c r="K32" i="3" s="1"/>
  <c r="I16" i="3"/>
  <c r="H31" i="3"/>
  <c r="D29" i="3"/>
  <c r="J29" i="3" s="1"/>
  <c r="K29" i="3" s="1"/>
  <c r="D21" i="3"/>
  <c r="J21" i="3" s="1"/>
  <c r="K21" i="3" s="1"/>
  <c r="D24" i="3"/>
  <c r="J24" i="3" s="1"/>
  <c r="K24" i="3" s="1"/>
  <c r="I26" i="3"/>
  <c r="H21" i="3"/>
  <c r="D22" i="3"/>
  <c r="J22" i="3" s="1"/>
  <c r="K22" i="3" s="1"/>
  <c r="H22" i="3"/>
  <c r="G37" i="3" l="1"/>
  <c r="H37" i="3"/>
  <c r="D37" i="3"/>
  <c r="J37" i="3"/>
  <c r="I37" i="3"/>
  <c r="K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Tobollik, Myriam</author>
  </authors>
  <commentList>
    <comment ref="B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deaths * Life expectancy at age of death
</t>
        </r>
      </text>
    </comment>
    <comment ref="E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Tobollik, Myriam:</t>
        </r>
        <r>
          <rPr>
            <sz val="9"/>
            <color indexed="81"/>
            <rFont val="Segoe UI"/>
            <family val="2"/>
          </rPr>
          <t xml:space="preserve">
number of prevalent cases * disability weight</t>
        </r>
      </text>
    </comment>
  </commentList>
</comments>
</file>

<file path=xl/sharedStrings.xml><?xml version="1.0" encoding="utf-8"?>
<sst xmlns="http://schemas.openxmlformats.org/spreadsheetml/2006/main" count="175" uniqueCount="116">
  <si>
    <t>Burden of Disease Quantification</t>
  </si>
  <si>
    <t>Population</t>
  </si>
  <si>
    <t>Author:</t>
  </si>
  <si>
    <t>Date:</t>
  </si>
  <si>
    <t>Substance:</t>
  </si>
  <si>
    <t>Population:</t>
  </si>
  <si>
    <t>Disease:</t>
  </si>
  <si>
    <t>ICD-10:</t>
  </si>
  <si>
    <t>Year:</t>
  </si>
  <si>
    <t>Age starting</t>
  </si>
  <si>
    <t>total</t>
  </si>
  <si>
    <t>Life expectancy</t>
  </si>
  <si>
    <t>Deaths due to</t>
  </si>
  <si>
    <t>Source:</t>
  </si>
  <si>
    <t>Input data: Exposure</t>
  </si>
  <si>
    <t>Source</t>
  </si>
  <si>
    <t>Myriam</t>
  </si>
  <si>
    <t>Disability Weight</t>
  </si>
  <si>
    <t>Summe</t>
  </si>
  <si>
    <t>PM2.5</t>
  </si>
  <si>
    <t>100+</t>
  </si>
  <si>
    <t>YLLs</t>
  </si>
  <si>
    <t>male</t>
  </si>
  <si>
    <t>female</t>
  </si>
  <si>
    <t>DALYs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</si>
  <si>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</si>
  <si>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</si>
  <si>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</si>
  <si>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</si>
  <si>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</si>
  <si>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</si>
  <si>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</si>
  <si>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</si>
  <si>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</si>
  <si>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</si>
  <si>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</si>
  <si>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</si>
  <si>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</si>
  <si>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</si>
  <si>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</si>
  <si>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</si>
  <si>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</si>
  <si>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</si>
  <si>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</si>
  <si>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</si>
  <si>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Checked by:</t>
  </si>
  <si>
    <t>Input data: Burden of Disease</t>
  </si>
  <si>
    <t>Quantification of Burden of Disease</t>
  </si>
  <si>
    <t>Mean DW</t>
  </si>
  <si>
    <t>YLDs</t>
  </si>
  <si>
    <t>% YLDs to DALYs</t>
  </si>
  <si>
    <t>0-1</t>
  </si>
  <si>
    <t>Prevalence of</t>
  </si>
  <si>
    <t xml:space="preserve">Germany </t>
  </si>
  <si>
    <t>90+</t>
  </si>
  <si>
    <t>Sources</t>
  </si>
  <si>
    <t>Modelierung Sarah</t>
  </si>
  <si>
    <t>Gesundheitsberichterstattung des Bundes. (2017). Sterbefälle, Sterbeziffern (je 100.000 Einwohner, altersstandardisiert) (ab 1998). Gliederungsmerkmale: Jahre, Region, Alter, Geschlecht, Nationalität, ICD-10, Art der Standardisierung.   Retrieved from http://www.gbe-bund.de/oowa921-install/servlet/oowa/aw92/dboowasys921.xwdevkit/xwd_init?gbe.isgbetol/xs_start_neu/&amp;p_aid=3&amp;p_aid=18290433&amp;nummer=6&amp;p_sprache=D&amp;p_indsp=-&amp;p_aid=39667448#AKT</t>
  </si>
  <si>
    <t>Gesundheitsberichtserstattung des Bundes (2017)</t>
  </si>
  <si>
    <t>destatis. (2018). Sterbetafeln. Ergebnisse aus der laufenden Berechnung von Periodensterbetafeln für Deutschland und die Bundesländer. Retrieved from Wiesbaden: https://www.destatis.de/DE/Publikationen/Thematisch/Bevoelkerung/Bevoelkerungsbewegung/PeriodensterbetafelnBundeslaender.html</t>
  </si>
  <si>
    <t>Destatis (2018)</t>
  </si>
  <si>
    <t>\\gruppencp\II1.6\int\BMBF_UKAGEP\Projektunterlagen\Expositionsmodellierung\Feinstaub\Verschneidung_PM25_Bevölkerungsdichte_2007-2016</t>
  </si>
  <si>
    <t>Gesundheitsberichterstattung des Bundes. (2018). Bevölkerung im Jahresdurchschnitt. Gliederungsmerkmale: Jahre, Region, Alter, Geschlecht, Nationalität (Grundlage Zensus 2011).   Retrieved from http://www.gbe-bund.de/oowa921-install/servlet/oowa/aw92/dboowasys921.xwdevkit/xwd_init?gbe.isgbetol/xs_start_neu/&amp;p_aid=i&amp;p_aid=58211925&amp;nummer=5&amp;p_sprache=D&amp;p_indsp=32200641&amp;p_aid=66378185</t>
  </si>
  <si>
    <t>Gesundheitsberichtserstattung des Bundes (2018)</t>
  </si>
  <si>
    <t>G45-G46,8; I60-I62,9; I63-I63,9; I65-I66,9; I67,0-I67,3; I67,5-I67,6; I68,1-I68,2; I69,0-I69,3</t>
  </si>
  <si>
    <t>Stroke</t>
  </si>
  <si>
    <t>age</t>
  </si>
  <si>
    <t>males</t>
  </si>
  <si>
    <t>females</t>
  </si>
  <si>
    <t>18-44</t>
  </si>
  <si>
    <t>45-54</t>
  </si>
  <si>
    <t>55-64</t>
  </si>
  <si>
    <t>PM2.5 [µg/m³]</t>
  </si>
  <si>
    <t>Klasse</t>
  </si>
  <si>
    <t>&lt; 10</t>
  </si>
  <si>
    <t>ab 10</t>
  </si>
  <si>
    <t>ab 20</t>
  </si>
  <si>
    <t>ab 30</t>
  </si>
  <si>
    <t>ab 40</t>
  </si>
  <si>
    <t>ab 50</t>
  </si>
  <si>
    <t>ab 60</t>
  </si>
  <si>
    <t>ab 70</t>
  </si>
  <si>
    <t>ab 80</t>
  </si>
  <si>
    <t>June 2020</t>
  </si>
  <si>
    <t xml:space="preserve"> ≥ 0 bis &lt; 0,5</t>
  </si>
  <si>
    <t xml:space="preserve">  ≥ 0,5 bis &lt; 1,5</t>
  </si>
  <si>
    <t xml:space="preserve"> ≥ 1,5 bis &lt; 2,5</t>
  </si>
  <si>
    <t xml:space="preserve"> ≥ 2,5 bis &lt; 3,5</t>
  </si>
  <si>
    <t xml:space="preserve">  ≥ 3,5 bis &lt; 4,5</t>
  </si>
  <si>
    <t xml:space="preserve"> ≥ 4,5 bis &lt; 5,5</t>
  </si>
  <si>
    <t xml:space="preserve"> ≥ 5,5 bis &lt; 6,5</t>
  </si>
  <si>
    <t xml:space="preserve">  ≥ 6,5 bis &lt; 7,5</t>
  </si>
  <si>
    <t xml:space="preserve"> ≥ 7,5 bis &lt; 8,5</t>
  </si>
  <si>
    <t xml:space="preserve"> ≥ 8,5 bis &lt; 9,5</t>
  </si>
  <si>
    <t xml:space="preserve">  ≥ 9,5 bis &lt; 10,5</t>
  </si>
  <si>
    <t xml:space="preserve"> ≥ 10,5 bis &lt; 11,5</t>
  </si>
  <si>
    <t xml:space="preserve"> ≥ 11,5 bis &lt; 12,5</t>
  </si>
  <si>
    <t xml:space="preserve">  ≥ 12,5 bis &lt; 13,5</t>
  </si>
  <si>
    <t xml:space="preserve"> ≥ 13,5 bis &lt; 14,5</t>
  </si>
  <si>
    <t xml:space="preserve"> ≥ 14,5 bis &lt; 15,5</t>
  </si>
  <si>
    <t xml:space="preserve">  ≥ 15,5 bis &lt; 16,5</t>
  </si>
  <si>
    <t xml:space="preserve"> ≥ 16,5 bis &lt; 17,5</t>
  </si>
  <si>
    <t xml:space="preserve"> ≥ 17,5 bis &lt; 18,5</t>
  </si>
  <si>
    <t xml:space="preserve">  ≥ 18,5 bis &lt; 19,5</t>
  </si>
  <si>
    <t xml:space="preserve"> ≥ 19,5 bis &lt; 20,5</t>
  </si>
  <si>
    <t xml:space="preserve"> ≥ 20,5 bis &lt; 21,5</t>
  </si>
  <si>
    <t xml:space="preserve"> ≥ 19,5 bis &lt; 20,6</t>
  </si>
  <si>
    <t xml:space="preserve"> ≥ 20,5 bis &lt; 21,6</t>
  </si>
  <si>
    <t xml:space="preserve"> ≥ 19,5 bis &lt; 20,7</t>
  </si>
  <si>
    <t>2017/2019</t>
  </si>
  <si>
    <t xml:space="preserve">2014 rates applied to </t>
  </si>
  <si>
    <t>65-74</t>
  </si>
  <si>
    <t>GEDA (Busch &amp; Kuhnert 2017)</t>
  </si>
  <si>
    <t>GBD 2019</t>
  </si>
  <si>
    <t>https://vizhub.healthdata.org/gbd-results/</t>
  </si>
  <si>
    <t>https://edoc.rki.de/handle/176904/2583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</si>
</sst>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%"/>
    <numFmt numFmtId="167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9" borderId="4" applyNumberFormat="0" applyAlignment="0" applyProtection="0"/>
    <xf numFmtId="0" fontId="21" fillId="10" borderId="5" applyNumberFormat="0" applyAlignment="0" applyProtection="0"/>
    <xf numFmtId="0" fontId="22" fillId="10" borderId="4" applyNumberFormat="0" applyAlignment="0" applyProtection="0"/>
    <xf numFmtId="0" fontId="23" fillId="0" borderId="6" applyNumberFormat="0" applyFill="0" applyAlignment="0" applyProtection="0"/>
    <xf numFmtId="0" fontId="24" fillId="11" borderId="7" applyNumberFormat="0" applyAlignment="0" applyProtection="0"/>
    <xf numFmtId="0" fontId="25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49" fontId="3" fillId="2" borderId="0" xfId="0" applyNumberFormat="1" applyFont="1" applyFill="1"/>
    <xf numFmtId="49" fontId="0" fillId="0" borderId="0" xfId="0" applyNumberFormat="1"/>
    <xf numFmtId="0" fontId="0" fillId="0" borderId="0" xfId="0"/>
    <xf numFmtId="49" fontId="0" fillId="3" borderId="0" xfId="0" applyNumberFormat="1" applyFill="1"/>
    <xf numFmtId="165" fontId="0" fillId="0" borderId="0" xfId="0" applyNumberFormat="1"/>
    <xf numFmtId="0" fontId="0" fillId="0" borderId="0" xfId="0" applyAlignment="1">
      <alignment horizontal="left"/>
    </xf>
    <xf numFmtId="1" fontId="8" fillId="0" borderId="0" xfId="0" applyNumberFormat="1" applyFont="1" applyFill="1"/>
    <xf numFmtId="1" fontId="2" fillId="0" borderId="0" xfId="0" applyNumberFormat="1" applyFont="1"/>
    <xf numFmtId="0" fontId="9" fillId="0" borderId="0" xfId="0" applyFont="1"/>
    <xf numFmtId="0" fontId="10" fillId="0" borderId="0" xfId="0" applyFont="1"/>
    <xf numFmtId="1" fontId="10" fillId="0" borderId="0" xfId="0" applyNumberFormat="1" applyFont="1"/>
    <xf numFmtId="9" fontId="9" fillId="0" borderId="0" xfId="1" applyFont="1"/>
    <xf numFmtId="0" fontId="11" fillId="0" borderId="0" xfId="11"/>
    <xf numFmtId="1" fontId="0" fillId="0" borderId="0" xfId="0" applyNumberFormat="1" applyFill="1"/>
    <xf numFmtId="3" fontId="0" fillId="0" borderId="0" xfId="0" applyNumberFormat="1"/>
    <xf numFmtId="0" fontId="13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14" fillId="5" borderId="0" xfId="0" applyFont="1" applyFill="1"/>
    <xf numFmtId="0" fontId="8" fillId="0" borderId="0" xfId="0" applyFont="1" applyFill="1"/>
    <xf numFmtId="0" fontId="14" fillId="5" borderId="0" xfId="0" applyFont="1" applyFill="1" applyAlignment="1">
      <alignment wrapText="1"/>
    </xf>
    <xf numFmtId="1" fontId="8" fillId="0" borderId="0" xfId="0" applyNumberFormat="1" applyFont="1"/>
    <xf numFmtId="0" fontId="13" fillId="4" borderId="0" xfId="0" applyFont="1" applyFill="1"/>
    <xf numFmtId="1" fontId="13" fillId="0" borderId="0" xfId="0" applyNumberFormat="1" applyFont="1"/>
    <xf numFmtId="167" fontId="8" fillId="0" borderId="0" xfId="12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166" fontId="14" fillId="5" borderId="0" xfId="1" applyNumberFormat="1" applyFont="1" applyFill="1"/>
    <xf numFmtId="0" fontId="14" fillId="5" borderId="0" xfId="0" applyFont="1" applyFill="1" applyAlignment="1">
      <alignment horizontal="left"/>
    </xf>
    <xf numFmtId="9" fontId="8" fillId="0" borderId="0" xfId="1" applyFont="1"/>
    <xf numFmtId="2" fontId="13" fillId="0" borderId="0" xfId="0" applyNumberFormat="1" applyFont="1"/>
    <xf numFmtId="0" fontId="10" fillId="0" borderId="0" xfId="0" applyFont="1" applyFill="1"/>
    <xf numFmtId="0" fontId="9" fillId="0" borderId="0" xfId="0" applyFont="1" applyFill="1"/>
    <xf numFmtId="1" fontId="9" fillId="0" borderId="0" xfId="0" applyNumberFormat="1" applyFont="1" applyFill="1"/>
    <xf numFmtId="1" fontId="10" fillId="0" borderId="0" xfId="0" applyNumberFormat="1" applyFont="1" applyFill="1"/>
  </cellXfs>
  <cellStyles count="54">
    <cellStyle name="20 % - Akzent1" xfId="29" builtinId="30" customBuiltin="1"/>
    <cellStyle name="20 % - Akzent2" xfId="32" builtinId="34" customBuiltin="1"/>
    <cellStyle name="20 % - Akzent3" xfId="35" builtinId="38" customBuiltin="1"/>
    <cellStyle name="20 % - Akzent4" xfId="38" builtinId="42" customBuiltin="1"/>
    <cellStyle name="20 % - Akzent5" xfId="41" builtinId="46" customBuiltin="1"/>
    <cellStyle name="20 % - Akzent6" xfId="44" builtinId="50" customBuiltin="1"/>
    <cellStyle name="40 % - Akzent1" xfId="30" builtinId="31" customBuiltin="1"/>
    <cellStyle name="40 % - Akzent2" xfId="33" builtinId="35" customBuiltin="1"/>
    <cellStyle name="40 % - Akzent3" xfId="36" builtinId="39" customBuiltin="1"/>
    <cellStyle name="40 % - Akzent4" xfId="39" builtinId="43" customBuiltin="1"/>
    <cellStyle name="40 % - Akzent5" xfId="42" builtinId="47" customBuiltin="1"/>
    <cellStyle name="40 % - Akzent6" xfId="45" builtinId="51" customBuiltin="1"/>
    <cellStyle name="60 % - Akzent1 2" xfId="48" xr:uid="{00000000-0005-0000-0000-00003A000000}"/>
    <cellStyle name="60 % - Akzent2 2" xfId="49" xr:uid="{00000000-0005-0000-0000-00003B000000}"/>
    <cellStyle name="60 % - Akzent3 2" xfId="50" xr:uid="{00000000-0005-0000-0000-00003C000000}"/>
    <cellStyle name="60 % - Akzent4 2" xfId="51" xr:uid="{00000000-0005-0000-0000-00003D000000}"/>
    <cellStyle name="60 % - Akzent5 2" xfId="52" xr:uid="{00000000-0005-0000-0000-00003E000000}"/>
    <cellStyle name="60 % - Akzent6 2" xfId="53" xr:uid="{00000000-0005-0000-0000-00003F000000}"/>
    <cellStyle name="Akzent1" xfId="28" builtinId="29" customBuiltin="1"/>
    <cellStyle name="Akzent2" xfId="31" builtinId="33" customBuiltin="1"/>
    <cellStyle name="Akzent3" xfId="34" builtinId="37" customBuiltin="1"/>
    <cellStyle name="Akzent4" xfId="37" builtinId="41" customBuiltin="1"/>
    <cellStyle name="Akzent5" xfId="40" builtinId="45" customBuiltin="1"/>
    <cellStyle name="Akzent6" xfId="43" builtinId="49" customBuiltin="1"/>
    <cellStyle name="Ausgabe" xfId="20" builtinId="21" customBuiltin="1"/>
    <cellStyle name="Berechnung" xfId="21" builtinId="22" customBuilti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Eingabe" xfId="19" builtinId="20" customBuiltin="1"/>
    <cellStyle name="Ergebnis" xfId="27" builtinId="25" customBuiltin="1"/>
    <cellStyle name="Erklärender Text" xfId="26" builtinId="53" customBuiltin="1"/>
    <cellStyle name="Gut" xfId="17" builtinId="26" customBuiltin="1"/>
    <cellStyle name="Komma" xfId="12" builtinId="3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/>
    <cellStyle name="Neutral 2" xfId="47" xr:uid="{00000000-0005-0000-0000-000040000000}"/>
    <cellStyle name="Normal 2" xfId="2" xr:uid="{00000000-0005-0000-0000-000009000000}"/>
    <cellStyle name="Notiz" xfId="25" builtinId="10" customBuiltin="1"/>
    <cellStyle name="Prozent" xfId="1" builtinId="5"/>
    <cellStyle name="Schlecht" xfId="18" builtinId="27" customBuiltin="1"/>
    <cellStyle name="Standard" xfId="0" builtinId="0"/>
    <cellStyle name="Überschrift 1" xfId="13" builtinId="16" customBuiltin="1"/>
    <cellStyle name="Überschrift 2" xfId="14" builtinId="17" customBuiltin="1"/>
    <cellStyle name="Überschrift 3" xfId="15" builtinId="18" customBuiltin="1"/>
    <cellStyle name="Überschrift 4" xfId="16" builtinId="19" customBuiltin="1"/>
    <cellStyle name="Überschrift 5" xfId="46" xr:uid="{00000000-0005-0000-0000-000041000000}"/>
    <cellStyle name="Verknüpfte Zelle" xfId="22" builtinId="24" customBuiltin="1"/>
    <cellStyle name="Warnender Text" xfId="24" builtinId="11" customBuiltin="1"/>
    <cellStyle name="Zelle überprüfen" xfId="2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vizhub.healthdata.org/gbd-results/" TargetMode="External"/><Relationship Id="rId1" Type="http://schemas.openxmlformats.org/officeDocument/2006/relationships/hyperlink" Target="../Expositionsmodellierung/Feinstaub/Verschneidung_PM25_Bevo&#776;lkerungsdichte_2007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opLeftCell="A10" zoomScaleNormal="100" zoomScalePageLayoutView="110" workbookViewId="0">
      <selection activeCell="Q19" sqref="Q19"/>
    </sheetView>
  </sheetViews>
  <sheetFormatPr baseColWidth="10" defaultRowHeight="15" x14ac:dyDescent="0.25"/>
  <cols>
    <col min="4" max="4" width="12" customWidth="1"/>
    <col min="6" max="6" width="10.85546875" style="15"/>
    <col min="7" max="7" width="13.7109375" style="15" customWidth="1"/>
    <col min="8" max="8" width="10.85546875" style="15"/>
    <col min="10" max="11" width="12.140625" bestFit="1" customWidth="1"/>
    <col min="12" max="12" width="12.42578125" customWidth="1"/>
    <col min="13" max="13" width="16.42578125" customWidth="1"/>
    <col min="14" max="14" width="16.28515625" customWidth="1"/>
    <col min="15" max="15" width="13.42578125" customWidth="1"/>
    <col min="17" max="17" width="7" customWidth="1"/>
    <col min="18" max="18" width="6" bestFit="1" customWidth="1"/>
    <col min="19" max="19" width="7.42578125" bestFit="1" customWidth="1"/>
  </cols>
  <sheetData>
    <row r="1" spans="1:20" ht="30" customHeight="1" x14ac:dyDescent="0.3">
      <c r="A1" s="5" t="s">
        <v>0</v>
      </c>
      <c r="B1" s="2"/>
      <c r="C1" s="2"/>
      <c r="D1" s="2"/>
      <c r="F1" s="4" t="s">
        <v>46</v>
      </c>
      <c r="G1" s="1"/>
      <c r="H1" s="1"/>
      <c r="I1" s="1"/>
      <c r="J1" s="13"/>
    </row>
    <row r="2" spans="1:20" x14ac:dyDescent="0.25">
      <c r="A2" s="3" t="s">
        <v>2</v>
      </c>
      <c r="B2" s="2" t="s">
        <v>16</v>
      </c>
      <c r="C2" s="2"/>
      <c r="D2" s="2"/>
    </row>
    <row r="3" spans="1:20" x14ac:dyDescent="0.25">
      <c r="A3" s="3" t="s">
        <v>3</v>
      </c>
      <c r="B3" s="16" t="s">
        <v>83</v>
      </c>
      <c r="C3" s="2"/>
      <c r="D3" s="2"/>
    </row>
    <row r="4" spans="1:20" s="15" customFormat="1" x14ac:dyDescent="0.25">
      <c r="A4" s="3" t="s">
        <v>45</v>
      </c>
      <c r="B4" s="16"/>
      <c r="C4" s="2"/>
      <c r="D4" s="2"/>
    </row>
    <row r="5" spans="1:20" x14ac:dyDescent="0.25">
      <c r="A5" s="3" t="s">
        <v>4</v>
      </c>
      <c r="B5" s="2" t="s">
        <v>19</v>
      </c>
      <c r="C5" s="2"/>
      <c r="D5" s="2"/>
    </row>
    <row r="6" spans="1:20" x14ac:dyDescent="0.25">
      <c r="A6" s="3" t="s">
        <v>5</v>
      </c>
      <c r="B6" s="2" t="s">
        <v>53</v>
      </c>
      <c r="C6" s="2"/>
      <c r="D6" s="2"/>
    </row>
    <row r="7" spans="1:20" x14ac:dyDescent="0.25">
      <c r="A7" s="3" t="s">
        <v>6</v>
      </c>
      <c r="B7" s="2" t="s">
        <v>65</v>
      </c>
      <c r="C7" s="2"/>
      <c r="D7" s="2"/>
    </row>
    <row r="8" spans="1:20" x14ac:dyDescent="0.25">
      <c r="A8" s="3" t="s">
        <v>7</v>
      </c>
      <c r="B8" s="2" t="s">
        <v>64</v>
      </c>
      <c r="C8" s="2"/>
      <c r="D8" s="2"/>
    </row>
    <row r="9" spans="1:20" x14ac:dyDescent="0.25">
      <c r="A9" s="3" t="s">
        <v>8</v>
      </c>
      <c r="B9" s="2">
        <v>2018</v>
      </c>
      <c r="C9" s="2"/>
      <c r="D9" s="2"/>
    </row>
    <row r="10" spans="1:20" x14ac:dyDescent="0.25">
      <c r="A10" s="6"/>
      <c r="B10" s="8"/>
      <c r="C10" s="8"/>
      <c r="D10" s="8"/>
    </row>
    <row r="11" spans="1:20" x14ac:dyDescent="0.25">
      <c r="B11">
        <v>2018</v>
      </c>
      <c r="E11" t="s">
        <v>109</v>
      </c>
      <c r="F11"/>
      <c r="G11">
        <v>2018</v>
      </c>
      <c r="H11"/>
      <c r="J11" s="29" t="s">
        <v>110</v>
      </c>
      <c r="K11" s="21">
        <f>B9</f>
        <v>2018</v>
      </c>
      <c r="L11" s="21"/>
      <c r="M11">
        <v>2018</v>
      </c>
    </row>
    <row r="12" spans="1:20" x14ac:dyDescent="0.25">
      <c r="B12" s="7" t="s">
        <v>1</v>
      </c>
      <c r="E12" s="7" t="s">
        <v>11</v>
      </c>
      <c r="F12" s="7"/>
      <c r="G12" s="7" t="s">
        <v>12</v>
      </c>
      <c r="H12" s="7" t="str">
        <f>B7</f>
        <v>Stroke</v>
      </c>
      <c r="J12" s="28" t="s">
        <v>52</v>
      </c>
      <c r="K12" s="28" t="str">
        <f>H12</f>
        <v>Stroke</v>
      </c>
      <c r="L12" s="29"/>
      <c r="M12" s="28" t="s">
        <v>17</v>
      </c>
      <c r="N12" s="29"/>
      <c r="O12" s="29"/>
      <c r="P12" s="29"/>
      <c r="Q12" s="29"/>
      <c r="R12" s="15"/>
      <c r="S12" s="15"/>
      <c r="T12" s="15"/>
    </row>
    <row r="13" spans="1:20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7" t="s">
        <v>22</v>
      </c>
      <c r="F13" s="7" t="s">
        <v>23</v>
      </c>
      <c r="G13" s="7" t="s">
        <v>22</v>
      </c>
      <c r="H13" s="7" t="s">
        <v>23</v>
      </c>
      <c r="I13" s="7" t="s">
        <v>10</v>
      </c>
      <c r="J13" s="28" t="s">
        <v>22</v>
      </c>
      <c r="K13" s="28" t="s">
        <v>23</v>
      </c>
      <c r="L13" s="28" t="s">
        <v>10</v>
      </c>
      <c r="M13" s="30" t="s">
        <v>22</v>
      </c>
      <c r="N13" s="29" t="s">
        <v>23</v>
      </c>
      <c r="O13" s="29"/>
      <c r="P13" s="30"/>
      <c r="Q13" s="31" t="s">
        <v>66</v>
      </c>
      <c r="R13" s="31" t="s">
        <v>67</v>
      </c>
      <c r="S13" s="31" t="s">
        <v>68</v>
      </c>
      <c r="T13" s="15"/>
    </row>
    <row r="14" spans="1:20" x14ac:dyDescent="0.25">
      <c r="A14" s="18" t="s">
        <v>51</v>
      </c>
      <c r="B14" s="27"/>
      <c r="C14" s="27"/>
      <c r="D14" s="15">
        <f t="shared" ref="D14:D35" si="0">B14+C14</f>
        <v>0</v>
      </c>
      <c r="E14" s="11">
        <v>78.626957154220719</v>
      </c>
      <c r="F14" s="11">
        <v>83.358919167443474</v>
      </c>
      <c r="G14" s="38">
        <v>2</v>
      </c>
      <c r="H14" s="38">
        <v>3</v>
      </c>
      <c r="I14" s="26">
        <f>H14+G14</f>
        <v>5</v>
      </c>
      <c r="J14" s="32"/>
      <c r="K14" s="32"/>
      <c r="L14" s="19">
        <f>J14+K14</f>
        <v>0</v>
      </c>
      <c r="M14" s="15"/>
      <c r="N14" s="29"/>
      <c r="O14" s="29"/>
      <c r="P14" s="30"/>
      <c r="Q14" s="33" t="s">
        <v>69</v>
      </c>
      <c r="R14" s="42">
        <v>1E-3</v>
      </c>
      <c r="S14" s="42">
        <v>3.0000000000000001E-3</v>
      </c>
      <c r="T14" s="15"/>
    </row>
    <row r="15" spans="1:20" x14ac:dyDescent="0.25">
      <c r="A15" t="s">
        <v>25</v>
      </c>
      <c r="B15" s="41">
        <v>1994158</v>
      </c>
      <c r="C15" s="41">
        <v>1892430</v>
      </c>
      <c r="D15" s="39">
        <f>B15+C15</f>
        <v>3886588</v>
      </c>
      <c r="E15" s="11">
        <v>77.901075044209279</v>
      </c>
      <c r="F15" s="11">
        <v>82.602796116940183</v>
      </c>
      <c r="G15" s="38">
        <v>2</v>
      </c>
      <c r="H15" s="38">
        <v>2</v>
      </c>
      <c r="I15" s="26">
        <f t="shared" ref="I15:I32" si="1">H15+G15</f>
        <v>4</v>
      </c>
      <c r="J15" s="32"/>
      <c r="K15" s="32"/>
      <c r="L15" s="19">
        <f t="shared" ref="L15:L33" si="2">J15+K15</f>
        <v>0</v>
      </c>
      <c r="M15" s="29"/>
      <c r="N15" s="29"/>
      <c r="O15" s="29"/>
      <c r="P15" s="30"/>
      <c r="Q15" s="31" t="s">
        <v>70</v>
      </c>
      <c r="R15" s="42">
        <v>8.9999999999999993E-3</v>
      </c>
      <c r="S15" s="42">
        <v>5.0000000000000001E-3</v>
      </c>
      <c r="T15" s="15"/>
    </row>
    <row r="16" spans="1:20" x14ac:dyDescent="0.25">
      <c r="A16" t="s">
        <v>26</v>
      </c>
      <c r="B16" s="41">
        <v>1876797</v>
      </c>
      <c r="C16" s="41">
        <v>1775431</v>
      </c>
      <c r="D16" s="15">
        <f t="shared" si="0"/>
        <v>3652228</v>
      </c>
      <c r="E16" s="11">
        <v>73.950007767697073</v>
      </c>
      <c r="F16" s="11">
        <v>78.647848507409762</v>
      </c>
      <c r="G16" s="38">
        <v>1</v>
      </c>
      <c r="H16" s="38">
        <v>1</v>
      </c>
      <c r="I16" s="26">
        <f t="shared" si="1"/>
        <v>2</v>
      </c>
      <c r="J16" s="32"/>
      <c r="K16" s="32"/>
      <c r="L16" s="19">
        <f t="shared" si="2"/>
        <v>0</v>
      </c>
      <c r="M16" s="29"/>
      <c r="N16" s="29"/>
      <c r="O16" s="29"/>
      <c r="P16" s="30"/>
      <c r="Q16" s="31" t="s">
        <v>71</v>
      </c>
      <c r="R16" s="42">
        <v>1.6E-2</v>
      </c>
      <c r="S16" s="42">
        <v>1.2999999999999999E-2</v>
      </c>
      <c r="T16" s="15"/>
    </row>
    <row r="17" spans="1:20" x14ac:dyDescent="0.25">
      <c r="A17" t="s">
        <v>27</v>
      </c>
      <c r="B17" s="41">
        <v>1899845</v>
      </c>
      <c r="C17" s="41">
        <v>1792628</v>
      </c>
      <c r="D17" s="15">
        <f t="shared" si="0"/>
        <v>3692473</v>
      </c>
      <c r="E17" s="11">
        <v>68.98039812377263</v>
      </c>
      <c r="F17" s="11">
        <v>73.674130625604391</v>
      </c>
      <c r="G17" s="38">
        <v>2</v>
      </c>
      <c r="H17" s="38">
        <v>1</v>
      </c>
      <c r="I17" s="26">
        <f t="shared" si="1"/>
        <v>3</v>
      </c>
      <c r="J17" s="32"/>
      <c r="K17" s="32"/>
      <c r="L17" s="19">
        <f t="shared" si="2"/>
        <v>0</v>
      </c>
      <c r="M17" s="29"/>
      <c r="N17" s="29"/>
      <c r="O17" s="29"/>
      <c r="P17" s="29"/>
      <c r="Q17" s="31" t="s">
        <v>111</v>
      </c>
      <c r="R17" s="42">
        <v>3.7999999999999999E-2</v>
      </c>
      <c r="S17" s="42">
        <v>3.4000000000000002E-2</v>
      </c>
      <c r="T17" s="15"/>
    </row>
    <row r="18" spans="1:20" x14ac:dyDescent="0.25">
      <c r="A18" t="s">
        <v>28</v>
      </c>
      <c r="B18" s="41">
        <v>2107006</v>
      </c>
      <c r="C18" s="41">
        <v>1935017</v>
      </c>
      <c r="D18" s="15">
        <f t="shared" si="0"/>
        <v>4042023</v>
      </c>
      <c r="E18" s="11">
        <v>64.010377438427909</v>
      </c>
      <c r="F18" s="11">
        <v>68.702030880736572</v>
      </c>
      <c r="G18" s="38">
        <v>4</v>
      </c>
      <c r="H18" s="38">
        <v>2</v>
      </c>
      <c r="I18" s="26">
        <f t="shared" si="1"/>
        <v>6</v>
      </c>
      <c r="J18" s="19">
        <f>(B18/5*2)*R14</f>
        <v>842.80240000000003</v>
      </c>
      <c r="K18" s="19">
        <f>(C18/5*2)*S14</f>
        <v>2322.0204000000003</v>
      </c>
      <c r="L18" s="19">
        <f t="shared" si="2"/>
        <v>3164.8228000000004</v>
      </c>
      <c r="M18" s="29"/>
      <c r="N18" s="29"/>
      <c r="O18" s="29"/>
      <c r="P18" s="29"/>
      <c r="Q18" s="43">
        <v>75</v>
      </c>
      <c r="R18" s="42">
        <v>6.0999999999999999E-2</v>
      </c>
      <c r="S18" s="42">
        <v>6.4000000000000001E-2</v>
      </c>
      <c r="T18" s="15"/>
    </row>
    <row r="19" spans="1:20" x14ac:dyDescent="0.25">
      <c r="A19" t="s">
        <v>29</v>
      </c>
      <c r="B19" s="41">
        <v>2414044</v>
      </c>
      <c r="C19" s="41">
        <v>2190849</v>
      </c>
      <c r="D19" s="15">
        <f t="shared" si="0"/>
        <v>4604893</v>
      </c>
      <c r="E19" s="11">
        <v>59.098485382932793</v>
      </c>
      <c r="F19" s="11">
        <v>63.75092482638329</v>
      </c>
      <c r="G19" s="38">
        <v>7</v>
      </c>
      <c r="H19" s="38">
        <v>5</v>
      </c>
      <c r="I19" s="26">
        <f t="shared" si="1"/>
        <v>12</v>
      </c>
      <c r="J19" s="19">
        <f>B19*R14</f>
        <v>2414.0439999999999</v>
      </c>
      <c r="K19" s="19">
        <f>C19*S14</f>
        <v>6572.5470000000005</v>
      </c>
      <c r="L19" s="19">
        <f t="shared" si="2"/>
        <v>8986.5910000000003</v>
      </c>
      <c r="M19" s="29"/>
      <c r="N19" s="29"/>
      <c r="O19" s="29"/>
      <c r="P19" s="29"/>
      <c r="Q19" s="40" t="s">
        <v>112</v>
      </c>
      <c r="R19" s="40"/>
      <c r="S19" s="29"/>
      <c r="T19" s="15"/>
    </row>
    <row r="20" spans="1:20" x14ac:dyDescent="0.25">
      <c r="A20" t="s">
        <v>30</v>
      </c>
      <c r="B20" s="41">
        <v>2722879</v>
      </c>
      <c r="C20" s="41">
        <v>2522829</v>
      </c>
      <c r="D20" s="15">
        <f t="shared" si="0"/>
        <v>5245708</v>
      </c>
      <c r="E20" s="11">
        <v>54.217825849294165</v>
      </c>
      <c r="F20" s="11">
        <v>58.804059776841086</v>
      </c>
      <c r="G20" s="38">
        <v>11</v>
      </c>
      <c r="H20" s="38">
        <v>12</v>
      </c>
      <c r="I20" s="26">
        <f t="shared" si="1"/>
        <v>23</v>
      </c>
      <c r="J20" s="19">
        <f>B20*R$14</f>
        <v>2722.8789999999999</v>
      </c>
      <c r="K20" s="19">
        <f>C20*S$14</f>
        <v>7568.4870000000001</v>
      </c>
      <c r="L20" s="19">
        <f t="shared" si="2"/>
        <v>10291.366</v>
      </c>
      <c r="M20" s="17">
        <v>0.16409556241518924</v>
      </c>
      <c r="N20" s="17">
        <v>0.15701160396005173</v>
      </c>
      <c r="O20" s="29"/>
      <c r="P20" s="30"/>
      <c r="R20" s="15"/>
      <c r="S20" s="15"/>
      <c r="T20" s="15"/>
    </row>
    <row r="21" spans="1:20" x14ac:dyDescent="0.25">
      <c r="A21" t="s">
        <v>31</v>
      </c>
      <c r="B21" s="41">
        <v>2750389</v>
      </c>
      <c r="C21" s="41">
        <v>2599252</v>
      </c>
      <c r="D21" s="15">
        <f t="shared" si="0"/>
        <v>5349641</v>
      </c>
      <c r="E21" s="11">
        <v>49.33754231038737</v>
      </c>
      <c r="F21" s="11">
        <v>53.864215214666167</v>
      </c>
      <c r="G21" s="38">
        <v>25</v>
      </c>
      <c r="H21" s="38">
        <v>22</v>
      </c>
      <c r="I21" s="26">
        <f t="shared" si="1"/>
        <v>47</v>
      </c>
      <c r="J21" s="19">
        <f>B21*R$14</f>
        <v>2750.3890000000001</v>
      </c>
      <c r="K21" s="19">
        <f t="shared" ref="J21:K23" si="3">C21*S$14</f>
        <v>7797.7560000000003</v>
      </c>
      <c r="L21" s="19">
        <f t="shared" si="2"/>
        <v>10548.145</v>
      </c>
      <c r="M21" s="17">
        <v>0.15126938784705432</v>
      </c>
      <c r="N21" s="17">
        <v>0.14674087922023593</v>
      </c>
      <c r="O21" s="29"/>
      <c r="P21" s="29"/>
      <c r="Q21" s="29"/>
      <c r="R21" s="15"/>
      <c r="S21" s="15"/>
      <c r="T21" s="15"/>
    </row>
    <row r="22" spans="1:20" x14ac:dyDescent="0.25">
      <c r="A22" t="s">
        <v>32</v>
      </c>
      <c r="B22" s="41">
        <v>2633055</v>
      </c>
      <c r="C22" s="41">
        <v>2567258</v>
      </c>
      <c r="D22" s="15">
        <f t="shared" si="0"/>
        <v>5200313</v>
      </c>
      <c r="E22" s="11">
        <v>44.488317284298653</v>
      </c>
      <c r="F22" s="11">
        <v>48.95228719286898</v>
      </c>
      <c r="G22" s="38">
        <v>49</v>
      </c>
      <c r="H22" s="38">
        <v>29</v>
      </c>
      <c r="I22" s="26">
        <f t="shared" si="1"/>
        <v>78</v>
      </c>
      <c r="J22" s="19">
        <f>B22*R$14</f>
        <v>2633.0549999999998</v>
      </c>
      <c r="K22" s="19">
        <f t="shared" si="3"/>
        <v>7701.7740000000003</v>
      </c>
      <c r="L22" s="19">
        <f t="shared" si="2"/>
        <v>10334.829</v>
      </c>
      <c r="M22" s="17">
        <v>0.13155044547663669</v>
      </c>
      <c r="N22" s="17">
        <v>0.1405591408058888</v>
      </c>
      <c r="O22" s="29"/>
      <c r="P22" s="29"/>
      <c r="Q22" s="29"/>
      <c r="R22" s="15"/>
      <c r="S22" s="15"/>
      <c r="T22" s="15"/>
    </row>
    <row r="23" spans="1:20" ht="15" customHeight="1" x14ac:dyDescent="0.25">
      <c r="A23" t="s">
        <v>33</v>
      </c>
      <c r="B23" s="41">
        <v>2425092</v>
      </c>
      <c r="C23" s="41">
        <v>2389956</v>
      </c>
      <c r="D23" s="15">
        <f t="shared" si="0"/>
        <v>4815048</v>
      </c>
      <c r="E23" s="11">
        <v>39.687037923821293</v>
      </c>
      <c r="F23" s="11">
        <v>44.07369725377356</v>
      </c>
      <c r="G23" s="38">
        <v>79</v>
      </c>
      <c r="H23" s="38">
        <v>40</v>
      </c>
      <c r="I23" s="26">
        <f t="shared" si="1"/>
        <v>119</v>
      </c>
      <c r="J23" s="19">
        <f t="shared" si="3"/>
        <v>2425.0920000000001</v>
      </c>
      <c r="K23" s="19">
        <f t="shared" si="3"/>
        <v>7169.8680000000004</v>
      </c>
      <c r="L23" s="19">
        <f t="shared" si="2"/>
        <v>9594.9600000000009</v>
      </c>
      <c r="M23" s="17">
        <v>0.1260687207473675</v>
      </c>
      <c r="N23" s="17">
        <v>0.13603703470361025</v>
      </c>
      <c r="O23" s="29"/>
      <c r="P23" s="29"/>
      <c r="Q23" s="29"/>
      <c r="R23" s="15"/>
      <c r="S23" s="15"/>
      <c r="T23" s="15"/>
    </row>
    <row r="24" spans="1:20" x14ac:dyDescent="0.25">
      <c r="A24" t="s">
        <v>34</v>
      </c>
      <c r="B24" s="41">
        <v>2905722</v>
      </c>
      <c r="C24" s="41">
        <v>2858181</v>
      </c>
      <c r="D24" s="15">
        <f t="shared" si="0"/>
        <v>5763903</v>
      </c>
      <c r="E24" s="11">
        <v>34.956689339135472</v>
      </c>
      <c r="F24" s="11">
        <v>39.238484561898026</v>
      </c>
      <c r="G24" s="38">
        <v>125</v>
      </c>
      <c r="H24" s="38">
        <v>114</v>
      </c>
      <c r="I24" s="26">
        <f t="shared" si="1"/>
        <v>239</v>
      </c>
      <c r="J24" s="19">
        <f>B24*R$15</f>
        <v>26151.498</v>
      </c>
      <c r="K24" s="19">
        <f>C24*S$15</f>
        <v>14290.905000000001</v>
      </c>
      <c r="L24" s="19">
        <f t="shared" si="2"/>
        <v>40442.402999999998</v>
      </c>
      <c r="M24" s="17">
        <v>0.12178290098044196</v>
      </c>
      <c r="N24" s="17">
        <v>0.12972863973417259</v>
      </c>
      <c r="O24" s="29"/>
      <c r="P24" s="29"/>
      <c r="Q24" s="29"/>
      <c r="R24" s="15"/>
      <c r="S24" s="15"/>
      <c r="T24" s="15"/>
    </row>
    <row r="25" spans="1:20" x14ac:dyDescent="0.25">
      <c r="A25" t="s">
        <v>35</v>
      </c>
      <c r="B25" s="41">
        <v>3494106</v>
      </c>
      <c r="C25" s="41">
        <v>3427891</v>
      </c>
      <c r="D25" s="15">
        <f t="shared" si="0"/>
        <v>6921997</v>
      </c>
      <c r="E25" s="11">
        <v>30.343829275871371</v>
      </c>
      <c r="F25" s="11">
        <v>34.489397652077933</v>
      </c>
      <c r="G25" s="38">
        <v>291</v>
      </c>
      <c r="H25" s="38">
        <v>246</v>
      </c>
      <c r="I25" s="26">
        <f t="shared" si="1"/>
        <v>537</v>
      </c>
      <c r="J25" s="19">
        <f>B25*R$15</f>
        <v>31446.953999999998</v>
      </c>
      <c r="K25" s="19">
        <f t="shared" ref="K25" si="4">C25*S$15</f>
        <v>17139.455000000002</v>
      </c>
      <c r="L25" s="19">
        <f t="shared" si="2"/>
        <v>48586.409</v>
      </c>
      <c r="M25" s="17">
        <v>0.12100742078425877</v>
      </c>
      <c r="N25" s="17">
        <v>0.1291752121608877</v>
      </c>
      <c r="O25" s="29"/>
      <c r="P25" s="29"/>
      <c r="Q25" s="29"/>
      <c r="R25" s="15"/>
      <c r="S25" s="15"/>
      <c r="T25" s="15"/>
    </row>
    <row r="26" spans="1:20" x14ac:dyDescent="0.25">
      <c r="A26" t="s">
        <v>36</v>
      </c>
      <c r="B26" s="41">
        <v>3246984</v>
      </c>
      <c r="C26" s="41">
        <v>3252883</v>
      </c>
      <c r="D26" s="15">
        <f t="shared" si="0"/>
        <v>6499867</v>
      </c>
      <c r="E26" s="11">
        <v>25.918139851404373</v>
      </c>
      <c r="F26" s="11">
        <v>29.860779769164967</v>
      </c>
      <c r="G26" s="38">
        <v>515</v>
      </c>
      <c r="H26" s="38">
        <v>326</v>
      </c>
      <c r="I26" s="26">
        <f t="shared" si="1"/>
        <v>841</v>
      </c>
      <c r="J26" s="19">
        <f>B26*R$16</f>
        <v>51951.743999999999</v>
      </c>
      <c r="K26" s="19">
        <f>C26*S$16</f>
        <v>42287.478999999999</v>
      </c>
      <c r="L26" s="19">
        <f t="shared" si="2"/>
        <v>94239.222999999998</v>
      </c>
      <c r="M26" s="17">
        <v>0.12266860092397196</v>
      </c>
      <c r="N26" s="17">
        <v>0.13421779095917027</v>
      </c>
      <c r="O26" s="29"/>
      <c r="P26" s="29"/>
      <c r="Q26" s="29"/>
      <c r="R26" s="15"/>
      <c r="S26" s="15"/>
      <c r="T26" s="15"/>
    </row>
    <row r="27" spans="1:20" x14ac:dyDescent="0.25">
      <c r="A27" t="s">
        <v>37</v>
      </c>
      <c r="B27" s="41">
        <v>2661858</v>
      </c>
      <c r="C27" s="41">
        <v>2772626</v>
      </c>
      <c r="D27" s="15">
        <f t="shared" si="0"/>
        <v>5434484</v>
      </c>
      <c r="E27" s="11">
        <v>21.769182549491369</v>
      </c>
      <c r="F27" s="11">
        <v>25.392219772590636</v>
      </c>
      <c r="G27" s="38">
        <v>793</v>
      </c>
      <c r="H27" s="38">
        <v>462</v>
      </c>
      <c r="I27" s="26">
        <f t="shared" si="1"/>
        <v>1255</v>
      </c>
      <c r="J27" s="19">
        <f>B27*R$16</f>
        <v>42589.728000000003</v>
      </c>
      <c r="K27" s="19">
        <f>C27*S$16</f>
        <v>36044.137999999999</v>
      </c>
      <c r="L27" s="19">
        <f t="shared" si="2"/>
        <v>78633.866000000009</v>
      </c>
      <c r="M27" s="17">
        <v>0.12344559923853837</v>
      </c>
      <c r="N27" s="17">
        <v>0.13724494169842086</v>
      </c>
      <c r="O27" s="29"/>
      <c r="P27" s="29"/>
      <c r="Q27" s="29"/>
      <c r="R27" s="15"/>
      <c r="S27" s="15"/>
      <c r="T27" s="15"/>
    </row>
    <row r="28" spans="1:20" x14ac:dyDescent="0.25">
      <c r="A28" t="s">
        <v>38</v>
      </c>
      <c r="B28" s="41">
        <v>2271893</v>
      </c>
      <c r="C28" s="41">
        <v>2488203</v>
      </c>
      <c r="D28" s="15">
        <f t="shared" si="0"/>
        <v>4760096</v>
      </c>
      <c r="E28" s="11">
        <v>17.93858461028297</v>
      </c>
      <c r="F28" s="11">
        <v>21.113860047104556</v>
      </c>
      <c r="G28" s="38">
        <v>1109</v>
      </c>
      <c r="H28" s="38">
        <v>670</v>
      </c>
      <c r="I28" s="26">
        <f t="shared" si="1"/>
        <v>1779</v>
      </c>
      <c r="J28" s="19">
        <f>B28*R$17</f>
        <v>86331.933999999994</v>
      </c>
      <c r="K28" s="19">
        <f>C28*S$17</f>
        <v>84598.902000000002</v>
      </c>
      <c r="L28" s="19">
        <f t="shared" si="2"/>
        <v>170930.83600000001</v>
      </c>
      <c r="M28" s="17">
        <v>0.12477775408328928</v>
      </c>
      <c r="N28" s="17">
        <v>0.14045422630610555</v>
      </c>
      <c r="O28" s="29"/>
      <c r="P28" s="29"/>
      <c r="Q28" s="29"/>
      <c r="R28" s="15"/>
      <c r="S28" s="15"/>
      <c r="T28" s="15"/>
    </row>
    <row r="29" spans="1:20" x14ac:dyDescent="0.25">
      <c r="A29" t="s">
        <v>39</v>
      </c>
      <c r="B29" s="41">
        <v>1682189</v>
      </c>
      <c r="C29" s="41">
        <v>1922038</v>
      </c>
      <c r="D29" s="15">
        <f t="shared" si="0"/>
        <v>3604227</v>
      </c>
      <c r="E29" s="11">
        <v>14.39524465188911</v>
      </c>
      <c r="F29" s="11">
        <v>17.022924564336396</v>
      </c>
      <c r="G29" s="38">
        <v>1407</v>
      </c>
      <c r="H29" s="38">
        <v>1008</v>
      </c>
      <c r="I29" s="26">
        <f t="shared" si="1"/>
        <v>2415</v>
      </c>
      <c r="J29" s="19">
        <f t="shared" ref="J29" si="5">B29*R$17</f>
        <v>63923.182000000001</v>
      </c>
      <c r="K29" s="19">
        <f>C29*S$17</f>
        <v>65349.292000000001</v>
      </c>
      <c r="L29" s="19">
        <f t="shared" si="2"/>
        <v>129272.474</v>
      </c>
      <c r="M29" s="17">
        <v>0.14134938773599415</v>
      </c>
      <c r="N29" s="17">
        <v>0.15363294553048337</v>
      </c>
      <c r="O29" s="29"/>
      <c r="P29" s="29"/>
      <c r="Q29" s="29"/>
      <c r="R29" s="15"/>
      <c r="S29" s="15"/>
      <c r="T29" s="15"/>
    </row>
    <row r="30" spans="1:20" x14ac:dyDescent="0.25">
      <c r="A30" t="s">
        <v>40</v>
      </c>
      <c r="B30" s="41">
        <v>1854023</v>
      </c>
      <c r="C30" s="41">
        <v>2308380</v>
      </c>
      <c r="D30" s="15">
        <f t="shared" si="0"/>
        <v>4162403</v>
      </c>
      <c r="E30" s="11">
        <v>11.096610275904405</v>
      </c>
      <c r="F30" s="11">
        <v>13.167192717621379</v>
      </c>
      <c r="G30" s="38">
        <v>2632</v>
      </c>
      <c r="H30" s="38">
        <v>2425</v>
      </c>
      <c r="I30" s="26">
        <f t="shared" si="1"/>
        <v>5057</v>
      </c>
      <c r="J30" s="19">
        <f>B30*R$17</f>
        <v>70452.873999999996</v>
      </c>
      <c r="K30" s="19">
        <f>C30*S$18</f>
        <v>147736.32000000001</v>
      </c>
      <c r="L30" s="19">
        <f t="shared" si="2"/>
        <v>218189.19400000002</v>
      </c>
      <c r="M30" s="17">
        <v>0.15847903123101914</v>
      </c>
      <c r="N30" s="17">
        <v>0.17188289067951254</v>
      </c>
      <c r="O30" s="29"/>
      <c r="P30" s="29"/>
      <c r="Q30" s="29"/>
      <c r="R30" s="15"/>
      <c r="S30" s="15"/>
      <c r="T30" s="15"/>
    </row>
    <row r="31" spans="1:20" x14ac:dyDescent="0.25">
      <c r="A31" t="s">
        <v>41</v>
      </c>
      <c r="B31" s="41">
        <v>1236897</v>
      </c>
      <c r="C31" s="41">
        <v>1761508</v>
      </c>
      <c r="D31" s="15">
        <f t="shared" si="0"/>
        <v>2998405</v>
      </c>
      <c r="E31" s="11">
        <v>8.0792896933187226</v>
      </c>
      <c r="F31" s="11">
        <v>9.5612930662472628</v>
      </c>
      <c r="G31" s="38">
        <v>3220</v>
      </c>
      <c r="H31" s="38">
        <v>3668</v>
      </c>
      <c r="I31" s="26">
        <f t="shared" si="1"/>
        <v>6888</v>
      </c>
      <c r="J31" s="19">
        <f>B31*R$18</f>
        <v>75450.717000000004</v>
      </c>
      <c r="K31" s="19">
        <f t="shared" ref="K31:K33" si="6">C31*S$18</f>
        <v>112736.512</v>
      </c>
      <c r="L31" s="19">
        <f t="shared" si="2"/>
        <v>188187.22899999999</v>
      </c>
      <c r="M31" s="17">
        <v>0.17586494396115607</v>
      </c>
      <c r="N31" s="17">
        <v>0.18666099804813885</v>
      </c>
      <c r="O31" s="29"/>
      <c r="P31" s="29"/>
      <c r="Q31" s="29"/>
      <c r="R31" s="15"/>
      <c r="S31" s="15"/>
      <c r="T31" s="15"/>
    </row>
    <row r="32" spans="1:20" x14ac:dyDescent="0.25">
      <c r="A32" t="s">
        <v>42</v>
      </c>
      <c r="B32" s="41">
        <v>528760</v>
      </c>
      <c r="C32" s="41">
        <v>960243</v>
      </c>
      <c r="D32" s="15">
        <f t="shared" si="0"/>
        <v>1489003</v>
      </c>
      <c r="E32" s="11">
        <v>5.5538264446399017</v>
      </c>
      <c r="F32" s="11">
        <v>6.5241880400076138</v>
      </c>
      <c r="G32" s="38">
        <v>2468</v>
      </c>
      <c r="H32" s="38">
        <v>3991</v>
      </c>
      <c r="I32" s="26">
        <f t="shared" si="1"/>
        <v>6459</v>
      </c>
      <c r="J32" s="19">
        <f>B32*R$18</f>
        <v>32254.36</v>
      </c>
      <c r="K32" s="19">
        <f t="shared" si="6"/>
        <v>61455.552000000003</v>
      </c>
      <c r="L32" s="19">
        <f t="shared" si="2"/>
        <v>93709.912000000011</v>
      </c>
      <c r="M32" s="17">
        <v>0.18874263018221454</v>
      </c>
      <c r="N32" s="17">
        <v>0.19848601757564616</v>
      </c>
      <c r="O32" s="29"/>
      <c r="P32" s="29"/>
      <c r="Q32" s="29"/>
      <c r="R32" s="15"/>
      <c r="S32" s="15"/>
      <c r="T32" s="15"/>
    </row>
    <row r="33" spans="1:20" x14ac:dyDescent="0.25">
      <c r="A33" t="s">
        <v>43</v>
      </c>
      <c r="B33" s="41">
        <v>170124</v>
      </c>
      <c r="C33" s="41">
        <v>456919</v>
      </c>
      <c r="D33" s="15">
        <f t="shared" si="0"/>
        <v>627043</v>
      </c>
      <c r="E33" s="11">
        <v>3.7230955263071164</v>
      </c>
      <c r="F33" s="11">
        <v>4.2816591850659282</v>
      </c>
      <c r="G33" s="38">
        <v>1339</v>
      </c>
      <c r="H33" s="38">
        <v>4189</v>
      </c>
      <c r="I33" s="26">
        <f>H33+G33</f>
        <v>5528</v>
      </c>
      <c r="J33" s="19">
        <f>B33*R$18</f>
        <v>10377.564</v>
      </c>
      <c r="K33" s="19">
        <f t="shared" si="6"/>
        <v>29242.815999999999</v>
      </c>
      <c r="L33" s="19">
        <f t="shared" si="2"/>
        <v>39620.379999999997</v>
      </c>
      <c r="M33" s="17">
        <v>0.19799524808746516</v>
      </c>
      <c r="N33" s="17">
        <v>0.20491002893689034</v>
      </c>
      <c r="O33" s="29"/>
      <c r="P33" s="29"/>
      <c r="Q33" s="29"/>
      <c r="R33" s="15"/>
      <c r="S33" s="15"/>
      <c r="T33" s="15"/>
    </row>
    <row r="34" spans="1:20" x14ac:dyDescent="0.25">
      <c r="A34" t="s">
        <v>44</v>
      </c>
      <c r="B34" s="41">
        <v>26843</v>
      </c>
      <c r="C34" s="41">
        <v>114522</v>
      </c>
      <c r="D34" s="38">
        <f t="shared" si="0"/>
        <v>141365</v>
      </c>
      <c r="E34" s="11">
        <v>2.5243087722834745</v>
      </c>
      <c r="F34" s="11">
        <v>2.8588247778889748</v>
      </c>
      <c r="G34" s="8"/>
      <c r="H34" s="26"/>
      <c r="I34" s="26"/>
      <c r="J34" s="32"/>
      <c r="K34" s="32"/>
      <c r="L34" s="32"/>
      <c r="M34" s="29"/>
      <c r="N34" s="29"/>
      <c r="O34" s="29"/>
      <c r="P34" s="29"/>
      <c r="Q34" s="29"/>
      <c r="R34" s="15"/>
      <c r="S34" s="15"/>
      <c r="T34" s="15"/>
    </row>
    <row r="35" spans="1:20" x14ac:dyDescent="0.25">
      <c r="A35" t="s">
        <v>20</v>
      </c>
      <c r="B35" s="41">
        <v>2469</v>
      </c>
      <c r="C35" s="41">
        <v>11615</v>
      </c>
      <c r="D35" s="38">
        <f t="shared" si="0"/>
        <v>14084</v>
      </c>
      <c r="E35" s="11">
        <v>1.8298313021956198</v>
      </c>
      <c r="F35" s="11">
        <v>2.0415159871351904</v>
      </c>
      <c r="G35" s="8"/>
      <c r="H35" s="26"/>
      <c r="I35" s="26"/>
      <c r="J35" s="32"/>
      <c r="K35" s="32"/>
      <c r="L35" s="32"/>
      <c r="M35" s="29"/>
      <c r="N35" s="29"/>
      <c r="O35" s="29"/>
      <c r="P35" s="29"/>
      <c r="Q35" s="29"/>
      <c r="R35" s="15"/>
      <c r="S35" s="15"/>
      <c r="T35" s="15"/>
    </row>
    <row r="36" spans="1:20" x14ac:dyDescent="0.25">
      <c r="B36" s="14"/>
      <c r="G36"/>
      <c r="H36"/>
      <c r="J36" s="29"/>
      <c r="K36" s="29"/>
      <c r="L36" s="29"/>
      <c r="M36" s="29"/>
      <c r="N36" s="29"/>
      <c r="O36" s="29"/>
      <c r="P36" s="29"/>
      <c r="Q36" s="29"/>
      <c r="R36" s="15"/>
      <c r="S36" s="15"/>
      <c r="T36" s="15"/>
    </row>
    <row r="37" spans="1:20" x14ac:dyDescent="0.25">
      <c r="B37" s="14"/>
      <c r="G37"/>
      <c r="H37"/>
      <c r="J37" s="29"/>
      <c r="K37" s="29"/>
      <c r="L37" s="29"/>
      <c r="M37" s="29"/>
      <c r="N37" s="29"/>
      <c r="O37" s="29"/>
      <c r="P37" s="29"/>
      <c r="Q37" s="29"/>
      <c r="R37" s="15"/>
      <c r="S37" s="15"/>
      <c r="T37" s="15"/>
    </row>
    <row r="38" spans="1:20" x14ac:dyDescent="0.25">
      <c r="A38" t="s">
        <v>18</v>
      </c>
      <c r="B38">
        <f>SUM(B14:B35)</f>
        <v>40905133</v>
      </c>
      <c r="C38" s="15">
        <f>SUM(C14:C35)</f>
        <v>42000659</v>
      </c>
      <c r="D38" s="15">
        <f>SUM(D14:D35)</f>
        <v>82905792</v>
      </c>
      <c r="E38" s="15"/>
      <c r="G38" s="15">
        <f>SUM(G14:G35)</f>
        <v>14081</v>
      </c>
      <c r="H38" s="15">
        <f t="shared" ref="H38:I38" si="7">SUM(H14:H35)</f>
        <v>17216</v>
      </c>
      <c r="I38" s="15">
        <f t="shared" si="7"/>
        <v>31297</v>
      </c>
      <c r="J38" s="37">
        <f t="shared" ref="J38:L38" si="8">SUM(J14:J35)</f>
        <v>504718.81640000001</v>
      </c>
      <c r="K38" s="37">
        <f t="shared" si="8"/>
        <v>650013.82339999999</v>
      </c>
      <c r="L38" s="37">
        <f t="shared" si="8"/>
        <v>1154732.6398</v>
      </c>
      <c r="M38" s="29"/>
      <c r="N38" s="34"/>
      <c r="O38" s="29"/>
      <c r="P38" s="29"/>
      <c r="Q38" s="29"/>
      <c r="R38" s="15"/>
      <c r="S38" s="15"/>
      <c r="T38" s="15"/>
    </row>
    <row r="39" spans="1:20" x14ac:dyDescent="0.25">
      <c r="B39" s="14"/>
      <c r="I39" s="11"/>
      <c r="J39" s="11"/>
      <c r="M39" s="12"/>
      <c r="N39" s="12"/>
      <c r="Q39" s="15"/>
    </row>
    <row r="41" spans="1:20" x14ac:dyDescent="0.25">
      <c r="A41" t="s">
        <v>13</v>
      </c>
      <c r="B41" s="15" t="s">
        <v>63</v>
      </c>
      <c r="E41" t="s">
        <v>60</v>
      </c>
      <c r="G41" s="15" t="s">
        <v>58</v>
      </c>
      <c r="M41" t="s">
        <v>113</v>
      </c>
    </row>
    <row r="42" spans="1:20" x14ac:dyDescent="0.25">
      <c r="B42" s="14"/>
      <c r="I42" s="11"/>
      <c r="J42" s="11"/>
      <c r="M42" s="12"/>
      <c r="N42" s="12"/>
      <c r="Q42" s="15"/>
    </row>
    <row r="45" spans="1:20" x14ac:dyDescent="0.25">
      <c r="B45" s="14"/>
      <c r="I45" s="11"/>
      <c r="J45" s="11"/>
      <c r="N45" s="12"/>
      <c r="Q45" s="15"/>
    </row>
    <row r="46" spans="1:20" x14ac:dyDescent="0.25">
      <c r="B46" s="14"/>
      <c r="I46" s="11"/>
      <c r="J46" s="11"/>
      <c r="N46" s="12"/>
    </row>
    <row r="47" spans="1:20" x14ac:dyDescent="0.25">
      <c r="B47" s="14"/>
      <c r="I47" s="11"/>
      <c r="J47" s="11"/>
      <c r="N47" s="12"/>
    </row>
    <row r="48" spans="1:20" x14ac:dyDescent="0.25">
      <c r="B48" s="14"/>
      <c r="I48" s="11"/>
      <c r="J48" s="11"/>
      <c r="M48" s="12"/>
      <c r="N48" s="12"/>
      <c r="O48" s="12"/>
      <c r="P48" s="12"/>
      <c r="Q48" s="12"/>
    </row>
    <row r="49" spans="2:10" x14ac:dyDescent="0.25">
      <c r="B49" s="14"/>
      <c r="I49" s="11"/>
      <c r="J49" s="11"/>
    </row>
    <row r="50" spans="2:10" x14ac:dyDescent="0.25">
      <c r="B50" s="14"/>
      <c r="I50" s="11"/>
      <c r="J50" s="11"/>
    </row>
    <row r="51" spans="2:10" x14ac:dyDescent="0.25">
      <c r="B51" s="14"/>
      <c r="I51" s="11"/>
      <c r="J51" s="11"/>
    </row>
    <row r="52" spans="2:10" x14ac:dyDescent="0.25">
      <c r="B52" s="14"/>
      <c r="I52" s="11"/>
      <c r="J52" s="11"/>
    </row>
    <row r="53" spans="2:10" x14ac:dyDescent="0.25">
      <c r="B53" s="14"/>
      <c r="I53" s="11"/>
      <c r="J53" s="11"/>
    </row>
    <row r="54" spans="2:10" x14ac:dyDescent="0.25">
      <c r="B54" s="14"/>
      <c r="I54" s="11"/>
      <c r="J54" s="11"/>
    </row>
    <row r="55" spans="2:10" x14ac:dyDescent="0.25">
      <c r="B55" s="14"/>
      <c r="I55" s="11"/>
      <c r="J55" s="11"/>
    </row>
    <row r="56" spans="2:10" x14ac:dyDescent="0.25">
      <c r="B56" s="14"/>
      <c r="I56" s="11"/>
      <c r="J56" s="11"/>
    </row>
    <row r="57" spans="2:10" x14ac:dyDescent="0.25">
      <c r="B57" s="14"/>
      <c r="I57" s="11"/>
      <c r="J57" s="11"/>
    </row>
    <row r="58" spans="2:10" x14ac:dyDescent="0.25">
      <c r="B58" s="14"/>
      <c r="I58" s="11"/>
      <c r="J58" s="11"/>
    </row>
    <row r="59" spans="2:10" x14ac:dyDescent="0.25">
      <c r="B59" s="14"/>
      <c r="I59" s="11"/>
      <c r="J59" s="11"/>
    </row>
    <row r="60" spans="2:10" x14ac:dyDescent="0.25">
      <c r="B60" s="14"/>
      <c r="I60" s="11"/>
      <c r="J60" s="11"/>
    </row>
    <row r="61" spans="2:10" x14ac:dyDescent="0.25">
      <c r="B61" s="14"/>
      <c r="I61" s="11"/>
      <c r="J61" s="11"/>
    </row>
    <row r="62" spans="2:10" x14ac:dyDescent="0.25">
      <c r="B62" s="14"/>
      <c r="I62" s="11"/>
      <c r="J62" s="11"/>
    </row>
    <row r="63" spans="2:10" x14ac:dyDescent="0.25">
      <c r="B63" s="14"/>
      <c r="I63" s="11"/>
      <c r="J63" s="11"/>
    </row>
    <row r="64" spans="2:10" x14ac:dyDescent="0.25">
      <c r="B64" s="14"/>
      <c r="I64" s="11"/>
      <c r="J64" s="11"/>
    </row>
    <row r="65" spans="2:10" x14ac:dyDescent="0.25">
      <c r="B65" s="14"/>
      <c r="I65" s="11"/>
      <c r="J65" s="11"/>
    </row>
    <row r="66" spans="2:10" x14ac:dyDescent="0.25">
      <c r="B66" s="14"/>
      <c r="I66" s="11"/>
      <c r="J66" s="11"/>
    </row>
    <row r="67" spans="2:10" x14ac:dyDescent="0.25">
      <c r="B67" s="14"/>
      <c r="I67" s="11"/>
      <c r="J67" s="11"/>
    </row>
    <row r="68" spans="2:10" x14ac:dyDescent="0.25">
      <c r="B68" s="14"/>
      <c r="I68" s="11"/>
      <c r="J68" s="11"/>
    </row>
    <row r="69" spans="2:10" x14ac:dyDescent="0.25">
      <c r="B69" s="14"/>
      <c r="I69" s="11"/>
      <c r="J69" s="11"/>
    </row>
    <row r="70" spans="2:10" x14ac:dyDescent="0.25">
      <c r="B70" s="14"/>
      <c r="I70" s="11"/>
      <c r="J70" s="11"/>
    </row>
    <row r="71" spans="2:10" x14ac:dyDescent="0.25">
      <c r="B71" s="14"/>
      <c r="I71" s="11"/>
      <c r="J71" s="11"/>
    </row>
    <row r="72" spans="2:10" x14ac:dyDescent="0.25">
      <c r="B72" s="14"/>
      <c r="I72" s="11"/>
      <c r="J72" s="11"/>
    </row>
    <row r="73" spans="2:10" x14ac:dyDescent="0.25">
      <c r="B73" s="14"/>
      <c r="I73" s="11"/>
      <c r="J73" s="11"/>
    </row>
    <row r="74" spans="2:10" x14ac:dyDescent="0.25">
      <c r="B74" s="14"/>
      <c r="I74" s="11"/>
      <c r="J74" s="11"/>
    </row>
    <row r="75" spans="2:10" x14ac:dyDescent="0.25">
      <c r="B75" s="14"/>
      <c r="I75" s="11"/>
      <c r="J75" s="11"/>
    </row>
    <row r="76" spans="2:10" x14ac:dyDescent="0.25">
      <c r="B76" s="14"/>
      <c r="I76" s="11"/>
      <c r="J76" s="11"/>
    </row>
    <row r="77" spans="2:10" x14ac:dyDescent="0.25">
      <c r="B77" s="14"/>
      <c r="I77" s="11"/>
      <c r="J77" s="11"/>
    </row>
    <row r="78" spans="2:10" x14ac:dyDescent="0.25">
      <c r="B78" s="14"/>
      <c r="I78" s="11"/>
      <c r="J78" s="11"/>
    </row>
    <row r="79" spans="2:10" x14ac:dyDescent="0.25">
      <c r="B79" s="14"/>
      <c r="I79" s="11"/>
      <c r="J79" s="11"/>
    </row>
    <row r="80" spans="2:10" x14ac:dyDescent="0.25">
      <c r="B80" s="14"/>
      <c r="I80" s="11"/>
      <c r="J80" s="11"/>
    </row>
    <row r="81" spans="2:10" x14ac:dyDescent="0.25">
      <c r="B81" s="14"/>
      <c r="I81" s="11"/>
      <c r="J81" s="11"/>
    </row>
    <row r="82" spans="2:10" x14ac:dyDescent="0.25">
      <c r="B82" s="14"/>
      <c r="I82" s="11"/>
      <c r="J82" s="11"/>
    </row>
    <row r="83" spans="2:10" x14ac:dyDescent="0.25">
      <c r="B83" s="14"/>
      <c r="I83" s="11"/>
      <c r="J83" s="11"/>
    </row>
    <row r="84" spans="2:10" x14ac:dyDescent="0.25">
      <c r="B84" s="14"/>
      <c r="I84" s="11"/>
      <c r="J84" s="11"/>
    </row>
    <row r="85" spans="2:10" x14ac:dyDescent="0.25">
      <c r="B85" s="14"/>
      <c r="I85" s="11"/>
      <c r="J85" s="11"/>
    </row>
    <row r="86" spans="2:10" x14ac:dyDescent="0.25">
      <c r="B86" s="14"/>
      <c r="I86" s="11"/>
      <c r="J86" s="11"/>
    </row>
    <row r="87" spans="2:10" x14ac:dyDescent="0.25">
      <c r="B87" s="14"/>
      <c r="I87" s="11"/>
      <c r="J87" s="11"/>
    </row>
    <row r="88" spans="2:10" x14ac:dyDescent="0.25">
      <c r="B88" s="14"/>
      <c r="I88" s="11"/>
      <c r="J88" s="11"/>
    </row>
    <row r="89" spans="2:10" x14ac:dyDescent="0.25">
      <c r="B89" s="14"/>
      <c r="I89" s="11"/>
      <c r="J89" s="11"/>
    </row>
    <row r="90" spans="2:10" x14ac:dyDescent="0.25">
      <c r="B90" s="14"/>
      <c r="I90" s="11"/>
      <c r="J90" s="11"/>
    </row>
    <row r="91" spans="2:10" x14ac:dyDescent="0.25">
      <c r="B91" s="14"/>
      <c r="I91" s="11"/>
      <c r="J91" s="11"/>
    </row>
    <row r="92" spans="2:10" x14ac:dyDescent="0.25">
      <c r="B92" s="14"/>
      <c r="I92" s="11"/>
      <c r="J92" s="11"/>
    </row>
    <row r="93" spans="2:10" x14ac:dyDescent="0.25">
      <c r="B93" s="14"/>
      <c r="I93" s="11"/>
      <c r="J93" s="11"/>
    </row>
    <row r="94" spans="2:10" x14ac:dyDescent="0.25">
      <c r="B94" s="14"/>
      <c r="I94" s="11"/>
      <c r="J94" s="11"/>
    </row>
    <row r="95" spans="2:10" x14ac:dyDescent="0.25">
      <c r="B95" s="14"/>
      <c r="I95" s="11"/>
      <c r="J95" s="11"/>
    </row>
    <row r="96" spans="2:10" x14ac:dyDescent="0.25">
      <c r="B96" s="14"/>
      <c r="I96" s="11"/>
      <c r="J96" s="11"/>
    </row>
    <row r="97" spans="2:10" x14ac:dyDescent="0.25">
      <c r="B97" s="14"/>
      <c r="I97" s="11"/>
      <c r="J97" s="11"/>
    </row>
    <row r="98" spans="2:10" x14ac:dyDescent="0.25">
      <c r="B98" s="14"/>
      <c r="I98" s="11"/>
      <c r="J98" s="11"/>
    </row>
    <row r="99" spans="2:10" x14ac:dyDescent="0.25">
      <c r="B99" s="14"/>
      <c r="I99" s="11"/>
      <c r="J99" s="11"/>
    </row>
    <row r="100" spans="2:10" x14ac:dyDescent="0.25">
      <c r="B100" s="14"/>
      <c r="I100" s="11"/>
      <c r="J100" s="11"/>
    </row>
    <row r="101" spans="2:10" x14ac:dyDescent="0.25">
      <c r="B101" s="14"/>
      <c r="I101" s="11"/>
      <c r="J101" s="11"/>
    </row>
    <row r="102" spans="2:10" x14ac:dyDescent="0.25">
      <c r="B102" s="14"/>
      <c r="I102" s="11"/>
      <c r="J102" s="11"/>
    </row>
    <row r="103" spans="2:10" x14ac:dyDescent="0.25">
      <c r="B103" s="14"/>
      <c r="I103" s="11"/>
      <c r="J103" s="11"/>
    </row>
    <row r="104" spans="2:10" x14ac:dyDescent="0.25">
      <c r="B104" s="14"/>
      <c r="I104" s="11"/>
      <c r="J104" s="11"/>
    </row>
    <row r="105" spans="2:10" x14ac:dyDescent="0.25">
      <c r="B105" s="14"/>
      <c r="I105" s="11"/>
      <c r="J105" s="11"/>
    </row>
    <row r="106" spans="2:10" x14ac:dyDescent="0.25">
      <c r="B106" s="14"/>
      <c r="I106" s="11"/>
      <c r="J106" s="11"/>
    </row>
    <row r="107" spans="2:10" x14ac:dyDescent="0.25">
      <c r="B107" s="14"/>
      <c r="I107" s="11"/>
      <c r="J107" s="11"/>
    </row>
    <row r="108" spans="2:10" x14ac:dyDescent="0.25">
      <c r="B108" s="14"/>
      <c r="I108" s="11"/>
      <c r="J108" s="11"/>
    </row>
    <row r="109" spans="2:10" x14ac:dyDescent="0.25">
      <c r="B109" s="14"/>
      <c r="I109" s="11"/>
      <c r="J109" s="11"/>
    </row>
    <row r="110" spans="2:10" x14ac:dyDescent="0.25">
      <c r="B110" s="14"/>
      <c r="I110" s="11"/>
      <c r="J110" s="11"/>
    </row>
    <row r="111" spans="2:10" x14ac:dyDescent="0.25">
      <c r="B111" s="14"/>
      <c r="I111" s="11"/>
      <c r="J111" s="11"/>
    </row>
    <row r="112" spans="2:10" x14ac:dyDescent="0.25">
      <c r="B112" s="14"/>
      <c r="I112" s="11"/>
      <c r="J112" s="11"/>
    </row>
    <row r="113" spans="2:10" x14ac:dyDescent="0.25">
      <c r="B113" s="14"/>
      <c r="I113" s="11"/>
      <c r="J113" s="11"/>
    </row>
    <row r="114" spans="2:10" x14ac:dyDescent="0.25">
      <c r="B114" s="14"/>
      <c r="I114" s="11"/>
      <c r="J114" s="11"/>
    </row>
    <row r="115" spans="2:10" x14ac:dyDescent="0.25">
      <c r="I115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4"/>
  <sheetViews>
    <sheetView topLeftCell="A7" workbookViewId="0">
      <selection activeCell="H18" sqref="H18"/>
    </sheetView>
  </sheetViews>
  <sheetFormatPr baseColWidth="10" defaultRowHeight="15" x14ac:dyDescent="0.25"/>
  <cols>
    <col min="5" max="5" width="10.85546875" style="15"/>
  </cols>
  <sheetData>
    <row r="1" spans="1:36" ht="26.25" customHeight="1" x14ac:dyDescent="0.3">
      <c r="A1" s="5" t="s">
        <v>0</v>
      </c>
      <c r="B1" s="2"/>
      <c r="C1" s="2"/>
      <c r="D1" s="2"/>
      <c r="E1" s="2"/>
      <c r="G1" s="4" t="s">
        <v>47</v>
      </c>
      <c r="H1" s="1"/>
      <c r="I1" s="4"/>
      <c r="J1" s="1"/>
    </row>
    <row r="2" spans="1:36" x14ac:dyDescent="0.25">
      <c r="A2" s="3" t="s">
        <v>2</v>
      </c>
      <c r="B2" s="2" t="str">
        <f>'Input data BoD'!B2</f>
        <v>Myriam</v>
      </c>
      <c r="C2" s="2"/>
      <c r="D2" s="2"/>
      <c r="E2" s="2"/>
    </row>
    <row r="3" spans="1:36" x14ac:dyDescent="0.25">
      <c r="A3" s="3" t="s">
        <v>3</v>
      </c>
      <c r="B3" s="2" t="str">
        <f>'Input data BoD'!B3</f>
        <v>June 2020</v>
      </c>
      <c r="C3" s="2"/>
      <c r="D3" s="2"/>
      <c r="E3" s="2"/>
    </row>
    <row r="4" spans="1:36" x14ac:dyDescent="0.25">
      <c r="A4" s="3" t="s">
        <v>4</v>
      </c>
      <c r="B4" s="2" t="str">
        <f>'Input data BoD'!B5</f>
        <v>PM2.5</v>
      </c>
      <c r="C4" s="2"/>
      <c r="D4" s="2"/>
      <c r="E4" s="2"/>
    </row>
    <row r="5" spans="1:36" x14ac:dyDescent="0.25">
      <c r="A5" s="3" t="s">
        <v>5</v>
      </c>
      <c r="B5" s="2" t="str">
        <f>'Input data BoD'!B6</f>
        <v xml:space="preserve">Germany </v>
      </c>
      <c r="C5" s="2"/>
      <c r="D5" s="2"/>
      <c r="E5" s="2"/>
    </row>
    <row r="6" spans="1:36" x14ac:dyDescent="0.25">
      <c r="A6" s="3" t="s">
        <v>6</v>
      </c>
      <c r="B6" s="2" t="str">
        <f>'Input data BoD'!B7</f>
        <v>Stroke</v>
      </c>
      <c r="C6" s="2"/>
      <c r="D6" s="2"/>
      <c r="E6" s="2"/>
    </row>
    <row r="7" spans="1:36" x14ac:dyDescent="0.25">
      <c r="A7" s="3" t="s">
        <v>7</v>
      </c>
      <c r="B7" s="2" t="str">
        <f>'Input data BoD'!B8</f>
        <v>G45-G46,8; I60-I62,9; I63-I63,9; I65-I66,9; I67,0-I67,3; I67,5-I67,6; I68,1-I68,2; I69,0-I69,3</v>
      </c>
      <c r="C7" s="2"/>
      <c r="D7" s="2"/>
      <c r="E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6" x14ac:dyDescent="0.25">
      <c r="A8" s="3" t="s">
        <v>8</v>
      </c>
      <c r="B8" s="2">
        <f>'Input data BoD'!B9</f>
        <v>2018</v>
      </c>
      <c r="C8" s="2"/>
      <c r="D8" s="2"/>
      <c r="E8" s="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8"/>
      <c r="AB9" s="8"/>
      <c r="AC9" s="8"/>
      <c r="AD9" s="8"/>
      <c r="AE9" s="8"/>
      <c r="AF9" s="8"/>
    </row>
    <row r="10" spans="1:36" x14ac:dyDescent="0.25"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6" x14ac:dyDescent="0.25">
      <c r="B11" s="7"/>
      <c r="C11" s="7"/>
      <c r="D11" s="7"/>
      <c r="E11" s="35" t="s">
        <v>48</v>
      </c>
      <c r="F11" s="28"/>
      <c r="G11" s="28"/>
      <c r="H11" s="7"/>
      <c r="I11" s="7"/>
      <c r="J11" s="7"/>
      <c r="K11" s="7"/>
      <c r="L11" s="22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/>
      <c r="AB11" s="47"/>
      <c r="AC11" s="47"/>
      <c r="AD11" s="47"/>
      <c r="AE11" s="47"/>
      <c r="AF11" s="47"/>
      <c r="AG11" s="21"/>
      <c r="AH11" s="21"/>
      <c r="AI11" s="21"/>
      <c r="AJ11" s="21"/>
    </row>
    <row r="12" spans="1:36" x14ac:dyDescent="0.25">
      <c r="A12" s="6"/>
      <c r="B12" s="7" t="s">
        <v>21</v>
      </c>
      <c r="C12" s="7"/>
      <c r="D12" s="7"/>
      <c r="E12" s="28" t="s">
        <v>49</v>
      </c>
      <c r="F12" s="28"/>
      <c r="G12" s="28"/>
      <c r="H12" s="7" t="s">
        <v>24</v>
      </c>
      <c r="I12" s="7"/>
      <c r="J12" s="7"/>
      <c r="K12" s="28" t="s">
        <v>50</v>
      </c>
      <c r="L12" s="22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/>
      <c r="AB12" s="47"/>
      <c r="AC12" s="47"/>
      <c r="AD12" s="47"/>
      <c r="AE12" s="47"/>
      <c r="AF12" s="47"/>
      <c r="AG12" s="21"/>
      <c r="AH12" s="21"/>
      <c r="AI12" s="21"/>
      <c r="AJ12" s="21"/>
    </row>
    <row r="13" spans="1:36" x14ac:dyDescent="0.25">
      <c r="A13" s="6" t="s">
        <v>9</v>
      </c>
      <c r="B13" s="7" t="s">
        <v>22</v>
      </c>
      <c r="C13" s="7" t="s">
        <v>23</v>
      </c>
      <c r="D13" s="7" t="s">
        <v>10</v>
      </c>
      <c r="E13" s="28" t="s">
        <v>22</v>
      </c>
      <c r="F13" s="28" t="s">
        <v>23</v>
      </c>
      <c r="G13" s="28" t="s">
        <v>10</v>
      </c>
      <c r="H13" s="7" t="s">
        <v>22</v>
      </c>
      <c r="I13" s="7" t="s">
        <v>23</v>
      </c>
      <c r="J13" s="7" t="s">
        <v>10</v>
      </c>
      <c r="K13" s="28"/>
      <c r="L13" s="22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47"/>
      <c r="AC13" s="47"/>
      <c r="AD13" s="47"/>
      <c r="AE13" s="47"/>
      <c r="AF13" s="47"/>
      <c r="AG13" s="21"/>
      <c r="AH13" s="21"/>
      <c r="AI13" s="21"/>
      <c r="AJ13" s="21"/>
    </row>
    <row r="14" spans="1:36" x14ac:dyDescent="0.25">
      <c r="A14" s="15" t="s">
        <v>51</v>
      </c>
      <c r="B14" s="12">
        <f>'Input data BoD'!G14*'Input data BoD'!E14</f>
        <v>157.25391430844144</v>
      </c>
      <c r="C14" s="12">
        <f>'Input data BoD'!H14*'Input data BoD'!F14</f>
        <v>250.07675750233042</v>
      </c>
      <c r="D14" s="12">
        <f t="shared" ref="D14:D33" si="0">B14+C14</f>
        <v>407.33067181077183</v>
      </c>
      <c r="E14" s="34">
        <f>'Input data BoD'!J14*'Input data BoD'!M14</f>
        <v>0</v>
      </c>
      <c r="F14" s="34">
        <f>'Input data BoD'!K14*'Input data BoD'!N14</f>
        <v>0</v>
      </c>
      <c r="G14" s="34">
        <f>F14+E14</f>
        <v>0</v>
      </c>
      <c r="H14" s="12">
        <f t="shared" ref="H14:H33" si="1">E14+B14</f>
        <v>157.25391430844144</v>
      </c>
      <c r="I14" s="12">
        <f t="shared" ref="I14:J14" si="2">F14+C14</f>
        <v>250.07675750233042</v>
      </c>
      <c r="J14" s="12">
        <f t="shared" si="2"/>
        <v>407.33067181077183</v>
      </c>
      <c r="K14" s="44">
        <f>G14/J14</f>
        <v>0</v>
      </c>
      <c r="L14" s="21"/>
      <c r="M14" s="47"/>
      <c r="N14" s="48"/>
      <c r="O14" s="48"/>
      <c r="P14" s="48"/>
      <c r="Q14" s="48"/>
      <c r="R14" s="48"/>
      <c r="S14" s="48"/>
      <c r="T14" s="47"/>
      <c r="U14" s="48"/>
      <c r="V14" s="48"/>
      <c r="W14" s="48"/>
      <c r="X14" s="48"/>
      <c r="Y14" s="48"/>
      <c r="Z14" s="48"/>
      <c r="AA14" s="47"/>
      <c r="AB14" s="47"/>
      <c r="AC14" s="47"/>
      <c r="AD14" s="47"/>
      <c r="AE14" s="47"/>
      <c r="AF14" s="47"/>
      <c r="AG14" s="21"/>
      <c r="AH14" s="21"/>
      <c r="AI14" s="21"/>
      <c r="AJ14" s="21"/>
    </row>
    <row r="15" spans="1:36" x14ac:dyDescent="0.25">
      <c r="A15" s="15" t="s">
        <v>25</v>
      </c>
      <c r="B15" s="12">
        <f>'Input data BoD'!G15*'Input data BoD'!E15</f>
        <v>155.80215008841856</v>
      </c>
      <c r="C15" s="12">
        <f>'Input data BoD'!H15*'Input data BoD'!F15</f>
        <v>165.20559223388037</v>
      </c>
      <c r="D15" s="12">
        <f t="shared" si="0"/>
        <v>321.0077423222989</v>
      </c>
      <c r="E15" s="34">
        <f>'Input data BoD'!J15*'Input data BoD'!M15</f>
        <v>0</v>
      </c>
      <c r="F15" s="34">
        <f>'Input data BoD'!K15*'Input data BoD'!N15</f>
        <v>0</v>
      </c>
      <c r="G15" s="34">
        <f t="shared" ref="G15:G32" si="3">F15+E15</f>
        <v>0</v>
      </c>
      <c r="H15" s="12">
        <f t="shared" si="1"/>
        <v>155.80215008841856</v>
      </c>
      <c r="I15" s="12">
        <f t="shared" ref="I15:I33" si="4">F15+C15</f>
        <v>165.20559223388037</v>
      </c>
      <c r="J15" s="12">
        <f t="shared" ref="J15:J33" si="5">G15+D15</f>
        <v>321.0077423222989</v>
      </c>
      <c r="K15" s="44">
        <f t="shared" ref="K15:K33" si="6">G15/J15</f>
        <v>0</v>
      </c>
      <c r="L15" s="21"/>
      <c r="M15" s="47"/>
      <c r="N15" s="48"/>
      <c r="O15" s="48"/>
      <c r="P15" s="48"/>
      <c r="Q15" s="48"/>
      <c r="R15" s="48"/>
      <c r="S15" s="48"/>
      <c r="T15" s="47"/>
      <c r="U15" s="48"/>
      <c r="V15" s="48"/>
      <c r="W15" s="48"/>
      <c r="X15" s="48"/>
      <c r="Y15" s="48"/>
      <c r="Z15" s="48"/>
      <c r="AA15" s="47"/>
      <c r="AB15" s="47"/>
      <c r="AC15" s="47"/>
      <c r="AD15" s="47"/>
      <c r="AE15" s="47"/>
      <c r="AF15" s="47"/>
      <c r="AG15" s="21"/>
      <c r="AH15" s="21"/>
      <c r="AI15" s="21"/>
      <c r="AJ15" s="21"/>
    </row>
    <row r="16" spans="1:36" x14ac:dyDescent="0.25">
      <c r="A16" s="15" t="s">
        <v>26</v>
      </c>
      <c r="B16" s="12">
        <f>'Input data BoD'!G16*'Input data BoD'!E16</f>
        <v>73.950007767697073</v>
      </c>
      <c r="C16" s="12">
        <f>'Input data BoD'!H16*'Input data BoD'!F16</f>
        <v>78.647848507409762</v>
      </c>
      <c r="D16" s="12">
        <f t="shared" si="0"/>
        <v>152.59785627510684</v>
      </c>
      <c r="E16" s="34">
        <f>'Input data BoD'!J16*'Input data BoD'!M16</f>
        <v>0</v>
      </c>
      <c r="F16" s="34">
        <f>'Input data BoD'!K16*'Input data BoD'!N16</f>
        <v>0</v>
      </c>
      <c r="G16" s="34">
        <f t="shared" si="3"/>
        <v>0</v>
      </c>
      <c r="H16" s="12">
        <f t="shared" si="1"/>
        <v>73.950007767697073</v>
      </c>
      <c r="I16" s="12">
        <f t="shared" si="4"/>
        <v>78.647848507409762</v>
      </c>
      <c r="J16" s="12">
        <f t="shared" si="5"/>
        <v>152.59785627510684</v>
      </c>
      <c r="K16" s="44">
        <f t="shared" si="6"/>
        <v>0</v>
      </c>
      <c r="L16" s="21"/>
      <c r="M16" s="47"/>
      <c r="N16" s="48"/>
      <c r="O16" s="48"/>
      <c r="P16" s="48"/>
      <c r="Q16" s="48"/>
      <c r="R16" s="48"/>
      <c r="S16" s="48"/>
      <c r="T16" s="47"/>
      <c r="U16" s="48"/>
      <c r="V16" s="48"/>
      <c r="W16" s="48"/>
      <c r="X16" s="48"/>
      <c r="Y16" s="48"/>
      <c r="Z16" s="48"/>
      <c r="AA16" s="47"/>
      <c r="AB16" s="47"/>
      <c r="AC16" s="47"/>
      <c r="AD16" s="47"/>
      <c r="AE16" s="47"/>
      <c r="AF16" s="47"/>
      <c r="AG16" s="21"/>
      <c r="AH16" s="21"/>
      <c r="AI16" s="21"/>
      <c r="AJ16" s="21"/>
    </row>
    <row r="17" spans="1:36" x14ac:dyDescent="0.25">
      <c r="A17" s="15" t="s">
        <v>27</v>
      </c>
      <c r="B17" s="12">
        <f>'Input data BoD'!G17*'Input data BoD'!E17</f>
        <v>137.96079624754526</v>
      </c>
      <c r="C17" s="12">
        <f>'Input data BoD'!H17*'Input data BoD'!F17</f>
        <v>73.674130625604391</v>
      </c>
      <c r="D17" s="12">
        <f t="shared" si="0"/>
        <v>211.63492687314965</v>
      </c>
      <c r="E17" s="34">
        <f>'Input data BoD'!J17*'Input data BoD'!M17</f>
        <v>0</v>
      </c>
      <c r="F17" s="34">
        <f>'Input data BoD'!K17*'Input data BoD'!N17</f>
        <v>0</v>
      </c>
      <c r="G17" s="34">
        <f t="shared" si="3"/>
        <v>0</v>
      </c>
      <c r="H17" s="12">
        <f t="shared" si="1"/>
        <v>137.96079624754526</v>
      </c>
      <c r="I17" s="12">
        <f t="shared" si="4"/>
        <v>73.674130625604391</v>
      </c>
      <c r="J17" s="12">
        <f t="shared" si="5"/>
        <v>211.63492687314965</v>
      </c>
      <c r="K17" s="44">
        <f>G17/J17</f>
        <v>0</v>
      </c>
      <c r="L17" s="21"/>
      <c r="M17" s="47"/>
      <c r="N17" s="48"/>
      <c r="O17" s="48"/>
      <c r="P17" s="48"/>
      <c r="Q17" s="48"/>
      <c r="R17" s="48"/>
      <c r="S17" s="48"/>
      <c r="T17" s="47"/>
      <c r="U17" s="48"/>
      <c r="V17" s="48"/>
      <c r="W17" s="48"/>
      <c r="X17" s="48"/>
      <c r="Y17" s="48"/>
      <c r="Z17" s="48"/>
      <c r="AA17" s="47"/>
      <c r="AB17" s="47"/>
      <c r="AC17" s="47"/>
      <c r="AD17" s="47"/>
      <c r="AE17" s="47"/>
      <c r="AF17" s="47"/>
      <c r="AG17" s="21"/>
      <c r="AH17" s="21"/>
      <c r="AI17" s="21"/>
      <c r="AJ17" s="21"/>
    </row>
    <row r="18" spans="1:36" x14ac:dyDescent="0.25">
      <c r="A18" s="15" t="s">
        <v>28</v>
      </c>
      <c r="B18" s="12">
        <f>'Input data BoD'!G18*'Input data BoD'!E18</f>
        <v>256.04150975371164</v>
      </c>
      <c r="C18" s="12">
        <f>'Input data BoD'!H18*'Input data BoD'!F18</f>
        <v>137.40406176147314</v>
      </c>
      <c r="D18" s="12">
        <f t="shared" si="0"/>
        <v>393.44557151518478</v>
      </c>
      <c r="E18" s="34">
        <f>'Input data BoD'!J18*'Input data BoD'!M18</f>
        <v>0</v>
      </c>
      <c r="F18" s="34">
        <f>'Input data BoD'!K18*'Input data BoD'!N18</f>
        <v>0</v>
      </c>
      <c r="G18" s="34">
        <f t="shared" si="3"/>
        <v>0</v>
      </c>
      <c r="H18" s="12">
        <f t="shared" si="1"/>
        <v>256.04150975371164</v>
      </c>
      <c r="I18" s="12">
        <f t="shared" si="4"/>
        <v>137.40406176147314</v>
      </c>
      <c r="J18" s="12">
        <f t="shared" si="5"/>
        <v>393.44557151518478</v>
      </c>
      <c r="K18" s="44">
        <f t="shared" si="6"/>
        <v>0</v>
      </c>
      <c r="L18" s="21"/>
      <c r="M18" s="47"/>
      <c r="N18" s="48"/>
      <c r="O18" s="48"/>
      <c r="P18" s="48"/>
      <c r="Q18" s="48"/>
      <c r="R18" s="48"/>
      <c r="S18" s="48"/>
      <c r="T18" s="47"/>
      <c r="U18" s="48"/>
      <c r="V18" s="48"/>
      <c r="W18" s="48"/>
      <c r="X18" s="48"/>
      <c r="Y18" s="48"/>
      <c r="Z18" s="48"/>
      <c r="AA18" s="47"/>
      <c r="AB18" s="47"/>
      <c r="AC18" s="47"/>
      <c r="AD18" s="47"/>
      <c r="AE18" s="47"/>
      <c r="AF18" s="47"/>
      <c r="AG18" s="21"/>
      <c r="AH18" s="21"/>
      <c r="AI18" s="21"/>
      <c r="AJ18" s="21"/>
    </row>
    <row r="19" spans="1:36" x14ac:dyDescent="0.25">
      <c r="A19" s="15" t="s">
        <v>29</v>
      </c>
      <c r="B19" s="12">
        <f>'Input data BoD'!G19*'Input data BoD'!E19</f>
        <v>413.68939768052957</v>
      </c>
      <c r="C19" s="12">
        <f>'Input data BoD'!H19*'Input data BoD'!F19</f>
        <v>318.75462413191644</v>
      </c>
      <c r="D19" s="12">
        <f t="shared" si="0"/>
        <v>732.44402181244595</v>
      </c>
      <c r="E19" s="34">
        <f>'Input data BoD'!J19*'Input data BoD'!M19</f>
        <v>0</v>
      </c>
      <c r="F19" s="34">
        <f>'Input data BoD'!K19*'Input data BoD'!N19</f>
        <v>0</v>
      </c>
      <c r="G19" s="34">
        <f t="shared" si="3"/>
        <v>0</v>
      </c>
      <c r="H19" s="12">
        <f t="shared" si="1"/>
        <v>413.68939768052957</v>
      </c>
      <c r="I19" s="12">
        <f t="shared" si="4"/>
        <v>318.75462413191644</v>
      </c>
      <c r="J19" s="12">
        <f t="shared" si="5"/>
        <v>732.44402181244595</v>
      </c>
      <c r="K19" s="44">
        <f t="shared" si="6"/>
        <v>0</v>
      </c>
      <c r="L19" s="21"/>
      <c r="M19" s="47"/>
      <c r="N19" s="48"/>
      <c r="O19" s="48"/>
      <c r="P19" s="48"/>
      <c r="Q19" s="48"/>
      <c r="R19" s="48"/>
      <c r="S19" s="48"/>
      <c r="T19" s="47"/>
      <c r="U19" s="48"/>
      <c r="V19" s="48"/>
      <c r="W19" s="48"/>
      <c r="X19" s="48"/>
      <c r="Y19" s="48"/>
      <c r="Z19" s="48"/>
      <c r="AA19" s="47"/>
      <c r="AB19" s="47"/>
      <c r="AC19" s="47"/>
      <c r="AD19" s="47"/>
      <c r="AE19" s="47"/>
      <c r="AF19" s="47"/>
      <c r="AG19" s="21"/>
      <c r="AH19" s="21"/>
      <c r="AI19" s="21"/>
      <c r="AJ19" s="21"/>
    </row>
    <row r="20" spans="1:36" x14ac:dyDescent="0.25">
      <c r="A20" s="15" t="s">
        <v>30</v>
      </c>
      <c r="B20" s="12">
        <f>'Input data BoD'!G20*'Input data BoD'!E20</f>
        <v>596.39608434223578</v>
      </c>
      <c r="C20" s="12">
        <f>'Input data BoD'!H20*'Input data BoD'!F20</f>
        <v>705.64871732209303</v>
      </c>
      <c r="D20" s="12">
        <f t="shared" si="0"/>
        <v>1302.0448016643288</v>
      </c>
      <c r="E20" s="34">
        <f>'Input data BoD'!J20*'Input data BoD'!M20</f>
        <v>446.81236089350807</v>
      </c>
      <c r="F20" s="34">
        <f>'Input data BoD'!K20*'Input data BoD'!N20</f>
        <v>1188.3402834208</v>
      </c>
      <c r="G20" s="34">
        <f t="shared" si="3"/>
        <v>1635.152644314308</v>
      </c>
      <c r="H20" s="12">
        <f t="shared" si="1"/>
        <v>1043.208445235744</v>
      </c>
      <c r="I20" s="12">
        <f t="shared" si="4"/>
        <v>1893.989000742893</v>
      </c>
      <c r="J20" s="12">
        <f t="shared" si="5"/>
        <v>2937.197445978637</v>
      </c>
      <c r="K20" s="44">
        <f t="shared" si="6"/>
        <v>0.5567050477158153</v>
      </c>
      <c r="L20" s="21"/>
      <c r="M20" s="47"/>
      <c r="N20" s="48"/>
      <c r="O20" s="48"/>
      <c r="P20" s="48"/>
      <c r="Q20" s="48"/>
      <c r="R20" s="48"/>
      <c r="S20" s="48"/>
      <c r="T20" s="47"/>
      <c r="U20" s="48"/>
      <c r="V20" s="48"/>
      <c r="W20" s="48"/>
      <c r="X20" s="48"/>
      <c r="Y20" s="48"/>
      <c r="Z20" s="48"/>
      <c r="AA20" s="47"/>
      <c r="AB20" s="47"/>
      <c r="AC20" s="47"/>
      <c r="AD20" s="47"/>
      <c r="AE20" s="47"/>
      <c r="AF20" s="47"/>
      <c r="AG20" s="21"/>
      <c r="AH20" s="21"/>
      <c r="AI20" s="21"/>
      <c r="AJ20" s="21"/>
    </row>
    <row r="21" spans="1:36" x14ac:dyDescent="0.25">
      <c r="A21" s="15" t="s">
        <v>31</v>
      </c>
      <c r="B21" s="12">
        <f>'Input data BoD'!G21*'Input data BoD'!E21</f>
        <v>1233.4385577596843</v>
      </c>
      <c r="C21" s="12">
        <f>'Input data BoD'!H21*'Input data BoD'!F21</f>
        <v>1185.0127347226558</v>
      </c>
      <c r="D21" s="12">
        <f t="shared" si="0"/>
        <v>2418.4512924823402</v>
      </c>
      <c r="E21" s="34">
        <f>'Input data BoD'!J21*'Input data BoD'!M21</f>
        <v>416.0496603712719</v>
      </c>
      <c r="F21" s="34">
        <f>'Input data BoD'!K21*'Input data BoD'!N21</f>
        <v>1144.24957138487</v>
      </c>
      <c r="G21" s="34">
        <f t="shared" si="3"/>
        <v>1560.299231756142</v>
      </c>
      <c r="H21" s="12">
        <f t="shared" si="1"/>
        <v>1649.4882181309563</v>
      </c>
      <c r="I21" s="12">
        <f t="shared" si="4"/>
        <v>2329.2623061075255</v>
      </c>
      <c r="J21" s="12">
        <f t="shared" si="5"/>
        <v>3978.7505242384823</v>
      </c>
      <c r="K21" s="44">
        <f t="shared" si="6"/>
        <v>0.39215809643022981</v>
      </c>
      <c r="L21" s="21"/>
      <c r="M21" s="47"/>
      <c r="N21" s="48"/>
      <c r="O21" s="48"/>
      <c r="P21" s="48"/>
      <c r="Q21" s="48"/>
      <c r="R21" s="48"/>
      <c r="S21" s="48"/>
      <c r="T21" s="47"/>
      <c r="U21" s="48"/>
      <c r="V21" s="48"/>
      <c r="W21" s="48"/>
      <c r="X21" s="48"/>
      <c r="Y21" s="48"/>
      <c r="Z21" s="48"/>
      <c r="AA21" s="47"/>
      <c r="AB21" s="47"/>
      <c r="AC21" s="47"/>
      <c r="AD21" s="47"/>
      <c r="AE21" s="47"/>
      <c r="AF21" s="47"/>
      <c r="AG21" s="21"/>
      <c r="AH21" s="21"/>
      <c r="AI21" s="21"/>
      <c r="AJ21" s="21"/>
    </row>
    <row r="22" spans="1:36" x14ac:dyDescent="0.25">
      <c r="A22" s="15" t="s">
        <v>32</v>
      </c>
      <c r="B22" s="12">
        <f>'Input data BoD'!G22*'Input data BoD'!E22</f>
        <v>2179.927546930634</v>
      </c>
      <c r="C22" s="12">
        <f>'Input data BoD'!H22*'Input data BoD'!F22</f>
        <v>1419.6163285932005</v>
      </c>
      <c r="D22" s="12">
        <f t="shared" si="0"/>
        <v>3599.5438755238347</v>
      </c>
      <c r="E22" s="34">
        <f>'Input data BoD'!J22*'Input data BoD'!M22</f>
        <v>346.3795582144856</v>
      </c>
      <c r="F22" s="34">
        <f>'Input data BoD'!K22*'Input data BoD'!N22</f>
        <v>1082.5547361211334</v>
      </c>
      <c r="G22" s="34">
        <f t="shared" si="3"/>
        <v>1428.9342943356189</v>
      </c>
      <c r="H22" s="12">
        <f t="shared" si="1"/>
        <v>2526.3071051451197</v>
      </c>
      <c r="I22" s="12">
        <f t="shared" si="4"/>
        <v>2502.1710647143336</v>
      </c>
      <c r="J22" s="12">
        <f t="shared" si="5"/>
        <v>5028.4781698594534</v>
      </c>
      <c r="K22" s="44">
        <f t="shared" si="6"/>
        <v>0.28416834001599289</v>
      </c>
      <c r="L22" s="21"/>
      <c r="M22" s="47"/>
      <c r="N22" s="48"/>
      <c r="O22" s="48"/>
      <c r="P22" s="48"/>
      <c r="Q22" s="48"/>
      <c r="R22" s="48"/>
      <c r="S22" s="48"/>
      <c r="T22" s="47"/>
      <c r="U22" s="48"/>
      <c r="V22" s="48"/>
      <c r="W22" s="48"/>
      <c r="X22" s="48"/>
      <c r="Y22" s="48"/>
      <c r="Z22" s="48"/>
      <c r="AA22" s="47"/>
      <c r="AB22" s="47"/>
      <c r="AC22" s="47"/>
      <c r="AD22" s="47"/>
      <c r="AE22" s="47"/>
      <c r="AF22" s="47"/>
      <c r="AG22" s="21"/>
      <c r="AH22" s="21"/>
      <c r="AI22" s="21"/>
      <c r="AJ22" s="21"/>
    </row>
    <row r="23" spans="1:36" x14ac:dyDescent="0.25">
      <c r="A23" s="15" t="s">
        <v>33</v>
      </c>
      <c r="B23" s="12">
        <f>'Input data BoD'!G23*'Input data BoD'!E23</f>
        <v>3135.2759959818823</v>
      </c>
      <c r="C23" s="12">
        <f>'Input data BoD'!H23*'Input data BoD'!F23</f>
        <v>1762.9478901509424</v>
      </c>
      <c r="D23" s="12">
        <f t="shared" si="0"/>
        <v>4898.2238861328242</v>
      </c>
      <c r="E23" s="34">
        <f>'Input data BoD'!J23*'Input data BoD'!M23</f>
        <v>305.72824613467498</v>
      </c>
      <c r="F23" s="34">
        <f>'Input data BoD'!K23*'Input data BoD'!N23</f>
        <v>975.36758193630465</v>
      </c>
      <c r="G23" s="34">
        <f t="shared" si="3"/>
        <v>1281.0958280709797</v>
      </c>
      <c r="H23" s="12">
        <f t="shared" si="1"/>
        <v>3441.0042421165572</v>
      </c>
      <c r="I23" s="12">
        <f t="shared" si="4"/>
        <v>2738.3154720872471</v>
      </c>
      <c r="J23" s="12">
        <f t="shared" si="5"/>
        <v>6179.3197142038043</v>
      </c>
      <c r="K23" s="44">
        <f t="shared" si="6"/>
        <v>0.20731988104228508</v>
      </c>
      <c r="L23" s="21"/>
      <c r="M23" s="47"/>
      <c r="N23" s="48"/>
      <c r="O23" s="48"/>
      <c r="P23" s="48"/>
      <c r="Q23" s="48"/>
      <c r="R23" s="48"/>
      <c r="S23" s="48"/>
      <c r="T23" s="47"/>
      <c r="U23" s="48"/>
      <c r="V23" s="48"/>
      <c r="W23" s="48"/>
      <c r="X23" s="48"/>
      <c r="Y23" s="48"/>
      <c r="Z23" s="48"/>
      <c r="AA23" s="47"/>
      <c r="AB23" s="47"/>
      <c r="AC23" s="47"/>
      <c r="AD23" s="47"/>
      <c r="AE23" s="47"/>
      <c r="AF23" s="47"/>
      <c r="AG23" s="21"/>
      <c r="AH23" s="21"/>
      <c r="AI23" s="21"/>
      <c r="AJ23" s="21"/>
    </row>
    <row r="24" spans="1:36" x14ac:dyDescent="0.25">
      <c r="A24" s="15" t="s">
        <v>34</v>
      </c>
      <c r="B24" s="12">
        <f>'Input data BoD'!G24*'Input data BoD'!E24</f>
        <v>4369.5861673919344</v>
      </c>
      <c r="C24" s="12">
        <f>'Input data BoD'!H24*'Input data BoD'!F24</f>
        <v>4473.1872400563752</v>
      </c>
      <c r="D24" s="12">
        <f t="shared" si="0"/>
        <v>8842.7734074483087</v>
      </c>
      <c r="E24" s="34">
        <f>'Input data BoD'!J24*'Input data BoD'!M24</f>
        <v>3184.8052914242262</v>
      </c>
      <c r="F24" s="34">
        <f>'Input data BoD'!K24*'Input data BoD'!N24</f>
        <v>1853.9396662202857</v>
      </c>
      <c r="G24" s="34">
        <f t="shared" si="3"/>
        <v>5038.7449576445124</v>
      </c>
      <c r="H24" s="12">
        <f t="shared" si="1"/>
        <v>7554.3914588161606</v>
      </c>
      <c r="I24" s="12">
        <f t="shared" si="4"/>
        <v>6327.1269062766605</v>
      </c>
      <c r="J24" s="12">
        <f t="shared" si="5"/>
        <v>13881.518365092821</v>
      </c>
      <c r="K24" s="44">
        <f t="shared" si="6"/>
        <v>0.36298226354799912</v>
      </c>
      <c r="L24" s="21"/>
      <c r="M24" s="47"/>
      <c r="N24" s="48"/>
      <c r="O24" s="48"/>
      <c r="P24" s="48"/>
      <c r="Q24" s="48"/>
      <c r="R24" s="48"/>
      <c r="S24" s="48"/>
      <c r="T24" s="47"/>
      <c r="U24" s="48"/>
      <c r="V24" s="48"/>
      <c r="W24" s="48"/>
      <c r="X24" s="48"/>
      <c r="Y24" s="48"/>
      <c r="Z24" s="48"/>
      <c r="AA24" s="47"/>
      <c r="AB24" s="47"/>
      <c r="AC24" s="47"/>
      <c r="AD24" s="47"/>
      <c r="AE24" s="47"/>
      <c r="AF24" s="47"/>
      <c r="AG24" s="21"/>
      <c r="AH24" s="21"/>
      <c r="AI24" s="21"/>
      <c r="AJ24" s="21"/>
    </row>
    <row r="25" spans="1:36" x14ac:dyDescent="0.25">
      <c r="A25" s="15" t="s">
        <v>35</v>
      </c>
      <c r="B25" s="12">
        <f>'Input data BoD'!G25*'Input data BoD'!E25</f>
        <v>8830.0543192785699</v>
      </c>
      <c r="C25" s="12">
        <f>'Input data BoD'!H25*'Input data BoD'!F25</f>
        <v>8484.3918224111712</v>
      </c>
      <c r="D25" s="12">
        <f t="shared" si="0"/>
        <v>17314.446141689739</v>
      </c>
      <c r="E25" s="34">
        <f>'Input data BoD'!J25*'Input data BoD'!M25</f>
        <v>3805.3147950612292</v>
      </c>
      <c r="F25" s="34">
        <f>'Input data BoD'!K25*'Input data BoD'!N25</f>
        <v>2213.992735946988</v>
      </c>
      <c r="G25" s="34">
        <f t="shared" si="3"/>
        <v>6019.3075310082168</v>
      </c>
      <c r="H25" s="12">
        <f t="shared" si="1"/>
        <v>12635.369114339799</v>
      </c>
      <c r="I25" s="12">
        <f t="shared" si="4"/>
        <v>10698.384558358159</v>
      </c>
      <c r="J25" s="12">
        <f t="shared" si="5"/>
        <v>23333.753672697956</v>
      </c>
      <c r="K25" s="44">
        <f t="shared" si="6"/>
        <v>0.25796567562342987</v>
      </c>
      <c r="L25" s="21"/>
      <c r="M25" s="47"/>
      <c r="N25" s="48"/>
      <c r="O25" s="48"/>
      <c r="P25" s="48"/>
      <c r="Q25" s="48"/>
      <c r="R25" s="48"/>
      <c r="S25" s="48"/>
      <c r="T25" s="47"/>
      <c r="U25" s="48"/>
      <c r="V25" s="48"/>
      <c r="W25" s="48"/>
      <c r="X25" s="48"/>
      <c r="Y25" s="48"/>
      <c r="Z25" s="48"/>
      <c r="AA25" s="47"/>
      <c r="AB25" s="47"/>
      <c r="AC25" s="47"/>
      <c r="AD25" s="47"/>
      <c r="AE25" s="47"/>
      <c r="AF25" s="47"/>
      <c r="AG25" s="21"/>
      <c r="AH25" s="21"/>
      <c r="AI25" s="21"/>
      <c r="AJ25" s="21"/>
    </row>
    <row r="26" spans="1:36" x14ac:dyDescent="0.25">
      <c r="A26" s="15" t="s">
        <v>36</v>
      </c>
      <c r="B26" s="12">
        <f>'Input data BoD'!G26*'Input data BoD'!E26</f>
        <v>13347.842023473251</v>
      </c>
      <c r="C26" s="12">
        <f>'Input data BoD'!H26*'Input data BoD'!F26</f>
        <v>9734.6142047477788</v>
      </c>
      <c r="D26" s="12">
        <f t="shared" si="0"/>
        <v>23082.456228221032</v>
      </c>
      <c r="E26" s="34">
        <f>'Input data BoD'!J26*'Input data BoD'!M26</f>
        <v>6372.8477520403549</v>
      </c>
      <c r="F26" s="34">
        <f>'Input data BoD'!K26*'Input data BoD'!N26</f>
        <v>5675.7320166123027</v>
      </c>
      <c r="G26" s="34">
        <f t="shared" si="3"/>
        <v>12048.579768652657</v>
      </c>
      <c r="H26" s="12">
        <f t="shared" si="1"/>
        <v>19720.689775513605</v>
      </c>
      <c r="I26" s="12">
        <f t="shared" si="4"/>
        <v>15410.346221360081</v>
      </c>
      <c r="J26" s="12">
        <f t="shared" si="5"/>
        <v>35131.035996873688</v>
      </c>
      <c r="K26" s="44">
        <f t="shared" si="6"/>
        <v>0.34296112900641074</v>
      </c>
      <c r="L26" s="21"/>
      <c r="M26" s="47"/>
      <c r="N26" s="48"/>
      <c r="O26" s="48"/>
      <c r="P26" s="48"/>
      <c r="Q26" s="48"/>
      <c r="R26" s="48"/>
      <c r="S26" s="48"/>
      <c r="T26" s="47"/>
      <c r="U26" s="48"/>
      <c r="V26" s="48"/>
      <c r="W26" s="48"/>
      <c r="X26" s="48"/>
      <c r="Y26" s="48"/>
      <c r="Z26" s="48"/>
      <c r="AA26" s="47"/>
      <c r="AB26" s="47"/>
      <c r="AC26" s="47"/>
      <c r="AD26" s="47"/>
      <c r="AE26" s="47"/>
      <c r="AF26" s="47"/>
      <c r="AG26" s="21"/>
      <c r="AH26" s="21"/>
      <c r="AI26" s="21"/>
      <c r="AJ26" s="21"/>
    </row>
    <row r="27" spans="1:36" x14ac:dyDescent="0.25">
      <c r="A27" s="15" t="s">
        <v>37</v>
      </c>
      <c r="B27" s="12">
        <f>'Input data BoD'!G27*'Input data BoD'!E27</f>
        <v>17262.961761746654</v>
      </c>
      <c r="C27" s="12">
        <f>'Input data BoD'!H27*'Input data BoD'!F27</f>
        <v>11731.205534936873</v>
      </c>
      <c r="D27" s="12">
        <f t="shared" si="0"/>
        <v>28994.167296683525</v>
      </c>
      <c r="E27" s="34">
        <f>'Input data BoD'!J27*'Input data BoD'!M27</f>
        <v>5257.5144943663563</v>
      </c>
      <c r="F27" s="34">
        <f>'Input data BoD'!K27*'Input data BoD'!N27</f>
        <v>4946.8756183798359</v>
      </c>
      <c r="G27" s="34">
        <f t="shared" si="3"/>
        <v>10204.390112746192</v>
      </c>
      <c r="H27" s="12">
        <f t="shared" si="1"/>
        <v>22520.476256113012</v>
      </c>
      <c r="I27" s="12">
        <f t="shared" si="4"/>
        <v>16678.081153316707</v>
      </c>
      <c r="J27" s="12">
        <f t="shared" si="5"/>
        <v>39198.557409429719</v>
      </c>
      <c r="K27" s="44">
        <f t="shared" si="6"/>
        <v>0.26032565449185113</v>
      </c>
      <c r="L27" s="21"/>
      <c r="M27" s="47"/>
      <c r="N27" s="48"/>
      <c r="O27" s="48"/>
      <c r="P27" s="48"/>
      <c r="Q27" s="48"/>
      <c r="R27" s="48"/>
      <c r="S27" s="48"/>
      <c r="T27" s="47"/>
      <c r="U27" s="48"/>
      <c r="V27" s="48"/>
      <c r="W27" s="48"/>
      <c r="X27" s="48"/>
      <c r="Y27" s="48"/>
      <c r="Z27" s="48"/>
      <c r="AA27" s="47"/>
      <c r="AB27" s="47"/>
      <c r="AC27" s="47"/>
      <c r="AD27" s="47"/>
      <c r="AE27" s="47"/>
      <c r="AF27" s="47"/>
      <c r="AG27" s="21"/>
      <c r="AH27" s="21"/>
      <c r="AI27" s="21"/>
      <c r="AJ27" s="21"/>
    </row>
    <row r="28" spans="1:36" x14ac:dyDescent="0.25">
      <c r="A28" s="15" t="s">
        <v>38</v>
      </c>
      <c r="B28" s="12">
        <f>'Input data BoD'!G28*'Input data BoD'!E28</f>
        <v>19893.890332803814</v>
      </c>
      <c r="C28" s="12">
        <f>'Input data BoD'!H28*'Input data BoD'!F28</f>
        <v>14146.286231560052</v>
      </c>
      <c r="D28" s="12">
        <f t="shared" si="0"/>
        <v>34040.176564363865</v>
      </c>
      <c r="E28" s="34">
        <f>'Input data BoD'!J28*'Input data BoD'!M28</f>
        <v>10772.30483018676</v>
      </c>
      <c r="F28" s="34">
        <f>'Input data BoD'!K28*'Input data BoD'!N28</f>
        <v>11882.273326756045</v>
      </c>
      <c r="G28" s="34">
        <f t="shared" si="3"/>
        <v>22654.578156942807</v>
      </c>
      <c r="H28" s="12">
        <f t="shared" si="1"/>
        <v>30666.195162990574</v>
      </c>
      <c r="I28" s="12">
        <f t="shared" si="4"/>
        <v>26028.559558316098</v>
      </c>
      <c r="J28" s="12">
        <f t="shared" si="5"/>
        <v>56694.754721306672</v>
      </c>
      <c r="K28" s="44">
        <f t="shared" si="6"/>
        <v>0.39958860865181423</v>
      </c>
      <c r="L28" s="21"/>
      <c r="M28" s="47"/>
      <c r="N28" s="48"/>
      <c r="O28" s="48"/>
      <c r="P28" s="48"/>
      <c r="Q28" s="48"/>
      <c r="R28" s="48"/>
      <c r="S28" s="48"/>
      <c r="T28" s="47"/>
      <c r="U28" s="48"/>
      <c r="V28" s="48"/>
      <c r="W28" s="48"/>
      <c r="X28" s="48"/>
      <c r="Y28" s="48"/>
      <c r="Z28" s="48"/>
      <c r="AA28" s="47"/>
      <c r="AB28" s="47"/>
      <c r="AC28" s="47"/>
      <c r="AD28" s="47"/>
      <c r="AE28" s="47"/>
      <c r="AF28" s="47"/>
      <c r="AG28" s="21"/>
      <c r="AH28" s="21"/>
      <c r="AI28" s="21"/>
      <c r="AJ28" s="21"/>
    </row>
    <row r="29" spans="1:36" x14ac:dyDescent="0.25">
      <c r="A29" s="15" t="s">
        <v>39</v>
      </c>
      <c r="B29" s="12">
        <f>'Input data BoD'!G29*'Input data BoD'!E29</f>
        <v>20254.109225207976</v>
      </c>
      <c r="C29" s="12">
        <f>'Input data BoD'!H29*'Input data BoD'!F29</f>
        <v>17159.107960851088</v>
      </c>
      <c r="D29" s="12">
        <f t="shared" si="0"/>
        <v>37413.217186059061</v>
      </c>
      <c r="E29" s="34">
        <f>'Input data BoD'!J29*'Input data BoD'!M29</f>
        <v>9035.5026378365219</v>
      </c>
      <c r="F29" s="34">
        <f>'Input data BoD'!K29*'Input data BoD'!N29</f>
        <v>10039.804218291652</v>
      </c>
      <c r="G29" s="34">
        <f t="shared" si="3"/>
        <v>19075.306856128176</v>
      </c>
      <c r="H29" s="12">
        <f t="shared" si="1"/>
        <v>29289.611863044498</v>
      </c>
      <c r="I29" s="12">
        <f t="shared" si="4"/>
        <v>27198.912179142739</v>
      </c>
      <c r="J29" s="12">
        <f t="shared" si="5"/>
        <v>56488.524042187237</v>
      </c>
      <c r="K29" s="44">
        <f t="shared" si="6"/>
        <v>0.33768463912921842</v>
      </c>
      <c r="L29" s="21"/>
      <c r="M29" s="47"/>
      <c r="N29" s="48"/>
      <c r="O29" s="48"/>
      <c r="P29" s="48"/>
      <c r="Q29" s="48"/>
      <c r="R29" s="48"/>
      <c r="S29" s="48"/>
      <c r="T29" s="47"/>
      <c r="U29" s="48"/>
      <c r="V29" s="48"/>
      <c r="W29" s="48"/>
      <c r="X29" s="48"/>
      <c r="Y29" s="48"/>
      <c r="Z29" s="48"/>
      <c r="AA29" s="47"/>
      <c r="AB29" s="47"/>
      <c r="AC29" s="47"/>
      <c r="AD29" s="47"/>
      <c r="AE29" s="47"/>
      <c r="AF29" s="47"/>
      <c r="AG29" s="21"/>
      <c r="AH29" s="21"/>
      <c r="AI29" s="21"/>
      <c r="AJ29" s="21"/>
    </row>
    <row r="30" spans="1:36" x14ac:dyDescent="0.25">
      <c r="A30" s="15" t="s">
        <v>40</v>
      </c>
      <c r="B30" s="12">
        <f>'Input data BoD'!G30*'Input data BoD'!E30</f>
        <v>29206.278246180394</v>
      </c>
      <c r="C30" s="12">
        <f>'Input data BoD'!H30*'Input data BoD'!F30</f>
        <v>31930.442340231846</v>
      </c>
      <c r="D30" s="12">
        <f t="shared" si="0"/>
        <v>61136.720586412237</v>
      </c>
      <c r="E30" s="34">
        <f>'Input data BoD'!J30*'Input data BoD'!M30</f>
        <v>11165.303218961057</v>
      </c>
      <c r="F30" s="34">
        <f>'Input data BoD'!K30*'Input data BoD'!N30</f>
        <v>25393.345739953482</v>
      </c>
      <c r="G30" s="34">
        <f t="shared" si="3"/>
        <v>36558.648958914535</v>
      </c>
      <c r="H30" s="12">
        <f t="shared" si="1"/>
        <v>40371.581465141455</v>
      </c>
      <c r="I30" s="12">
        <f t="shared" si="4"/>
        <v>57323.788080185332</v>
      </c>
      <c r="J30" s="12">
        <f t="shared" si="5"/>
        <v>97695.369545326772</v>
      </c>
      <c r="K30" s="44">
        <f t="shared" si="6"/>
        <v>0.3742106624813244</v>
      </c>
      <c r="L30" s="21"/>
      <c r="M30" s="47"/>
      <c r="N30" s="48"/>
      <c r="O30" s="48"/>
      <c r="P30" s="48"/>
      <c r="Q30" s="48"/>
      <c r="R30" s="48"/>
      <c r="S30" s="48"/>
      <c r="T30" s="47"/>
      <c r="U30" s="48"/>
      <c r="V30" s="48"/>
      <c r="W30" s="48"/>
      <c r="X30" s="48"/>
      <c r="Y30" s="48"/>
      <c r="Z30" s="48"/>
      <c r="AA30" s="47"/>
      <c r="AB30" s="47"/>
      <c r="AC30" s="47"/>
      <c r="AD30" s="47"/>
      <c r="AE30" s="47"/>
      <c r="AF30" s="47"/>
      <c r="AG30" s="21"/>
      <c r="AH30" s="21"/>
      <c r="AI30" s="21"/>
      <c r="AJ30" s="21"/>
    </row>
    <row r="31" spans="1:36" x14ac:dyDescent="0.25">
      <c r="A31" s="15" t="s">
        <v>41</v>
      </c>
      <c r="B31" s="12">
        <f>'Input data BoD'!G31*'Input data BoD'!E31</f>
        <v>26015.312812486285</v>
      </c>
      <c r="C31" s="12">
        <f>'Input data BoD'!H31*'Input data BoD'!F31</f>
        <v>35070.822966994958</v>
      </c>
      <c r="D31" s="12">
        <f t="shared" si="0"/>
        <v>61086.135779481243</v>
      </c>
      <c r="E31" s="34">
        <f>'Input data BoD'!J31*'Input data BoD'!M31</f>
        <v>13269.136117034046</v>
      </c>
      <c r="F31" s="34">
        <f>'Input data BoD'!K31*'Input data BoD'!N31</f>
        <v>21043.509846385983</v>
      </c>
      <c r="G31" s="34">
        <f t="shared" si="3"/>
        <v>34312.645963420029</v>
      </c>
      <c r="H31" s="12">
        <f t="shared" si="1"/>
        <v>39284.448929520331</v>
      </c>
      <c r="I31" s="12">
        <f t="shared" si="4"/>
        <v>56114.332813380941</v>
      </c>
      <c r="J31" s="12">
        <f t="shared" si="5"/>
        <v>95398.781742901279</v>
      </c>
      <c r="K31" s="44">
        <f t="shared" si="6"/>
        <v>0.35967593439392392</v>
      </c>
      <c r="L31" s="21"/>
      <c r="M31" s="47"/>
      <c r="N31" s="48"/>
      <c r="O31" s="48"/>
      <c r="P31" s="48"/>
      <c r="Q31" s="48"/>
      <c r="R31" s="48"/>
      <c r="S31" s="48"/>
      <c r="T31" s="47"/>
      <c r="U31" s="48"/>
      <c r="V31" s="48"/>
      <c r="W31" s="48"/>
      <c r="X31" s="48"/>
      <c r="Y31" s="48"/>
      <c r="Z31" s="48"/>
      <c r="AA31" s="47"/>
      <c r="AB31" s="47"/>
      <c r="AC31" s="47"/>
      <c r="AD31" s="47"/>
      <c r="AE31" s="47"/>
      <c r="AF31" s="47"/>
      <c r="AG31" s="21"/>
      <c r="AH31" s="21"/>
      <c r="AI31" s="21"/>
      <c r="AJ31" s="21"/>
    </row>
    <row r="32" spans="1:36" x14ac:dyDescent="0.25">
      <c r="A32" s="15" t="s">
        <v>42</v>
      </c>
      <c r="B32" s="12">
        <f>'Input data BoD'!G32*'Input data BoD'!E32</f>
        <v>13706.843665371278</v>
      </c>
      <c r="C32" s="12">
        <f>'Input data BoD'!H32*'Input data BoD'!F32</f>
        <v>26038.034467670386</v>
      </c>
      <c r="D32" s="12">
        <f t="shared" si="0"/>
        <v>39744.878133041668</v>
      </c>
      <c r="E32" s="34">
        <f>'Input data BoD'!J32*'Input data BoD'!M32</f>
        <v>6087.7727412440136</v>
      </c>
      <c r="F32" s="34">
        <f>'Input data BoD'!K32*'Input data BoD'!N32</f>
        <v>12198.067774393037</v>
      </c>
      <c r="G32" s="34">
        <f t="shared" si="3"/>
        <v>18285.84051563705</v>
      </c>
      <c r="H32" s="12">
        <f t="shared" si="1"/>
        <v>19794.616406615292</v>
      </c>
      <c r="I32" s="12">
        <f t="shared" si="4"/>
        <v>38236.102242063425</v>
      </c>
      <c r="J32" s="12">
        <f t="shared" si="5"/>
        <v>58030.718648678718</v>
      </c>
      <c r="K32" s="44">
        <f t="shared" si="6"/>
        <v>0.31510622203975402</v>
      </c>
      <c r="L32" s="21"/>
      <c r="M32" s="47"/>
      <c r="N32" s="48"/>
      <c r="O32" s="48"/>
      <c r="P32" s="48"/>
      <c r="Q32" s="48"/>
      <c r="R32" s="48"/>
      <c r="S32" s="48"/>
      <c r="T32" s="47"/>
      <c r="U32" s="48"/>
      <c r="V32" s="48"/>
      <c r="W32" s="48"/>
      <c r="X32" s="48"/>
      <c r="Y32" s="48"/>
      <c r="Z32" s="48"/>
      <c r="AA32" s="47"/>
      <c r="AB32" s="47"/>
      <c r="AC32" s="47"/>
      <c r="AD32" s="47"/>
      <c r="AE32" s="47"/>
      <c r="AF32" s="47"/>
      <c r="AG32" s="21"/>
      <c r="AH32" s="21"/>
      <c r="AI32" s="21"/>
      <c r="AJ32" s="21"/>
    </row>
    <row r="33" spans="1:36" x14ac:dyDescent="0.25">
      <c r="A33" s="15" t="s">
        <v>54</v>
      </c>
      <c r="B33" s="20">
        <f>'Input data BoD'!G33*'Input data BoD'!E33</f>
        <v>4985.2249097252288</v>
      </c>
      <c r="C33" s="12">
        <f>'Input data BoD'!H33*'Input data BoD'!F33</f>
        <v>17935.870326241173</v>
      </c>
      <c r="D33" s="12">
        <f t="shared" si="0"/>
        <v>22921.095235966401</v>
      </c>
      <c r="E33" s="34">
        <f>'Input data BoD'!J33*'Input data BoD'!M33</f>
        <v>2054.7083587235475</v>
      </c>
      <c r="F33" s="34">
        <f>'Input data BoD'!K33*'Input data BoD'!N33</f>
        <v>5992.1462727561593</v>
      </c>
      <c r="G33" s="34">
        <f>F33+E33</f>
        <v>8046.8546314797068</v>
      </c>
      <c r="H33" s="12">
        <f t="shared" si="1"/>
        <v>7039.9332684487763</v>
      </c>
      <c r="I33" s="12">
        <f t="shared" si="4"/>
        <v>23928.016598997332</v>
      </c>
      <c r="J33" s="12">
        <f t="shared" si="5"/>
        <v>30967.949867446107</v>
      </c>
      <c r="K33" s="44">
        <f t="shared" si="6"/>
        <v>0.25984460275617599</v>
      </c>
      <c r="L33" s="21"/>
      <c r="M33" s="47"/>
      <c r="N33" s="48"/>
      <c r="O33" s="48"/>
      <c r="P33" s="48"/>
      <c r="Q33" s="48"/>
      <c r="R33" s="48"/>
      <c r="S33" s="48"/>
      <c r="T33" s="47"/>
      <c r="U33" s="48"/>
      <c r="V33" s="48"/>
      <c r="W33" s="48"/>
      <c r="X33" s="48"/>
      <c r="Y33" s="48"/>
      <c r="Z33" s="48"/>
      <c r="AA33" s="47"/>
      <c r="AB33" s="47"/>
      <c r="AC33" s="47"/>
      <c r="AD33" s="47"/>
      <c r="AE33" s="47"/>
      <c r="AF33" s="47"/>
      <c r="AG33" s="21"/>
      <c r="AH33" s="21"/>
      <c r="AI33" s="21"/>
      <c r="AJ33" s="21"/>
    </row>
    <row r="34" spans="1:36" x14ac:dyDescent="0.25">
      <c r="A34" s="15"/>
      <c r="B34" s="12"/>
      <c r="C34" s="12"/>
      <c r="D34" s="12"/>
      <c r="E34" s="34"/>
      <c r="F34" s="34"/>
      <c r="G34" s="34"/>
      <c r="H34" s="12"/>
      <c r="I34" s="12"/>
      <c r="J34" s="12"/>
      <c r="K34" s="44"/>
      <c r="L34" s="21"/>
      <c r="M34" s="47"/>
      <c r="N34" s="48"/>
      <c r="O34" s="48"/>
      <c r="P34" s="48"/>
      <c r="Q34" s="48"/>
      <c r="R34" s="48"/>
      <c r="S34" s="48"/>
      <c r="T34" s="47"/>
      <c r="U34" s="48"/>
      <c r="V34" s="48"/>
      <c r="W34" s="48"/>
      <c r="X34" s="48"/>
      <c r="Y34" s="48"/>
      <c r="Z34" s="48"/>
      <c r="AA34" s="47"/>
      <c r="AB34" s="47"/>
      <c r="AC34" s="47"/>
      <c r="AD34" s="47"/>
      <c r="AE34" s="47"/>
      <c r="AF34" s="47"/>
      <c r="AG34" s="21"/>
      <c r="AH34" s="21"/>
      <c r="AI34" s="21"/>
      <c r="AJ34" s="21"/>
    </row>
    <row r="35" spans="1:36" x14ac:dyDescent="0.25">
      <c r="A35" s="15"/>
      <c r="B35" s="12"/>
      <c r="C35" s="12"/>
      <c r="D35" s="12"/>
      <c r="E35" s="34"/>
      <c r="F35" s="34"/>
      <c r="G35" s="34"/>
      <c r="H35" s="12"/>
      <c r="I35" s="12"/>
      <c r="J35" s="12"/>
      <c r="K35" s="44"/>
      <c r="L35" s="21"/>
      <c r="M35" s="47"/>
      <c r="N35" s="48"/>
      <c r="O35" s="48"/>
      <c r="P35" s="48"/>
      <c r="Q35" s="48"/>
      <c r="R35" s="48"/>
      <c r="S35" s="48"/>
      <c r="T35" s="47"/>
      <c r="U35" s="48"/>
      <c r="V35" s="48"/>
      <c r="W35" s="48"/>
      <c r="X35" s="48"/>
      <c r="Y35" s="48"/>
      <c r="Z35" s="48"/>
      <c r="AA35" s="47"/>
      <c r="AB35" s="47"/>
      <c r="AC35" s="47"/>
      <c r="AD35" s="47"/>
      <c r="AE35" s="47"/>
      <c r="AF35" s="47"/>
      <c r="AG35" s="21"/>
      <c r="AH35" s="21"/>
      <c r="AI35" s="21"/>
      <c r="AJ35" s="21"/>
    </row>
    <row r="36" spans="1:36" x14ac:dyDescent="0.25">
      <c r="A36" s="15"/>
      <c r="B36" s="12"/>
      <c r="C36" s="12"/>
      <c r="D36" s="12"/>
      <c r="E36" s="29"/>
      <c r="F36" s="29"/>
      <c r="G36" s="29"/>
      <c r="H36" s="12"/>
      <c r="I36" s="12"/>
      <c r="J36" s="12"/>
      <c r="K36" s="44"/>
      <c r="L36" s="21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21"/>
      <c r="AH36" s="21"/>
      <c r="AI36" s="21"/>
      <c r="AJ36" s="21"/>
    </row>
    <row r="37" spans="1:36" s="7" customFormat="1" x14ac:dyDescent="0.25">
      <c r="A37" s="7" t="s">
        <v>18</v>
      </c>
      <c r="B37" s="20">
        <f t="shared" ref="B37:J37" si="7">SUM(B14:B35)</f>
        <v>166211.83942452614</v>
      </c>
      <c r="C37" s="20">
        <f t="shared" si="7"/>
        <v>182800.95178125321</v>
      </c>
      <c r="D37" s="20">
        <f t="shared" si="7"/>
        <v>349012.79120577936</v>
      </c>
      <c r="E37" s="36">
        <f t="shared" si="7"/>
        <v>72520.180062492058</v>
      </c>
      <c r="F37" s="36">
        <f t="shared" si="7"/>
        <v>105630.19938855889</v>
      </c>
      <c r="G37" s="36">
        <f t="shared" si="7"/>
        <v>178150.37945105092</v>
      </c>
      <c r="H37" s="20">
        <f t="shared" si="7"/>
        <v>238732.0194870182</v>
      </c>
      <c r="I37" s="20">
        <f t="shared" si="7"/>
        <v>288431.15116981213</v>
      </c>
      <c r="J37" s="20">
        <f t="shared" si="7"/>
        <v>527163.17065683031</v>
      </c>
      <c r="K37" s="45">
        <f>G37/J37</f>
        <v>0.33794162674353867</v>
      </c>
      <c r="L37" s="23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6"/>
      <c r="AB37" s="46"/>
      <c r="AC37" s="46"/>
      <c r="AD37" s="46"/>
      <c r="AE37" s="46"/>
      <c r="AF37" s="46"/>
      <c r="AG37" s="22"/>
      <c r="AH37" s="22"/>
      <c r="AI37" s="22"/>
      <c r="AJ37" s="22"/>
    </row>
    <row r="38" spans="1:36" x14ac:dyDescent="0.25">
      <c r="A38" s="15"/>
      <c r="B38" s="12"/>
      <c r="C38" s="12"/>
      <c r="D38" s="12"/>
      <c r="F38" s="15"/>
      <c r="G38" s="15"/>
      <c r="H38" s="12"/>
      <c r="I38" s="12"/>
      <c r="J38" s="12"/>
      <c r="K38" s="44"/>
      <c r="L38" s="21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21"/>
      <c r="AH38" s="21"/>
      <c r="AI38" s="21"/>
      <c r="AJ38" s="21"/>
    </row>
    <row r="39" spans="1:36" x14ac:dyDescent="0.25">
      <c r="K39" s="29"/>
      <c r="L39" s="21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21"/>
      <c r="AH39" s="21"/>
      <c r="AI39" s="21"/>
      <c r="AJ39" s="21"/>
    </row>
    <row r="40" spans="1:36" x14ac:dyDescent="0.25">
      <c r="L40" s="21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21"/>
      <c r="AH40" s="21"/>
      <c r="AI40" s="21"/>
      <c r="AJ40" s="21"/>
    </row>
    <row r="41" spans="1:36" x14ac:dyDescent="0.25">
      <c r="A41" s="15"/>
      <c r="B41" s="14"/>
      <c r="C41" s="12"/>
      <c r="D41" s="12"/>
      <c r="E41" s="12"/>
      <c r="F41" s="15"/>
      <c r="G41" s="15"/>
      <c r="H41" s="15"/>
      <c r="I41" s="12"/>
      <c r="J41" s="12"/>
      <c r="K41" s="12"/>
      <c r="L41" s="24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21"/>
      <c r="AH41" s="21"/>
      <c r="AI41" s="21"/>
      <c r="AJ41" s="21"/>
    </row>
    <row r="42" spans="1:36" x14ac:dyDescent="0.25">
      <c r="A42" s="15"/>
      <c r="B42" s="14"/>
      <c r="C42" s="12"/>
      <c r="D42" s="12"/>
      <c r="E42" s="12"/>
      <c r="F42" s="15"/>
      <c r="G42" s="15"/>
      <c r="H42" s="15"/>
      <c r="I42" s="12"/>
      <c r="J42" s="12"/>
      <c r="K42" s="12"/>
      <c r="L42" s="24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21"/>
      <c r="AH42" s="21"/>
      <c r="AI42" s="21"/>
      <c r="AJ42" s="21"/>
    </row>
    <row r="43" spans="1:36" x14ac:dyDescent="0.25">
      <c r="A43" s="15"/>
      <c r="B43" s="14"/>
      <c r="C43" s="12"/>
      <c r="D43" s="12"/>
      <c r="E43" s="12"/>
      <c r="F43" s="15"/>
      <c r="G43" s="15"/>
      <c r="H43" s="15"/>
      <c r="I43" s="12"/>
      <c r="J43" s="12"/>
      <c r="K43" s="12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6" x14ac:dyDescent="0.25">
      <c r="A44" s="15"/>
      <c r="B44" s="14"/>
      <c r="C44" s="12"/>
      <c r="D44" s="12"/>
      <c r="E44" s="12"/>
      <c r="F44" s="15"/>
      <c r="G44" s="15"/>
      <c r="H44" s="15"/>
      <c r="I44" s="12"/>
      <c r="J44" s="12"/>
      <c r="K44" s="12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6" x14ac:dyDescent="0.25">
      <c r="A45" s="15"/>
      <c r="B45" s="14"/>
      <c r="C45" s="12"/>
      <c r="D45" s="12"/>
      <c r="E45" s="12"/>
      <c r="F45" s="15"/>
      <c r="G45" s="15"/>
      <c r="H45" s="15"/>
      <c r="I45" s="12"/>
      <c r="J45" s="12"/>
      <c r="K45" s="12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6" x14ac:dyDescent="0.25">
      <c r="A46" s="15"/>
      <c r="B46" s="14"/>
      <c r="C46" s="12"/>
      <c r="D46" s="12"/>
      <c r="E46" s="12"/>
      <c r="F46" s="15"/>
      <c r="G46" s="15"/>
      <c r="H46" s="15"/>
      <c r="I46" s="12"/>
      <c r="J46" s="12"/>
      <c r="K46" s="12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6" x14ac:dyDescent="0.25">
      <c r="A47" s="15"/>
      <c r="B47" s="14"/>
      <c r="C47" s="12"/>
      <c r="D47" s="12"/>
      <c r="E47" s="12"/>
      <c r="F47" s="15"/>
      <c r="G47" s="15"/>
      <c r="H47" s="15"/>
      <c r="I47" s="12"/>
      <c r="J47" s="12"/>
      <c r="K47" s="12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6" x14ac:dyDescent="0.25">
      <c r="A48" s="15"/>
      <c r="B48" s="14"/>
      <c r="C48" s="12"/>
      <c r="D48" s="12"/>
      <c r="E48" s="12"/>
      <c r="F48" s="15"/>
      <c r="G48" s="15"/>
      <c r="H48" s="15"/>
      <c r="I48" s="12"/>
      <c r="J48" s="12"/>
      <c r="K48" s="12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5">
      <c r="A49" s="15"/>
      <c r="B49" s="14"/>
      <c r="C49" s="12"/>
      <c r="D49" s="12"/>
      <c r="E49" s="12"/>
      <c r="F49" s="15"/>
      <c r="G49" s="15"/>
      <c r="H49" s="15"/>
      <c r="I49" s="12"/>
      <c r="J49" s="12"/>
      <c r="K49" s="12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5">
      <c r="A50" s="15"/>
      <c r="B50" s="14"/>
      <c r="C50" s="12"/>
      <c r="D50" s="12"/>
      <c r="E50" s="12"/>
      <c r="F50" s="15"/>
      <c r="G50" s="15"/>
      <c r="H50" s="15"/>
      <c r="I50" s="12"/>
      <c r="J50" s="12"/>
      <c r="K50" s="12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x14ac:dyDescent="0.25">
      <c r="A51" s="15"/>
      <c r="B51" s="14"/>
      <c r="C51" s="12"/>
      <c r="D51" s="12"/>
      <c r="E51" s="12"/>
      <c r="F51" s="15"/>
      <c r="G51" s="15"/>
      <c r="H51" s="15"/>
      <c r="I51" s="12"/>
      <c r="J51" s="12"/>
      <c r="K51" s="12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x14ac:dyDescent="0.25">
      <c r="A52" s="15"/>
      <c r="B52" s="14"/>
      <c r="C52" s="12"/>
      <c r="D52" s="12"/>
      <c r="E52" s="12"/>
      <c r="F52" s="15"/>
      <c r="G52" s="15"/>
      <c r="H52" s="15"/>
      <c r="I52" s="12"/>
      <c r="J52" s="12"/>
      <c r="K52" s="12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x14ac:dyDescent="0.25">
      <c r="A53" s="15"/>
      <c r="B53" s="14"/>
      <c r="C53" s="12"/>
      <c r="D53" s="12"/>
      <c r="E53" s="12"/>
      <c r="F53" s="15"/>
      <c r="G53" s="15"/>
      <c r="H53" s="15"/>
      <c r="I53" s="12"/>
      <c r="J53" s="12"/>
      <c r="K53" s="12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x14ac:dyDescent="0.25">
      <c r="A54" s="15"/>
      <c r="B54" s="14"/>
      <c r="C54" s="12"/>
      <c r="D54" s="12"/>
      <c r="E54" s="12"/>
      <c r="F54" s="15"/>
      <c r="G54" s="15"/>
      <c r="H54" s="15"/>
      <c r="I54" s="12"/>
      <c r="J54" s="12"/>
      <c r="K54" s="12"/>
      <c r="L54" s="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x14ac:dyDescent="0.25">
      <c r="A55" s="15"/>
      <c r="B55" s="14"/>
      <c r="C55" s="12"/>
      <c r="D55" s="12"/>
      <c r="E55" s="12"/>
      <c r="F55" s="15"/>
      <c r="G55" s="15"/>
      <c r="H55" s="15"/>
      <c r="I55" s="12"/>
      <c r="J55" s="12"/>
      <c r="K55" s="12"/>
      <c r="L55" s="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x14ac:dyDescent="0.25">
      <c r="A56" s="15"/>
      <c r="B56" s="14"/>
      <c r="C56" s="12"/>
      <c r="D56" s="12"/>
      <c r="E56" s="12"/>
      <c r="F56" s="15"/>
      <c r="G56" s="15"/>
      <c r="H56" s="15"/>
      <c r="I56" s="12"/>
      <c r="J56" s="12"/>
      <c r="K56" s="12"/>
      <c r="L56" s="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x14ac:dyDescent="0.25">
      <c r="A57" s="15"/>
      <c r="B57" s="14"/>
      <c r="C57" s="12"/>
      <c r="D57" s="12"/>
      <c r="E57" s="12"/>
      <c r="F57" s="15"/>
      <c r="G57" s="15"/>
      <c r="H57" s="15"/>
      <c r="I57" s="12"/>
      <c r="J57" s="12"/>
      <c r="K57" s="12"/>
      <c r="L57" s="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x14ac:dyDescent="0.25">
      <c r="A58" s="15"/>
      <c r="B58" s="14"/>
      <c r="C58" s="12"/>
      <c r="D58" s="12"/>
      <c r="E58" s="12"/>
      <c r="F58" s="15"/>
      <c r="G58" s="15"/>
      <c r="H58" s="15"/>
      <c r="I58" s="12"/>
      <c r="J58" s="12"/>
      <c r="K58" s="12"/>
      <c r="L58" s="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x14ac:dyDescent="0.25">
      <c r="A59" s="15"/>
      <c r="B59" s="14"/>
      <c r="C59" s="12"/>
      <c r="D59" s="12"/>
      <c r="E59" s="12"/>
      <c r="F59" s="15"/>
      <c r="G59" s="15"/>
      <c r="H59" s="15"/>
      <c r="I59" s="12"/>
      <c r="J59" s="12"/>
      <c r="K59" s="12"/>
      <c r="L59" s="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x14ac:dyDescent="0.25">
      <c r="A60" s="15"/>
      <c r="B60" s="14"/>
      <c r="C60" s="12"/>
      <c r="D60" s="12"/>
      <c r="E60" s="12"/>
      <c r="F60" s="15"/>
      <c r="G60" s="15"/>
      <c r="H60" s="15"/>
      <c r="I60" s="12"/>
      <c r="J60" s="12"/>
      <c r="K60" s="12"/>
      <c r="L60" s="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x14ac:dyDescent="0.25">
      <c r="A61" s="15"/>
      <c r="B61" s="14"/>
      <c r="C61" s="12"/>
      <c r="D61" s="12"/>
      <c r="E61" s="12"/>
      <c r="F61" s="15"/>
      <c r="G61" s="15"/>
      <c r="H61" s="15"/>
      <c r="I61" s="12"/>
      <c r="J61" s="12"/>
      <c r="K61" s="12"/>
      <c r="L61" s="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x14ac:dyDescent="0.25">
      <c r="A62" s="15"/>
      <c r="B62" s="14"/>
      <c r="C62" s="12"/>
      <c r="D62" s="12"/>
      <c r="E62" s="12"/>
      <c r="F62" s="15"/>
      <c r="G62" s="15"/>
      <c r="H62" s="15"/>
      <c r="I62" s="12"/>
      <c r="J62" s="12"/>
      <c r="K62" s="12"/>
      <c r="L62" s="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x14ac:dyDescent="0.25">
      <c r="A63" s="15"/>
      <c r="B63" s="14"/>
      <c r="C63" s="12"/>
      <c r="D63" s="12"/>
      <c r="E63" s="12"/>
      <c r="F63" s="15"/>
      <c r="G63" s="15"/>
      <c r="H63" s="15"/>
      <c r="I63" s="12"/>
      <c r="J63" s="12"/>
      <c r="K63" s="12"/>
      <c r="L63" s="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x14ac:dyDescent="0.25">
      <c r="A64" s="15"/>
      <c r="B64" s="14"/>
      <c r="C64" s="12"/>
      <c r="D64" s="12"/>
      <c r="E64" s="12"/>
      <c r="F64" s="15"/>
      <c r="G64" s="15"/>
      <c r="H64" s="15"/>
      <c r="I64" s="12"/>
      <c r="J64" s="12"/>
      <c r="K64" s="12"/>
      <c r="L64" s="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x14ac:dyDescent="0.25">
      <c r="A65" s="15"/>
      <c r="B65" s="14"/>
      <c r="C65" s="12"/>
      <c r="D65" s="12"/>
      <c r="E65" s="12"/>
      <c r="F65" s="15"/>
      <c r="G65" s="15"/>
      <c r="H65" s="15"/>
      <c r="I65" s="12"/>
      <c r="J65" s="12"/>
      <c r="K65" s="12"/>
      <c r="L65" s="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x14ac:dyDescent="0.25">
      <c r="A66" s="15"/>
      <c r="B66" s="14"/>
      <c r="C66" s="12"/>
      <c r="D66" s="12"/>
      <c r="E66" s="12"/>
      <c r="F66" s="15"/>
      <c r="G66" s="15"/>
      <c r="H66" s="15"/>
      <c r="I66" s="12"/>
      <c r="J66" s="12"/>
      <c r="K66" s="12"/>
      <c r="L66" s="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x14ac:dyDescent="0.25">
      <c r="A67" s="15"/>
      <c r="B67" s="14"/>
      <c r="C67" s="12"/>
      <c r="D67" s="12"/>
      <c r="E67" s="12"/>
      <c r="F67" s="15"/>
      <c r="G67" s="15"/>
      <c r="H67" s="15"/>
      <c r="I67" s="12"/>
      <c r="J67" s="12"/>
      <c r="K67" s="12"/>
      <c r="L67" s="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x14ac:dyDescent="0.25">
      <c r="A68" s="15"/>
      <c r="B68" s="14"/>
      <c r="C68" s="12"/>
      <c r="D68" s="12"/>
      <c r="E68" s="12"/>
      <c r="F68" s="15"/>
      <c r="G68" s="15"/>
      <c r="H68" s="15"/>
      <c r="I68" s="12"/>
      <c r="J68" s="12"/>
      <c r="K68" s="12"/>
      <c r="L68" s="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x14ac:dyDescent="0.25">
      <c r="A69" s="15"/>
      <c r="B69" s="14"/>
      <c r="C69" s="12"/>
      <c r="D69" s="12"/>
      <c r="E69" s="12"/>
      <c r="F69" s="15"/>
      <c r="G69" s="15"/>
      <c r="H69" s="15"/>
      <c r="I69" s="12"/>
      <c r="J69" s="12"/>
      <c r="K69" s="12"/>
      <c r="L69" s="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x14ac:dyDescent="0.25">
      <c r="A70" s="15"/>
      <c r="B70" s="14"/>
      <c r="C70" s="12"/>
      <c r="D70" s="12"/>
      <c r="E70" s="12"/>
      <c r="F70" s="15"/>
      <c r="G70" s="15"/>
      <c r="H70" s="15"/>
      <c r="I70" s="12"/>
      <c r="J70" s="12"/>
      <c r="K70" s="12"/>
      <c r="L70" s="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x14ac:dyDescent="0.25">
      <c r="A71" s="15"/>
      <c r="B71" s="14"/>
      <c r="C71" s="12"/>
      <c r="D71" s="12"/>
      <c r="E71" s="12"/>
      <c r="F71" s="15"/>
      <c r="G71" s="15"/>
      <c r="H71" s="15"/>
      <c r="I71" s="12"/>
      <c r="J71" s="12"/>
      <c r="K71" s="12"/>
      <c r="L71" s="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x14ac:dyDescent="0.25">
      <c r="A72" s="15"/>
      <c r="B72" s="14"/>
      <c r="C72" s="12"/>
      <c r="D72" s="12"/>
      <c r="E72" s="12"/>
      <c r="F72" s="15"/>
      <c r="G72" s="15"/>
      <c r="H72" s="15"/>
      <c r="I72" s="12"/>
      <c r="J72" s="12"/>
      <c r="K72" s="12"/>
      <c r="L72" s="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x14ac:dyDescent="0.25">
      <c r="A73" s="15"/>
      <c r="B73" s="14"/>
      <c r="C73" s="12"/>
      <c r="D73" s="12"/>
      <c r="E73" s="12"/>
      <c r="F73" s="15"/>
      <c r="G73" s="15"/>
      <c r="H73" s="15"/>
      <c r="I73" s="12"/>
      <c r="J73" s="12"/>
      <c r="K73" s="12"/>
      <c r="L73" s="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x14ac:dyDescent="0.25">
      <c r="A74" s="15"/>
      <c r="B74" s="14"/>
      <c r="C74" s="12"/>
      <c r="D74" s="12"/>
      <c r="E74" s="12"/>
      <c r="F74" s="15"/>
      <c r="G74" s="15"/>
      <c r="H74" s="15"/>
      <c r="I74" s="12"/>
      <c r="J74" s="12"/>
      <c r="K74" s="12"/>
      <c r="L74" s="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x14ac:dyDescent="0.25">
      <c r="A75" s="15"/>
      <c r="B75" s="14"/>
      <c r="C75" s="12"/>
      <c r="D75" s="12"/>
      <c r="E75" s="12"/>
      <c r="F75" s="15"/>
      <c r="G75" s="15"/>
      <c r="H75" s="15"/>
      <c r="I75" s="12"/>
      <c r="J75" s="12"/>
      <c r="K75" s="12"/>
      <c r="L75" s="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x14ac:dyDescent="0.25">
      <c r="A76" s="15"/>
      <c r="B76" s="14"/>
      <c r="C76" s="12"/>
      <c r="D76" s="12"/>
      <c r="E76" s="12"/>
      <c r="F76" s="15"/>
      <c r="G76" s="15"/>
      <c r="H76" s="15"/>
      <c r="I76" s="12"/>
      <c r="J76" s="12"/>
      <c r="K76" s="12"/>
      <c r="L76" s="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x14ac:dyDescent="0.25">
      <c r="A77" s="15"/>
      <c r="B77" s="14"/>
      <c r="C77" s="12"/>
      <c r="D77" s="12"/>
      <c r="E77" s="12"/>
      <c r="F77" s="15"/>
      <c r="G77" s="15"/>
      <c r="H77" s="15"/>
      <c r="I77" s="12"/>
      <c r="J77" s="12"/>
      <c r="K77" s="12"/>
      <c r="L77" s="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x14ac:dyDescent="0.25">
      <c r="A78" s="15"/>
      <c r="B78" s="14"/>
      <c r="C78" s="12"/>
      <c r="D78" s="12"/>
      <c r="E78" s="12"/>
      <c r="F78" s="15"/>
      <c r="G78" s="15"/>
      <c r="H78" s="15"/>
      <c r="I78" s="12"/>
      <c r="J78" s="12"/>
      <c r="K78" s="12"/>
      <c r="L78" s="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x14ac:dyDescent="0.25">
      <c r="A79" s="15"/>
      <c r="B79" s="14"/>
      <c r="C79" s="12"/>
      <c r="D79" s="12"/>
      <c r="E79" s="12"/>
      <c r="F79" s="15"/>
      <c r="G79" s="15"/>
      <c r="H79" s="15"/>
      <c r="I79" s="12"/>
      <c r="J79" s="12"/>
      <c r="K79" s="12"/>
      <c r="L79" s="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x14ac:dyDescent="0.25">
      <c r="A80" s="15"/>
      <c r="B80" s="14"/>
      <c r="C80" s="12"/>
      <c r="D80" s="12"/>
      <c r="E80" s="12"/>
      <c r="F80" s="15"/>
      <c r="G80" s="15"/>
      <c r="H80" s="15"/>
      <c r="I80" s="12"/>
      <c r="J80" s="12"/>
      <c r="K80" s="12"/>
      <c r="L80" s="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x14ac:dyDescent="0.25">
      <c r="A81" s="15"/>
      <c r="B81" s="14"/>
      <c r="C81" s="12"/>
      <c r="D81" s="12"/>
      <c r="E81" s="12"/>
      <c r="F81" s="15"/>
      <c r="G81" s="15"/>
      <c r="H81" s="15"/>
      <c r="I81" s="12"/>
      <c r="J81" s="12"/>
      <c r="K81" s="12"/>
      <c r="L81" s="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x14ac:dyDescent="0.25">
      <c r="A82" s="15"/>
      <c r="B82" s="14"/>
      <c r="C82" s="12"/>
      <c r="D82" s="12"/>
      <c r="E82" s="12"/>
      <c r="F82" s="15"/>
      <c r="G82" s="15"/>
      <c r="H82" s="15"/>
      <c r="I82" s="12"/>
      <c r="J82" s="12"/>
      <c r="K82" s="12"/>
      <c r="L82" s="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x14ac:dyDescent="0.25">
      <c r="A83" s="15"/>
      <c r="B83" s="14"/>
      <c r="C83" s="12"/>
      <c r="D83" s="12"/>
      <c r="E83" s="12"/>
      <c r="F83" s="15"/>
      <c r="G83" s="15"/>
      <c r="H83" s="15"/>
      <c r="I83" s="12"/>
      <c r="J83" s="12"/>
      <c r="K83" s="12"/>
      <c r="L83" s="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x14ac:dyDescent="0.25">
      <c r="A84" s="15"/>
      <c r="B84" s="14"/>
      <c r="C84" s="12"/>
      <c r="D84" s="12"/>
      <c r="E84" s="12"/>
      <c r="F84" s="15"/>
      <c r="G84" s="15"/>
      <c r="H84" s="15"/>
      <c r="I84" s="12"/>
      <c r="J84" s="12"/>
      <c r="K84" s="12"/>
      <c r="L84" s="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x14ac:dyDescent="0.25">
      <c r="A85" s="15"/>
      <c r="B85" s="14"/>
      <c r="C85" s="12"/>
      <c r="D85" s="12"/>
      <c r="E85" s="12"/>
      <c r="F85" s="15"/>
      <c r="G85" s="15"/>
      <c r="H85" s="15"/>
      <c r="I85" s="12"/>
      <c r="J85" s="12"/>
      <c r="K85" s="12"/>
      <c r="L85" s="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x14ac:dyDescent="0.25">
      <c r="A86" s="15"/>
      <c r="B86" s="14"/>
      <c r="C86" s="12"/>
      <c r="D86" s="12"/>
      <c r="E86" s="12"/>
      <c r="F86" s="15"/>
      <c r="G86" s="15"/>
      <c r="H86" s="15"/>
      <c r="I86" s="12"/>
      <c r="J86" s="12"/>
      <c r="K86" s="12"/>
      <c r="L86" s="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x14ac:dyDescent="0.25">
      <c r="A87" s="15"/>
      <c r="B87" s="14"/>
      <c r="C87" s="12"/>
      <c r="D87" s="12"/>
      <c r="E87" s="12"/>
      <c r="F87" s="15"/>
      <c r="G87" s="15"/>
      <c r="H87" s="15"/>
      <c r="I87" s="12"/>
      <c r="J87" s="12"/>
      <c r="K87" s="12"/>
      <c r="L87" s="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x14ac:dyDescent="0.25">
      <c r="A88" s="15"/>
      <c r="B88" s="14"/>
      <c r="C88" s="12"/>
      <c r="D88" s="12"/>
      <c r="E88" s="12"/>
      <c r="F88" s="15"/>
      <c r="G88" s="15"/>
      <c r="H88" s="15"/>
      <c r="I88" s="12"/>
      <c r="J88" s="12"/>
      <c r="K88" s="12"/>
      <c r="L88" s="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x14ac:dyDescent="0.25">
      <c r="A89" s="15"/>
      <c r="B89" s="14"/>
      <c r="C89" s="12"/>
      <c r="D89" s="12"/>
      <c r="E89" s="12"/>
      <c r="F89" s="15"/>
      <c r="G89" s="15"/>
      <c r="H89" s="15"/>
      <c r="I89" s="12"/>
      <c r="J89" s="12"/>
      <c r="K89" s="12"/>
      <c r="L89" s="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x14ac:dyDescent="0.25">
      <c r="A90" s="15"/>
      <c r="B90" s="14"/>
      <c r="C90" s="12"/>
      <c r="D90" s="12"/>
      <c r="E90" s="12"/>
      <c r="F90" s="15"/>
      <c r="G90" s="15"/>
      <c r="H90" s="15"/>
      <c r="I90" s="12"/>
      <c r="J90" s="12"/>
      <c r="K90" s="12"/>
      <c r="L90" s="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x14ac:dyDescent="0.25">
      <c r="A91" s="15"/>
      <c r="B91" s="14"/>
      <c r="C91" s="12"/>
      <c r="D91" s="12"/>
      <c r="E91" s="12"/>
      <c r="F91" s="15"/>
      <c r="G91" s="15"/>
      <c r="H91" s="15"/>
      <c r="I91" s="12"/>
      <c r="J91" s="12"/>
      <c r="K91" s="12"/>
      <c r="L91" s="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x14ac:dyDescent="0.25">
      <c r="A92" s="15"/>
      <c r="B92" s="14"/>
      <c r="C92" s="12"/>
      <c r="D92" s="12"/>
      <c r="E92" s="12"/>
      <c r="F92" s="15"/>
      <c r="G92" s="15"/>
      <c r="H92" s="15"/>
      <c r="I92" s="12"/>
      <c r="J92" s="12"/>
      <c r="K92" s="12"/>
      <c r="L92" s="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25">
      <c r="A93" s="15"/>
      <c r="B93" s="14"/>
      <c r="C93" s="12"/>
      <c r="D93" s="12"/>
      <c r="E93" s="12"/>
      <c r="F93" s="15"/>
      <c r="G93" s="15"/>
      <c r="H93" s="15"/>
      <c r="I93" s="12"/>
      <c r="J93" s="12"/>
      <c r="K93" s="12"/>
      <c r="L93" s="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25">
      <c r="A94" s="15"/>
      <c r="B94" s="14"/>
      <c r="C94" s="12"/>
      <c r="D94" s="12"/>
      <c r="E94" s="12"/>
      <c r="F94" s="15"/>
      <c r="G94" s="15"/>
      <c r="H94" s="15"/>
      <c r="I94" s="12"/>
      <c r="J94" s="12"/>
      <c r="K94" s="12"/>
      <c r="L94" s="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25">
      <c r="A95" s="15"/>
      <c r="B95" s="14"/>
      <c r="C95" s="12"/>
      <c r="D95" s="12"/>
      <c r="E95" s="12"/>
      <c r="F95" s="15"/>
      <c r="G95" s="15"/>
      <c r="H95" s="15"/>
      <c r="I95" s="12"/>
      <c r="J95" s="12"/>
      <c r="K95" s="12"/>
      <c r="L95" s="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25">
      <c r="A96" s="15"/>
      <c r="B96" s="14"/>
      <c r="C96" s="12"/>
      <c r="D96" s="12"/>
      <c r="E96" s="12"/>
      <c r="F96" s="15"/>
      <c r="G96" s="15"/>
      <c r="H96" s="15"/>
      <c r="I96" s="12"/>
      <c r="J96" s="12"/>
      <c r="K96" s="12"/>
      <c r="L96" s="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x14ac:dyDescent="0.25">
      <c r="A97" s="15"/>
      <c r="B97" s="14"/>
      <c r="C97" s="12"/>
      <c r="D97" s="12"/>
      <c r="E97" s="12"/>
      <c r="F97" s="15"/>
      <c r="G97" s="15"/>
      <c r="H97" s="15"/>
      <c r="I97" s="12"/>
      <c r="J97" s="12"/>
      <c r="K97" s="12"/>
      <c r="L97" s="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x14ac:dyDescent="0.25">
      <c r="A98" s="15"/>
      <c r="B98" s="14"/>
      <c r="C98" s="12"/>
      <c r="D98" s="12"/>
      <c r="E98" s="12"/>
      <c r="F98" s="15"/>
      <c r="G98" s="15"/>
      <c r="H98" s="15"/>
      <c r="I98" s="12"/>
      <c r="J98" s="12"/>
      <c r="K98" s="12"/>
      <c r="L98" s="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x14ac:dyDescent="0.25">
      <c r="A99" s="15"/>
      <c r="B99" s="14"/>
      <c r="C99" s="12"/>
      <c r="D99" s="12"/>
      <c r="E99" s="12"/>
      <c r="F99" s="15"/>
      <c r="G99" s="15"/>
      <c r="H99" s="15"/>
      <c r="I99" s="12"/>
      <c r="J99" s="12"/>
      <c r="K99" s="12"/>
      <c r="L99" s="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x14ac:dyDescent="0.25">
      <c r="A100" s="15"/>
      <c r="B100" s="14"/>
      <c r="C100" s="12"/>
      <c r="D100" s="12"/>
      <c r="E100" s="12"/>
      <c r="F100" s="15"/>
      <c r="G100" s="15"/>
      <c r="H100" s="15"/>
      <c r="I100" s="12"/>
      <c r="J100" s="12"/>
      <c r="K100" s="12"/>
      <c r="L100" s="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x14ac:dyDescent="0.25">
      <c r="A101" s="15"/>
      <c r="B101" s="14"/>
      <c r="C101" s="12"/>
      <c r="D101" s="12"/>
      <c r="E101" s="12"/>
      <c r="F101" s="15"/>
      <c r="G101" s="15"/>
      <c r="H101" s="15"/>
      <c r="I101" s="12"/>
      <c r="J101" s="12"/>
      <c r="K101" s="12"/>
      <c r="L101" s="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x14ac:dyDescent="0.25">
      <c r="A102" s="15"/>
      <c r="B102" s="14"/>
      <c r="C102" s="12"/>
      <c r="D102" s="12"/>
      <c r="E102" s="12"/>
      <c r="F102" s="15"/>
      <c r="G102" s="15"/>
      <c r="H102" s="15"/>
      <c r="I102" s="12"/>
      <c r="J102" s="12"/>
      <c r="K102" s="12"/>
      <c r="L102" s="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x14ac:dyDescent="0.25">
      <c r="A103" s="15"/>
      <c r="B103" s="14"/>
      <c r="C103" s="12"/>
      <c r="D103" s="12"/>
      <c r="E103" s="12"/>
      <c r="F103" s="15"/>
      <c r="G103" s="15"/>
      <c r="H103" s="15"/>
      <c r="I103" s="12"/>
      <c r="J103" s="12"/>
      <c r="K103" s="12"/>
      <c r="L103" s="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x14ac:dyDescent="0.25">
      <c r="A104" s="15"/>
      <c r="B104" s="14"/>
      <c r="C104" s="12"/>
      <c r="D104" s="12"/>
      <c r="E104" s="12"/>
      <c r="F104" s="15"/>
      <c r="G104" s="15"/>
      <c r="H104" s="15"/>
      <c r="I104" s="12"/>
      <c r="J104" s="12"/>
      <c r="K104" s="12"/>
      <c r="L104" s="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x14ac:dyDescent="0.25">
      <c r="A105" s="15"/>
      <c r="B105" s="14"/>
      <c r="C105" s="12"/>
      <c r="D105" s="12"/>
      <c r="E105" s="12"/>
      <c r="F105" s="15"/>
      <c r="G105" s="15"/>
      <c r="H105" s="15"/>
      <c r="I105" s="12"/>
      <c r="J105" s="12"/>
      <c r="K105" s="12"/>
      <c r="L105" s="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x14ac:dyDescent="0.25">
      <c r="A106" s="15"/>
      <c r="B106" s="14"/>
      <c r="C106" s="12"/>
      <c r="D106" s="12"/>
      <c r="E106" s="12"/>
      <c r="F106" s="15"/>
      <c r="G106" s="15"/>
      <c r="H106" s="15"/>
      <c r="I106" s="12"/>
      <c r="J106" s="12"/>
      <c r="K106" s="12"/>
      <c r="L106" s="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x14ac:dyDescent="0.25">
      <c r="A107" s="15"/>
      <c r="B107" s="14"/>
      <c r="C107" s="12"/>
      <c r="D107" s="12"/>
      <c r="E107" s="12"/>
      <c r="F107" s="15"/>
      <c r="G107" s="15"/>
      <c r="H107" s="15"/>
      <c r="I107" s="12"/>
      <c r="J107" s="12"/>
      <c r="K107" s="12"/>
      <c r="L107" s="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x14ac:dyDescent="0.25">
      <c r="A108" s="15"/>
      <c r="B108" s="14"/>
      <c r="C108" s="12"/>
      <c r="D108" s="12"/>
      <c r="E108" s="12"/>
      <c r="F108" s="15"/>
      <c r="G108" s="15"/>
      <c r="H108" s="15"/>
      <c r="I108" s="12"/>
      <c r="J108" s="12"/>
      <c r="K108" s="12"/>
      <c r="L108" s="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x14ac:dyDescent="0.25">
      <c r="A109" s="15"/>
      <c r="B109" s="14"/>
      <c r="C109" s="12"/>
      <c r="D109" s="12"/>
      <c r="E109" s="12"/>
      <c r="F109" s="15"/>
      <c r="G109" s="15"/>
      <c r="H109" s="15"/>
      <c r="I109" s="12"/>
      <c r="J109" s="12"/>
      <c r="K109" s="12"/>
      <c r="L109" s="10"/>
    </row>
    <row r="110" spans="1:32" x14ac:dyDescent="0.25">
      <c r="A110" s="15"/>
      <c r="B110" s="14"/>
      <c r="C110" s="12"/>
      <c r="D110" s="12"/>
      <c r="E110" s="12"/>
      <c r="F110" s="15"/>
      <c r="G110" s="15"/>
      <c r="H110" s="15"/>
      <c r="I110" s="12"/>
      <c r="J110" s="12"/>
      <c r="K110" s="12"/>
      <c r="L110" s="10"/>
    </row>
    <row r="111" spans="1:32" x14ac:dyDescent="0.25">
      <c r="A111" s="15"/>
      <c r="B111" s="14"/>
      <c r="C111" s="12"/>
      <c r="D111" s="12"/>
      <c r="E111" s="12"/>
      <c r="F111" s="15"/>
      <c r="G111" s="15"/>
      <c r="H111" s="15"/>
      <c r="I111" s="12"/>
      <c r="J111" s="12"/>
      <c r="K111" s="12"/>
      <c r="L111" s="10"/>
    </row>
    <row r="112" spans="1:32" x14ac:dyDescent="0.25">
      <c r="A112" s="15"/>
      <c r="B112" s="14"/>
      <c r="C112" s="12"/>
      <c r="D112" s="12"/>
      <c r="E112" s="12"/>
      <c r="F112" s="15"/>
      <c r="G112" s="15"/>
      <c r="H112" s="15"/>
      <c r="I112" s="12"/>
      <c r="J112" s="12"/>
      <c r="K112" s="12"/>
      <c r="L112" s="10"/>
    </row>
    <row r="113" spans="1:12" x14ac:dyDescent="0.25">
      <c r="A113" s="15"/>
      <c r="B113" s="14"/>
      <c r="C113" s="12"/>
      <c r="D113" s="12"/>
      <c r="E113" s="12"/>
      <c r="F113" s="15"/>
      <c r="G113" s="15"/>
      <c r="H113" s="15"/>
      <c r="I113" s="12"/>
      <c r="J113" s="12"/>
      <c r="K113" s="12"/>
      <c r="L113" s="10"/>
    </row>
    <row r="114" spans="1:12" x14ac:dyDescent="0.25">
      <c r="A114" s="15"/>
      <c r="B114" s="15"/>
      <c r="C114" s="12"/>
      <c r="D114" s="12"/>
      <c r="E114" s="12"/>
      <c r="F114" s="15"/>
      <c r="G114" s="15"/>
      <c r="H114" s="15"/>
      <c r="I114" s="12"/>
      <c r="J114" s="12"/>
      <c r="K114" s="12"/>
      <c r="L114" s="10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2"/>
  <sheetViews>
    <sheetView tabSelected="1" workbookViewId="0">
      <selection activeCell="G21" sqref="G21"/>
    </sheetView>
  </sheetViews>
  <sheetFormatPr baseColWidth="10" defaultRowHeight="15" x14ac:dyDescent="0.25"/>
  <cols>
    <col min="2" max="2" width="16.42578125" customWidth="1"/>
    <col min="3" max="3" width="12.42578125" customWidth="1"/>
    <col min="4" max="4" width="14" customWidth="1"/>
    <col min="7" max="7" width="13.42578125" bestFit="1" customWidth="1"/>
  </cols>
  <sheetData>
    <row r="1" spans="1:13" ht="28.5" customHeight="1" x14ac:dyDescent="0.3">
      <c r="A1" s="5" t="s">
        <v>0</v>
      </c>
      <c r="B1" s="2"/>
      <c r="C1" s="2"/>
      <c r="D1" s="2"/>
      <c r="F1" s="4" t="s">
        <v>14</v>
      </c>
      <c r="G1" s="1"/>
      <c r="H1" s="4"/>
    </row>
    <row r="2" spans="1:13" x14ac:dyDescent="0.25">
      <c r="A2" s="3" t="s">
        <v>2</v>
      </c>
      <c r="B2" s="2" t="str">
        <f>'Input data BoD'!B2</f>
        <v>Myriam</v>
      </c>
      <c r="C2" s="2"/>
      <c r="D2" s="2"/>
    </row>
    <row r="3" spans="1:13" x14ac:dyDescent="0.25">
      <c r="A3" s="3" t="s">
        <v>3</v>
      </c>
      <c r="B3" s="2" t="str">
        <f>'Input data BoD'!B3</f>
        <v>June 2020</v>
      </c>
      <c r="C3" s="2"/>
      <c r="D3" s="2"/>
    </row>
    <row r="4" spans="1:13" x14ac:dyDescent="0.25">
      <c r="A4" s="3" t="s">
        <v>4</v>
      </c>
      <c r="B4" s="2" t="str">
        <f>'Input data BoD'!B5</f>
        <v>PM2.5</v>
      </c>
      <c r="C4" s="2"/>
      <c r="D4" s="2"/>
    </row>
    <row r="5" spans="1:13" x14ac:dyDescent="0.25">
      <c r="A5" s="3" t="s">
        <v>5</v>
      </c>
      <c r="B5" s="2" t="str">
        <f>'Input data BoD'!B6</f>
        <v xml:space="preserve">Germany </v>
      </c>
      <c r="C5" s="2"/>
      <c r="D5" s="2"/>
    </row>
    <row r="6" spans="1:13" x14ac:dyDescent="0.25">
      <c r="A6" s="3" t="s">
        <v>6</v>
      </c>
      <c r="B6" s="2" t="str">
        <f>'Input data BoD'!B7</f>
        <v>Stroke</v>
      </c>
      <c r="C6" s="2"/>
      <c r="D6" s="2"/>
    </row>
    <row r="7" spans="1:13" x14ac:dyDescent="0.25">
      <c r="A7" s="3" t="s">
        <v>7</v>
      </c>
      <c r="B7" s="2" t="str">
        <f>'Input data BoD'!B8</f>
        <v>G45-G46,8; I60-I62,9; I63-I63,9; I65-I66,9; I67,0-I67,3; I67,5-I67,6; I68,1-I68,2; I69,0-I69,3</v>
      </c>
      <c r="C7" s="2"/>
      <c r="D7" s="2"/>
    </row>
    <row r="8" spans="1:13" x14ac:dyDescent="0.25">
      <c r="A8" s="3" t="s">
        <v>8</v>
      </c>
      <c r="B8" s="2">
        <f>'Input data BoD'!B9</f>
        <v>2018</v>
      </c>
      <c r="C8" s="2"/>
      <c r="D8" s="2"/>
    </row>
    <row r="9" spans="1:13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>
        <v>2018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x14ac:dyDescent="0.25">
      <c r="A11" s="15"/>
      <c r="B11" s="15"/>
      <c r="C11" s="15" t="s">
        <v>72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5" t="s">
        <v>72</v>
      </c>
      <c r="B12" s="15" t="s">
        <v>73</v>
      </c>
      <c r="C12" s="15" t="s">
        <v>74</v>
      </c>
      <c r="D12" s="15" t="s">
        <v>75</v>
      </c>
      <c r="E12" s="15" t="s">
        <v>76</v>
      </c>
      <c r="F12" s="15" t="s">
        <v>77</v>
      </c>
      <c r="G12" s="15" t="s">
        <v>78</v>
      </c>
      <c r="H12" s="15" t="s">
        <v>79</v>
      </c>
      <c r="I12" s="15" t="s">
        <v>80</v>
      </c>
      <c r="J12" s="15" t="s">
        <v>81</v>
      </c>
      <c r="K12" s="15" t="s">
        <v>82</v>
      </c>
      <c r="L12" s="15"/>
      <c r="M12" s="15" t="s">
        <v>18</v>
      </c>
    </row>
    <row r="13" spans="1:13" x14ac:dyDescent="0.25">
      <c r="A13" s="15" t="s">
        <v>84</v>
      </c>
      <c r="B13" s="15">
        <v>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15" t="s">
        <v>85</v>
      </c>
      <c r="B14" s="9">
        <v>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25">
      <c r="A15" s="15" t="s">
        <v>86</v>
      </c>
      <c r="B15" s="9">
        <v>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25">
      <c r="A16" s="15" t="s">
        <v>87</v>
      </c>
      <c r="B16" s="9">
        <v>3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>
        <f>SUM(C16:K16)</f>
        <v>0</v>
      </c>
    </row>
    <row r="17" spans="1:13" x14ac:dyDescent="0.25">
      <c r="A17" s="15" t="s">
        <v>88</v>
      </c>
      <c r="B17" s="9">
        <v>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 t="shared" ref="M17:M37" si="0">SUM(C17:K17)</f>
        <v>0</v>
      </c>
    </row>
    <row r="18" spans="1:13" x14ac:dyDescent="0.25">
      <c r="A18" s="15" t="s">
        <v>89</v>
      </c>
      <c r="B18" s="9">
        <v>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 t="shared" si="0"/>
        <v>0</v>
      </c>
    </row>
    <row r="19" spans="1:13" x14ac:dyDescent="0.25">
      <c r="A19" s="15" t="s">
        <v>90</v>
      </c>
      <c r="B19" s="9">
        <v>6</v>
      </c>
      <c r="C19" s="15">
        <v>8338</v>
      </c>
      <c r="D19" s="15">
        <v>11415</v>
      </c>
      <c r="E19" s="15">
        <v>9422</v>
      </c>
      <c r="F19" s="15">
        <v>9385</v>
      </c>
      <c r="G19" s="15">
        <v>16093</v>
      </c>
      <c r="H19" s="15">
        <v>13679</v>
      </c>
      <c r="I19" s="15">
        <v>9843</v>
      </c>
      <c r="J19" s="15">
        <v>9490</v>
      </c>
      <c r="K19" s="15">
        <v>4213</v>
      </c>
      <c r="L19" s="15"/>
      <c r="M19" s="15">
        <f t="shared" si="0"/>
        <v>91878</v>
      </c>
    </row>
    <row r="20" spans="1:13" x14ac:dyDescent="0.25">
      <c r="A20" s="15" t="s">
        <v>91</v>
      </c>
      <c r="B20" s="9">
        <v>7</v>
      </c>
      <c r="C20" s="15">
        <v>61149</v>
      </c>
      <c r="D20" s="15">
        <v>82414</v>
      </c>
      <c r="E20" s="15">
        <v>72060</v>
      </c>
      <c r="F20" s="15">
        <v>71614</v>
      </c>
      <c r="G20" s="15">
        <v>119220</v>
      </c>
      <c r="H20" s="15">
        <v>99260</v>
      </c>
      <c r="I20" s="15">
        <v>75210</v>
      </c>
      <c r="J20" s="15">
        <v>69588</v>
      </c>
      <c r="K20" s="15">
        <v>32868</v>
      </c>
      <c r="L20" s="15"/>
      <c r="M20" s="15">
        <f t="shared" si="0"/>
        <v>683383</v>
      </c>
    </row>
    <row r="21" spans="1:13" x14ac:dyDescent="0.25">
      <c r="A21" s="15" t="s">
        <v>92</v>
      </c>
      <c r="B21" s="9">
        <v>8</v>
      </c>
      <c r="C21" s="15">
        <v>400998</v>
      </c>
      <c r="D21" s="15">
        <v>536021</v>
      </c>
      <c r="E21" s="15">
        <v>488120</v>
      </c>
      <c r="F21" s="15">
        <v>493090</v>
      </c>
      <c r="G21" s="15">
        <v>815918</v>
      </c>
      <c r="H21" s="15">
        <v>708507</v>
      </c>
      <c r="I21" s="15">
        <v>506916</v>
      </c>
      <c r="J21" s="15">
        <v>469676</v>
      </c>
      <c r="K21" s="15">
        <v>219589</v>
      </c>
      <c r="L21" s="15"/>
      <c r="M21" s="15">
        <f t="shared" si="0"/>
        <v>4638835</v>
      </c>
    </row>
    <row r="22" spans="1:13" x14ac:dyDescent="0.25">
      <c r="A22" s="15" t="s">
        <v>93</v>
      </c>
      <c r="B22" s="9">
        <v>9</v>
      </c>
      <c r="C22" s="15">
        <v>1073558</v>
      </c>
      <c r="D22" s="15">
        <v>1408726</v>
      </c>
      <c r="E22" s="15">
        <v>1325475</v>
      </c>
      <c r="F22" s="15">
        <v>1363745</v>
      </c>
      <c r="G22" s="15">
        <v>2180311</v>
      </c>
      <c r="H22" s="15">
        <v>1899340</v>
      </c>
      <c r="I22" s="15">
        <v>1363499</v>
      </c>
      <c r="J22" s="15">
        <v>1259770</v>
      </c>
      <c r="K22" s="15">
        <v>595181</v>
      </c>
      <c r="L22" s="15"/>
      <c r="M22" s="15">
        <f t="shared" si="0"/>
        <v>12469605</v>
      </c>
    </row>
    <row r="23" spans="1:13" x14ac:dyDescent="0.25">
      <c r="A23" s="15" t="s">
        <v>94</v>
      </c>
      <c r="B23" s="9">
        <v>10</v>
      </c>
      <c r="C23" s="15">
        <v>1447801</v>
      </c>
      <c r="D23" s="15">
        <v>1764025</v>
      </c>
      <c r="E23" s="15">
        <v>1866216</v>
      </c>
      <c r="F23" s="15">
        <v>1900920</v>
      </c>
      <c r="G23" s="15">
        <v>2897851</v>
      </c>
      <c r="H23" s="15">
        <v>2533596</v>
      </c>
      <c r="I23" s="15">
        <v>1902740</v>
      </c>
      <c r="J23" s="15">
        <v>1729356</v>
      </c>
      <c r="K23" s="15">
        <v>828661</v>
      </c>
      <c r="L23" s="15"/>
      <c r="M23" s="15">
        <f t="shared" si="0"/>
        <v>16871166</v>
      </c>
    </row>
    <row r="24" spans="1:13" x14ac:dyDescent="0.25">
      <c r="A24" s="15" t="s">
        <v>95</v>
      </c>
      <c r="B24" s="9">
        <v>11</v>
      </c>
      <c r="C24" s="15">
        <v>1643980</v>
      </c>
      <c r="D24" s="15">
        <v>1874839</v>
      </c>
      <c r="E24" s="15">
        <v>2267123</v>
      </c>
      <c r="F24" s="15">
        <v>2225792</v>
      </c>
      <c r="G24" s="15">
        <v>3268275</v>
      </c>
      <c r="H24" s="15">
        <v>2900540</v>
      </c>
      <c r="I24" s="15">
        <v>2197527</v>
      </c>
      <c r="J24" s="15">
        <v>2037133</v>
      </c>
      <c r="K24" s="15">
        <v>983071</v>
      </c>
      <c r="L24" s="15"/>
      <c r="M24" s="15">
        <f t="shared" si="0"/>
        <v>19398280</v>
      </c>
    </row>
    <row r="25" spans="1:13" x14ac:dyDescent="0.25">
      <c r="A25" s="15" t="s">
        <v>96</v>
      </c>
      <c r="B25" s="9">
        <v>12</v>
      </c>
      <c r="C25" s="15">
        <v>1215044</v>
      </c>
      <c r="D25" s="15">
        <v>1310763</v>
      </c>
      <c r="E25" s="15">
        <v>1839636</v>
      </c>
      <c r="F25" s="15">
        <v>1739561</v>
      </c>
      <c r="G25" s="15">
        <v>2331644</v>
      </c>
      <c r="H25" s="15">
        <v>2036680</v>
      </c>
      <c r="I25" s="15">
        <v>1577620</v>
      </c>
      <c r="J25" s="15">
        <v>1447261</v>
      </c>
      <c r="K25" s="15">
        <v>714452</v>
      </c>
      <c r="L25" s="15"/>
      <c r="M25" s="15">
        <f t="shared" si="0"/>
        <v>14212661</v>
      </c>
    </row>
    <row r="26" spans="1:13" x14ac:dyDescent="0.25">
      <c r="A26" s="15" t="s">
        <v>97</v>
      </c>
      <c r="B26" s="9">
        <v>13</v>
      </c>
      <c r="C26" s="15">
        <v>497284</v>
      </c>
      <c r="D26" s="15">
        <v>474671</v>
      </c>
      <c r="E26" s="15">
        <v>911398</v>
      </c>
      <c r="F26" s="15">
        <v>852795</v>
      </c>
      <c r="G26" s="15">
        <v>940624</v>
      </c>
      <c r="H26" s="15">
        <v>768378</v>
      </c>
      <c r="I26" s="15">
        <v>615663</v>
      </c>
      <c r="J26" s="15">
        <v>561985</v>
      </c>
      <c r="K26" s="15">
        <v>296703</v>
      </c>
      <c r="L26" s="15"/>
      <c r="M26" s="15">
        <f t="shared" si="0"/>
        <v>5919501</v>
      </c>
    </row>
    <row r="27" spans="1:13" x14ac:dyDescent="0.25">
      <c r="A27" s="15" t="s">
        <v>98</v>
      </c>
      <c r="B27" s="9">
        <v>14</v>
      </c>
      <c r="C27" s="15">
        <v>220992</v>
      </c>
      <c r="D27" s="15">
        <v>214032</v>
      </c>
      <c r="E27" s="15">
        <v>390402</v>
      </c>
      <c r="F27" s="15">
        <v>367684</v>
      </c>
      <c r="G27" s="15">
        <v>410659</v>
      </c>
      <c r="H27" s="15">
        <v>339663</v>
      </c>
      <c r="I27" s="15">
        <v>275439</v>
      </c>
      <c r="J27" s="15">
        <v>235732</v>
      </c>
      <c r="K27" s="15">
        <v>119971</v>
      </c>
      <c r="L27" s="15"/>
      <c r="M27" s="15">
        <f t="shared" si="0"/>
        <v>2574574</v>
      </c>
    </row>
    <row r="28" spans="1:13" x14ac:dyDescent="0.25">
      <c r="A28" s="15" t="s">
        <v>99</v>
      </c>
      <c r="B28" s="9">
        <v>15</v>
      </c>
      <c r="C28" s="15">
        <v>116577</v>
      </c>
      <c r="D28" s="15">
        <v>101714</v>
      </c>
      <c r="E28" s="15">
        <v>194144</v>
      </c>
      <c r="F28" s="15">
        <v>201502</v>
      </c>
      <c r="G28" s="15">
        <v>222261</v>
      </c>
      <c r="H28" s="15">
        <v>174780</v>
      </c>
      <c r="I28" s="15">
        <v>143406</v>
      </c>
      <c r="J28" s="15">
        <v>116012</v>
      </c>
      <c r="K28" s="15">
        <v>55792</v>
      </c>
      <c r="L28" s="15"/>
      <c r="M28" s="15">
        <f t="shared" si="0"/>
        <v>1326188</v>
      </c>
    </row>
    <row r="29" spans="1:13" x14ac:dyDescent="0.25">
      <c r="A29" s="15" t="s">
        <v>100</v>
      </c>
      <c r="B29" s="9">
        <v>16</v>
      </c>
      <c r="C29" s="15">
        <v>41951</v>
      </c>
      <c r="D29" s="15">
        <v>36107</v>
      </c>
      <c r="E29" s="15">
        <v>87211</v>
      </c>
      <c r="F29" s="15">
        <v>86629</v>
      </c>
      <c r="G29" s="15">
        <v>76642</v>
      </c>
      <c r="H29" s="15">
        <v>59143</v>
      </c>
      <c r="I29" s="15">
        <v>45713</v>
      </c>
      <c r="J29" s="15">
        <v>38620</v>
      </c>
      <c r="K29" s="15">
        <v>18240</v>
      </c>
      <c r="L29" s="15"/>
      <c r="M29" s="15">
        <f t="shared" si="0"/>
        <v>490256</v>
      </c>
    </row>
    <row r="30" spans="1:13" x14ac:dyDescent="0.25">
      <c r="A30" s="15" t="s">
        <v>101</v>
      </c>
      <c r="B30" s="9">
        <v>17</v>
      </c>
      <c r="C30" s="15">
        <v>18482</v>
      </c>
      <c r="D30" s="15">
        <v>16447</v>
      </c>
      <c r="E30" s="15">
        <v>35321</v>
      </c>
      <c r="F30" s="15">
        <v>30095</v>
      </c>
      <c r="G30" s="15">
        <v>28326</v>
      </c>
      <c r="H30" s="15">
        <v>22309</v>
      </c>
      <c r="I30" s="15">
        <v>17188</v>
      </c>
      <c r="J30" s="15">
        <v>13316</v>
      </c>
      <c r="K30" s="15">
        <v>6466</v>
      </c>
      <c r="L30" s="15"/>
      <c r="M30" s="15">
        <f t="shared" si="0"/>
        <v>187950</v>
      </c>
    </row>
    <row r="31" spans="1:13" x14ac:dyDescent="0.25">
      <c r="A31" s="15" t="s">
        <v>102</v>
      </c>
      <c r="B31" s="9">
        <v>18</v>
      </c>
      <c r="C31" s="15">
        <v>706</v>
      </c>
      <c r="D31" s="15">
        <v>860</v>
      </c>
      <c r="E31" s="15">
        <v>1049</v>
      </c>
      <c r="F31" s="15">
        <v>1137</v>
      </c>
      <c r="G31" s="15">
        <v>1467</v>
      </c>
      <c r="H31" s="15">
        <v>1430</v>
      </c>
      <c r="I31" s="15">
        <v>1123</v>
      </c>
      <c r="J31" s="15">
        <v>1005</v>
      </c>
      <c r="K31" s="15">
        <v>507</v>
      </c>
      <c r="L31" s="15"/>
      <c r="M31" s="15">
        <f t="shared" si="0"/>
        <v>9284</v>
      </c>
    </row>
    <row r="32" spans="1:13" x14ac:dyDescent="0.25">
      <c r="A32" s="15" t="s">
        <v>103</v>
      </c>
      <c r="B32" s="9">
        <v>19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>
        <f t="shared" si="0"/>
        <v>0</v>
      </c>
    </row>
    <row r="33" spans="1:13" x14ac:dyDescent="0.25">
      <c r="A33" s="15" t="s">
        <v>104</v>
      </c>
      <c r="B33" s="9">
        <v>20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f t="shared" si="0"/>
        <v>0</v>
      </c>
    </row>
    <row r="34" spans="1:13" x14ac:dyDescent="0.25">
      <c r="A34" s="15" t="s">
        <v>105</v>
      </c>
      <c r="B34" s="9">
        <v>21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f t="shared" si="0"/>
        <v>0</v>
      </c>
    </row>
    <row r="35" spans="1:13" x14ac:dyDescent="0.25">
      <c r="A35" s="15" t="s">
        <v>106</v>
      </c>
      <c r="B35" s="9">
        <v>22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>
        <f t="shared" si="0"/>
        <v>0</v>
      </c>
    </row>
    <row r="36" spans="1:13" x14ac:dyDescent="0.25">
      <c r="A36" s="15" t="s">
        <v>107</v>
      </c>
      <c r="B36" s="9">
        <v>23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>
        <f t="shared" si="0"/>
        <v>0</v>
      </c>
    </row>
    <row r="37" spans="1:13" x14ac:dyDescent="0.25">
      <c r="A37" s="15" t="s">
        <v>108</v>
      </c>
      <c r="B37" s="9">
        <v>24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>
        <f t="shared" si="0"/>
        <v>0</v>
      </c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15" t="s">
        <v>18</v>
      </c>
      <c r="B39" s="15"/>
      <c r="C39" s="15">
        <f>SUM(C13:C37)</f>
        <v>6746860</v>
      </c>
      <c r="D39" s="15">
        <f t="shared" ref="D39:E39" si="1">SUM(D13:D37)</f>
        <v>7832034</v>
      </c>
      <c r="E39" s="15">
        <f t="shared" si="1"/>
        <v>9487577</v>
      </c>
      <c r="F39" s="15">
        <f t="shared" ref="F39:K39" si="2">SUM(F13:F37)</f>
        <v>9343949</v>
      </c>
      <c r="G39" s="15">
        <f t="shared" si="2"/>
        <v>13309291</v>
      </c>
      <c r="H39" s="15">
        <f t="shared" si="2"/>
        <v>11557305</v>
      </c>
      <c r="I39" s="15">
        <f t="shared" si="2"/>
        <v>8731887</v>
      </c>
      <c r="J39" s="15">
        <f t="shared" si="2"/>
        <v>7988944</v>
      </c>
      <c r="K39" s="15">
        <f t="shared" si="2"/>
        <v>3875714</v>
      </c>
      <c r="L39" s="15"/>
      <c r="M39" s="15">
        <f>SUM(M15:M37)</f>
        <v>78873561</v>
      </c>
    </row>
    <row r="40" spans="1:13" x14ac:dyDescent="0.25">
      <c r="A40" s="9"/>
      <c r="B40" s="9"/>
      <c r="C40" s="15"/>
      <c r="D40" s="15"/>
      <c r="E40" s="10"/>
      <c r="F40" s="15"/>
      <c r="G40" s="15"/>
      <c r="H40" s="15"/>
      <c r="I40" s="15"/>
      <c r="J40" s="15"/>
      <c r="K40" s="15"/>
      <c r="L40" s="15"/>
      <c r="M40" s="15"/>
    </row>
    <row r="41" spans="1:13" x14ac:dyDescent="0.25">
      <c r="A41" s="9"/>
      <c r="B41" s="9"/>
      <c r="C41" s="12"/>
      <c r="D41" s="10"/>
      <c r="E41" s="15"/>
      <c r="F41" s="15"/>
      <c r="G41" s="15"/>
      <c r="H41" s="15"/>
      <c r="I41" s="15"/>
      <c r="J41" s="15"/>
      <c r="K41" s="15"/>
      <c r="L41" s="15"/>
      <c r="M41" s="15"/>
    </row>
    <row r="42" spans="1:13" x14ac:dyDescent="0.25">
      <c r="A42" s="9" t="s">
        <v>15</v>
      </c>
      <c r="B42" s="9"/>
      <c r="C42" s="15" t="s">
        <v>56</v>
      </c>
      <c r="D42" s="10"/>
      <c r="E42" s="15"/>
      <c r="F42" s="15"/>
      <c r="G42" s="15"/>
      <c r="H42" s="15"/>
      <c r="I42" s="15"/>
      <c r="J42" s="15"/>
      <c r="K42" s="15"/>
      <c r="L42" s="15"/>
      <c r="M42" s="15"/>
    </row>
    <row r="43" spans="1:13" x14ac:dyDescent="0.25">
      <c r="A43" s="9"/>
      <c r="B43" s="9"/>
      <c r="C43" s="15"/>
      <c r="D43" s="10"/>
      <c r="E43" s="15"/>
      <c r="F43" s="15"/>
      <c r="G43" s="15"/>
      <c r="H43" s="15"/>
      <c r="I43" s="15"/>
      <c r="J43" s="15"/>
      <c r="K43" s="15"/>
      <c r="L43" s="15"/>
      <c r="M43" s="15"/>
    </row>
    <row r="44" spans="1:13" x14ac:dyDescent="0.25">
      <c r="A44" s="9"/>
      <c r="B44" s="9"/>
      <c r="D44" s="10"/>
    </row>
    <row r="45" spans="1:13" x14ac:dyDescent="0.25">
      <c r="A45" s="9"/>
      <c r="B45" s="9"/>
      <c r="D45" s="10"/>
    </row>
    <row r="46" spans="1:13" x14ac:dyDescent="0.25">
      <c r="A46" s="9"/>
      <c r="B46" s="9"/>
      <c r="D46" s="10"/>
    </row>
    <row r="47" spans="1:13" x14ac:dyDescent="0.25">
      <c r="A47" s="9"/>
      <c r="B47" s="9"/>
      <c r="D47" s="10"/>
    </row>
    <row r="48" spans="1:13" x14ac:dyDescent="0.25">
      <c r="A48" s="9"/>
      <c r="B48" s="9"/>
      <c r="D48" s="10"/>
    </row>
    <row r="49" spans="1:4" x14ac:dyDescent="0.25">
      <c r="A49" s="9"/>
      <c r="B49" s="9"/>
      <c r="D49" s="10"/>
    </row>
    <row r="50" spans="1:4" x14ac:dyDescent="0.25">
      <c r="A50" s="9"/>
      <c r="B50" s="9"/>
      <c r="D50" s="10"/>
    </row>
    <row r="51" spans="1:4" x14ac:dyDescent="0.25">
      <c r="A51" s="9"/>
      <c r="B51" s="9"/>
      <c r="D51" s="10"/>
    </row>
    <row r="52" spans="1:4" x14ac:dyDescent="0.25">
      <c r="A52" s="9"/>
      <c r="B52" s="9"/>
      <c r="D52" s="10"/>
    </row>
    <row r="53" spans="1:4" x14ac:dyDescent="0.25">
      <c r="A53" s="9"/>
      <c r="B53" s="9"/>
    </row>
    <row r="54" spans="1:4" x14ac:dyDescent="0.25">
      <c r="A54" s="9"/>
      <c r="B54" s="9"/>
    </row>
    <row r="55" spans="1:4" x14ac:dyDescent="0.25">
      <c r="A55" s="9"/>
      <c r="B55" s="9"/>
    </row>
    <row r="56" spans="1:4" x14ac:dyDescent="0.25">
      <c r="A56" s="9"/>
      <c r="B56" s="9"/>
    </row>
    <row r="57" spans="1:4" x14ac:dyDescent="0.25">
      <c r="A57" s="9"/>
      <c r="B57" s="9"/>
    </row>
    <row r="58" spans="1:4" x14ac:dyDescent="0.25">
      <c r="B58" s="9"/>
    </row>
    <row r="59" spans="1:4" x14ac:dyDescent="0.25">
      <c r="A59" s="9"/>
      <c r="B59" s="9"/>
    </row>
    <row r="60" spans="1:4" x14ac:dyDescent="0.25">
      <c r="A60" s="9"/>
      <c r="B60" s="9"/>
    </row>
    <row r="61" spans="1:4" x14ac:dyDescent="0.25">
      <c r="A61" s="9"/>
      <c r="B61" s="9"/>
    </row>
    <row r="62" spans="1:4" x14ac:dyDescent="0.25">
      <c r="A62" s="9"/>
      <c r="B62" s="9"/>
    </row>
    <row r="63" spans="1:4" x14ac:dyDescent="0.25">
      <c r="A63" s="9"/>
      <c r="B63" s="9"/>
    </row>
    <row r="64" spans="1:4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0"/>
  <sheetViews>
    <sheetView workbookViewId="0">
      <selection activeCell="C26" sqref="C25:D26"/>
    </sheetView>
  </sheetViews>
  <sheetFormatPr baseColWidth="10" defaultRowHeight="15" x14ac:dyDescent="0.25"/>
  <sheetData>
    <row r="1" spans="1:1" x14ac:dyDescent="0.25">
      <c r="A1" s="7" t="s">
        <v>55</v>
      </c>
    </row>
    <row r="4" spans="1:1" x14ac:dyDescent="0.25">
      <c r="A4" t="str">
        <f>'Input data BoD'!B41</f>
        <v>Gesundheitsberichtserstattung des Bundes (2018)</v>
      </c>
    </row>
    <row r="5" spans="1:1" x14ac:dyDescent="0.25">
      <c r="A5" t="s">
        <v>62</v>
      </c>
    </row>
    <row r="7" spans="1:1" x14ac:dyDescent="0.25">
      <c r="A7" t="str">
        <f>'Input data BoD'!E41</f>
        <v>Destatis (2018)</v>
      </c>
    </row>
    <row r="8" spans="1:1" x14ac:dyDescent="0.25">
      <c r="A8" t="s">
        <v>59</v>
      </c>
    </row>
    <row r="10" spans="1:1" x14ac:dyDescent="0.25">
      <c r="A10" t="str">
        <f>'Input data BoD'!G41</f>
        <v>Gesundheitsberichtserstattung des Bundes (2017)</v>
      </c>
    </row>
    <row r="11" spans="1:1" x14ac:dyDescent="0.25">
      <c r="A11" t="s">
        <v>57</v>
      </c>
    </row>
    <row r="13" spans="1:1" x14ac:dyDescent="0.25">
      <c r="A13" t="str">
        <f>'Input data Exposure'!C42</f>
        <v>Modelierung Sarah</v>
      </c>
    </row>
    <row r="14" spans="1:1" x14ac:dyDescent="0.25">
      <c r="A14" s="25" t="s">
        <v>61</v>
      </c>
    </row>
    <row r="16" spans="1:1" x14ac:dyDescent="0.25">
      <c r="A16" t="str">
        <f>'Input data BoD'!M41</f>
        <v>GBD 2019</v>
      </c>
    </row>
    <row r="17" spans="1:1" x14ac:dyDescent="0.25">
      <c r="A17" s="25" t="s">
        <v>114</v>
      </c>
    </row>
    <row r="19" spans="1:1" x14ac:dyDescent="0.25">
      <c r="A19" t="str">
        <f>'Input data BoD'!Q19</f>
        <v>GEDA (Busch &amp; Kuhnert 2017)</v>
      </c>
    </row>
    <row r="20" spans="1:1" x14ac:dyDescent="0.25">
      <c r="A20" t="s">
        <v>115</v>
      </c>
    </row>
  </sheetData>
  <hyperlinks>
    <hyperlink ref="A14" r:id="rId1" xr:uid="{00000000-0004-0000-0700-000000000000}"/>
    <hyperlink ref="A17" r:id="rId2" xr:uid="{8B5C2F71-6334-4560-8720-CA2F5C0CFBB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 data BoD</vt:lpstr>
      <vt:lpstr>Quantification BoD</vt:lpstr>
      <vt:lpstr>Input data Exposure</vt:lpstr>
      <vt:lpstr>Sources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2017-09-20T12:58:31Z</dcterms:created>
  <dcterms:modified xsi:type="dcterms:W3CDTF">2023-07-11T14:36:15Z</dcterms:modified>
</cp:coreProperties>
</file>