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chmannm\Documents\GitHub\EBDinExcel\xlsx\"/>
    </mc:Choice>
  </mc:AlternateContent>
  <xr:revisionPtr revIDLastSave="0" documentId="13_ncr:1_{6159C1C8-76E7-4BFD-A9B9-B6F7DD388214}" xr6:coauthVersionLast="47" xr6:coauthVersionMax="47" xr10:uidLastSave="{00000000-0000-0000-0000-000000000000}"/>
  <bookViews>
    <workbookView xWindow="-28920" yWindow="-1980" windowWidth="29040" windowHeight="17520" xr2:uid="{00000000-000D-0000-FFFF-FFFF00000000}"/>
  </bookViews>
  <sheets>
    <sheet name="Road traffic noi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" l="1"/>
  <c r="L26" i="2"/>
  <c r="M26" i="2"/>
  <c r="N26" i="2"/>
  <c r="O26" i="2"/>
  <c r="P26" i="2"/>
  <c r="J26" i="2"/>
  <c r="C22" i="2"/>
  <c r="C23" i="2"/>
  <c r="C24" i="2"/>
  <c r="C25" i="2"/>
  <c r="C21" i="2"/>
  <c r="P22" i="2"/>
  <c r="P23" i="2"/>
  <c r="P24" i="2"/>
  <c r="P25" i="2"/>
  <c r="P21" i="2"/>
  <c r="E15" i="2" l="1"/>
  <c r="E16" i="2"/>
  <c r="E17" i="2"/>
  <c r="E18" i="2"/>
  <c r="E19" i="2"/>
  <c r="C26" i="2"/>
  <c r="C27" i="2" s="1"/>
  <c r="C16" i="2" s="1"/>
  <c r="F16" i="2" s="1"/>
  <c r="E20" i="2"/>
  <c r="E21" i="2"/>
  <c r="F21" i="2" s="1"/>
  <c r="E22" i="2"/>
  <c r="F22" i="2" s="1"/>
  <c r="E23" i="2"/>
  <c r="F23" i="2" s="1"/>
  <c r="E24" i="2"/>
  <c r="E25" i="2"/>
  <c r="F25" i="2" s="1"/>
  <c r="F24" i="2"/>
  <c r="E34" i="2" l="1"/>
  <c r="C15" i="2"/>
  <c r="F15" i="2" s="1"/>
  <c r="C20" i="2"/>
  <c r="F20" i="2" s="1"/>
  <c r="F26" i="2" s="1"/>
  <c r="C19" i="2"/>
  <c r="F19" i="2" s="1"/>
  <c r="C18" i="2"/>
  <c r="F18" i="2" s="1"/>
  <c r="C17" i="2"/>
  <c r="F17" i="2" s="1"/>
  <c r="E33" i="2" l="1"/>
  <c r="E32" i="2"/>
</calcChain>
</file>

<file path=xl/sharedStrings.xml><?xml version="1.0" encoding="utf-8"?>
<sst xmlns="http://schemas.openxmlformats.org/spreadsheetml/2006/main" count="52" uniqueCount="52">
  <si>
    <t>Lden</t>
  </si>
  <si>
    <t>&gt; 60 &lt;= 65</t>
  </si>
  <si>
    <t>&gt; 65 &lt;= 70</t>
  </si>
  <si>
    <t>&gt; 70 &lt;= 75</t>
  </si>
  <si>
    <t xml:space="preserve"> &gt; 75</t>
  </si>
  <si>
    <t>Author:</t>
  </si>
  <si>
    <t>Date:</t>
  </si>
  <si>
    <t>Checked by:</t>
  </si>
  <si>
    <t>Substance:</t>
  </si>
  <si>
    <t>Population:</t>
  </si>
  <si>
    <t>Disease:</t>
  </si>
  <si>
    <t>ICD-10:</t>
  </si>
  <si>
    <t>Year:</t>
  </si>
  <si>
    <t>Lden mean</t>
  </si>
  <si>
    <t>population</t>
  </si>
  <si>
    <t>People highly annoyed</t>
  </si>
  <si>
    <t>Road traffic Noise</t>
  </si>
  <si>
    <t xml:space="preserve">Perecentage being exposed of entire population </t>
  </si>
  <si>
    <t>&gt; 55 &lt;=60</t>
  </si>
  <si>
    <t>Matthias Lochmann</t>
  </si>
  <si>
    <t>März 2025</t>
  </si>
  <si>
    <t>Hessen, Ballungsräume</t>
  </si>
  <si>
    <t>Table 2.2. Relative fractions per EU member country to calculate the exposure values below the END thresholds at 5 dB for Lden road noise inside agglomerations</t>
  </si>
  <si>
    <t>&gt; 50 &lt;=55</t>
  </si>
  <si>
    <t>&gt; 45 &lt;=50</t>
  </si>
  <si>
    <t>&gt; 40 &lt;=45</t>
  </si>
  <si>
    <t>&gt; 35 &lt;=40</t>
  </si>
  <si>
    <t>&gt; 30 &lt;=35</t>
  </si>
  <si>
    <t>&gt; 25 &lt;=30</t>
  </si>
  <si>
    <t>Fraction</t>
  </si>
  <si>
    <t>Summe&gt;55</t>
  </si>
  <si>
    <t>Summe&lt;55</t>
  </si>
  <si>
    <t>Gesamtpopulation</t>
  </si>
  <si>
    <t xml:space="preserve">Percentage feeling annoyed of the exposed </t>
  </si>
  <si>
    <t>Percentage feeling annoyed of entire population</t>
  </si>
  <si>
    <t>Imputation der Belastetenzahlen unterhalb der Kartierungsschwelle</t>
  </si>
  <si>
    <t>Name                  Stadt/Gemeinde</t>
  </si>
  <si>
    <t xml:space="preserve">Anzahl Belasteter LDEN  ab 55 bis 59 
</t>
  </si>
  <si>
    <t>Anzahl Belasteter LDEN  ab 60 bis 64</t>
  </si>
  <si>
    <t xml:space="preserve">Anzahl Belasteter LDEN  ab 65 bis 69
</t>
  </si>
  <si>
    <t xml:space="preserve">Anzahl Belasteter LDEN  ab 70 bis 74
</t>
  </si>
  <si>
    <t xml:space="preserve">Anzahl Belasteter LDEN ab 75 
</t>
  </si>
  <si>
    <t>Darmstadt</t>
  </si>
  <si>
    <t xml:space="preserve">Frankfurt am Main </t>
  </si>
  <si>
    <t>Offenbach am Main</t>
  </si>
  <si>
    <t>Wiesbaden</t>
  </si>
  <si>
    <t>Hanau</t>
  </si>
  <si>
    <t>Kassel</t>
  </si>
  <si>
    <t>Alle Ballungsräume</t>
  </si>
  <si>
    <t>Percentage highly annoyed</t>
  </si>
  <si>
    <t>Summe</t>
  </si>
  <si>
    <t>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</si>
</sst>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  <numFmt numFmtId="167" formatCode="0.0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1" fillId="7" borderId="5" applyNumberFormat="0" applyAlignment="0" applyProtection="0"/>
    <xf numFmtId="0" fontId="22" fillId="8" borderId="6" applyNumberFormat="0" applyAlignment="0" applyProtection="0"/>
    <xf numFmtId="0" fontId="23" fillId="8" borderId="5" applyNumberFormat="0" applyAlignment="0" applyProtection="0"/>
    <xf numFmtId="0" fontId="24" fillId="0" borderId="7" applyNumberFormat="0" applyFill="0" applyAlignment="0" applyProtection="0"/>
    <xf numFmtId="0" fontId="12" fillId="9" borderId="8" applyNumberFormat="0" applyAlignment="0" applyProtection="0"/>
    <xf numFmtId="0" fontId="25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3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3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13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3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13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13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8" fillId="6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34" borderId="0" applyNumberFormat="0" applyBorder="0" applyAlignment="0" applyProtection="0"/>
    <xf numFmtId="0" fontId="8" fillId="0" borderId="0"/>
    <xf numFmtId="0" fontId="20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</cellStyleXfs>
  <cellXfs count="38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0" borderId="0" xfId="0" applyFont="1" applyBorder="1"/>
    <xf numFmtId="0" fontId="1" fillId="0" borderId="0" xfId="0" applyFont="1"/>
    <xf numFmtId="3" fontId="2" fillId="0" borderId="0" xfId="0" applyNumberFormat="1" applyFont="1" applyBorder="1" applyAlignme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2" fontId="4" fillId="0" borderId="0" xfId="0" applyNumberFormat="1" applyFont="1"/>
    <xf numFmtId="3" fontId="3" fillId="0" borderId="0" xfId="0" applyNumberFormat="1" applyFont="1"/>
    <xf numFmtId="2" fontId="3" fillId="0" borderId="0" xfId="0" applyNumberFormat="1" applyFont="1"/>
    <xf numFmtId="0" fontId="3" fillId="0" borderId="0" xfId="0" applyFont="1" applyBorder="1"/>
    <xf numFmtId="3" fontId="3" fillId="0" borderId="0" xfId="0" applyNumberFormat="1" applyFont="1" applyFill="1"/>
    <xf numFmtId="0" fontId="5" fillId="0" borderId="0" xfId="0" applyFont="1"/>
    <xf numFmtId="3" fontId="6" fillId="0" borderId="0" xfId="0" applyNumberFormat="1" applyFont="1"/>
    <xf numFmtId="2" fontId="6" fillId="0" borderId="0" xfId="0" applyNumberFormat="1" applyFont="1"/>
    <xf numFmtId="0" fontId="7" fillId="2" borderId="0" xfId="0" applyFont="1" applyFill="1"/>
    <xf numFmtId="0" fontId="0" fillId="2" borderId="0" xfId="0" applyFill="1"/>
    <xf numFmtId="0" fontId="1" fillId="2" borderId="0" xfId="0" applyFont="1" applyFill="1"/>
    <xf numFmtId="49" fontId="0" fillId="2" borderId="0" xfId="0" applyNumberFormat="1" applyFill="1"/>
    <xf numFmtId="3" fontId="0" fillId="0" borderId="0" xfId="0" applyNumberFormat="1"/>
    <xf numFmtId="165" fontId="0" fillId="0" borderId="0" xfId="1" applyNumberFormat="1" applyFont="1"/>
    <xf numFmtId="0" fontId="11" fillId="0" borderId="0" xfId="0" applyFont="1"/>
    <xf numFmtId="165" fontId="0" fillId="0" borderId="0" xfId="0" applyNumberFormat="1"/>
    <xf numFmtId="9" fontId="0" fillId="0" borderId="0" xfId="12" applyFont="1"/>
    <xf numFmtId="0" fontId="0" fillId="3" borderId="0" xfId="0" applyFill="1"/>
    <xf numFmtId="9" fontId="0" fillId="3" borderId="0" xfId="12" applyFont="1" applyFill="1"/>
    <xf numFmtId="2" fontId="0" fillId="3" borderId="0" xfId="0" applyNumberFormat="1" applyFill="1"/>
    <xf numFmtId="166" fontId="0" fillId="3" borderId="0" xfId="12" applyNumberFormat="1" applyFont="1" applyFill="1"/>
    <xf numFmtId="10" fontId="0" fillId="3" borderId="0" xfId="12" applyNumberFormat="1" applyFont="1" applyFill="1"/>
    <xf numFmtId="17" fontId="0" fillId="0" borderId="0" xfId="0" applyNumberFormat="1"/>
    <xf numFmtId="3" fontId="21" fillId="7" borderId="5" xfId="20" applyNumberFormat="1"/>
    <xf numFmtId="0" fontId="0" fillId="0" borderId="0" xfId="0" applyFont="1" applyFill="1" applyBorder="1"/>
    <xf numFmtId="3" fontId="21" fillId="7" borderId="0" xfId="20" applyNumberFormat="1" applyBorder="1"/>
    <xf numFmtId="3" fontId="23" fillId="8" borderId="5" xfId="22" applyNumberFormat="1"/>
    <xf numFmtId="167" fontId="0" fillId="0" borderId="0" xfId="1" applyNumberFormat="1" applyFont="1"/>
    <xf numFmtId="0" fontId="0" fillId="0" borderId="0" xfId="0"/>
  </cellXfs>
  <cellStyles count="62">
    <cellStyle name="20 % - Akzent1" xfId="30" builtinId="30" customBuiltin="1"/>
    <cellStyle name="20 % - Akzent2" xfId="33" builtinId="34" customBuiltin="1"/>
    <cellStyle name="20 % - Akzent3" xfId="36" builtinId="38" customBuiltin="1"/>
    <cellStyle name="20 % - Akzent4" xfId="39" builtinId="42" customBuiltin="1"/>
    <cellStyle name="20 % - Akzent5" xfId="42" builtinId="46" customBuiltin="1"/>
    <cellStyle name="20 % - Akzent6" xfId="45" builtinId="50" customBuiltin="1"/>
    <cellStyle name="40 % - Akzent1" xfId="31" builtinId="31" customBuiltin="1"/>
    <cellStyle name="40 % - Akzent2" xfId="34" builtinId="35" customBuiltin="1"/>
    <cellStyle name="40 % - Akzent3" xfId="37" builtinId="39" customBuiltin="1"/>
    <cellStyle name="40 % - Akzent4" xfId="40" builtinId="43" customBuiltin="1"/>
    <cellStyle name="40 % - Akzent5" xfId="43" builtinId="47" customBuiltin="1"/>
    <cellStyle name="40 % - Akzent6" xfId="46" builtinId="51" customBuiltin="1"/>
    <cellStyle name="60 % - Akzent1 2" xfId="56" xr:uid="{01E03BD9-4755-4DB1-82D7-39A60CC8C152}"/>
    <cellStyle name="60 % - Akzent1 3" xfId="48" xr:uid="{376BE43E-3DF7-4D59-A949-584783FFCFBE}"/>
    <cellStyle name="60 % - Akzent2 2" xfId="57" xr:uid="{C878F301-1629-4AD6-990B-2401DAD9C912}"/>
    <cellStyle name="60 % - Akzent2 3" xfId="49" xr:uid="{BB6D3BA0-C009-48F6-9872-266EC9EEF609}"/>
    <cellStyle name="60 % - Akzent3 2" xfId="58" xr:uid="{51EF7578-D8E1-44EA-AA2F-BB8B8F6D53E2}"/>
    <cellStyle name="60 % - Akzent3 3" xfId="50" xr:uid="{882043DE-F59D-48B5-B5A4-E287955BC885}"/>
    <cellStyle name="60 % - Akzent4 2" xfId="59" xr:uid="{19444B97-2001-4C17-A9A8-CE0728D07EBA}"/>
    <cellStyle name="60 % - Akzent4 3" xfId="51" xr:uid="{A140BEB8-C025-4A51-BB54-D3E7C037BB00}"/>
    <cellStyle name="60 % - Akzent5 2" xfId="60" xr:uid="{486F903A-01F0-478A-9506-BC6C198F3610}"/>
    <cellStyle name="60 % - Akzent5 3" xfId="52" xr:uid="{4B44CD87-AB04-42A8-97C8-DA9A581512DA}"/>
    <cellStyle name="60 % - Akzent6 2" xfId="61" xr:uid="{3AC0A3AA-B427-423C-9A69-144C48CF958C}"/>
    <cellStyle name="60 % - Akzent6 3" xfId="53" xr:uid="{BD77BF1B-D745-479B-B47A-18B2A364E861}"/>
    <cellStyle name="Akzent1" xfId="29" builtinId="29" customBuiltin="1"/>
    <cellStyle name="Akzent2" xfId="32" builtinId="33" customBuiltin="1"/>
    <cellStyle name="Akzent3" xfId="35" builtinId="37" customBuiltin="1"/>
    <cellStyle name="Akzent4" xfId="38" builtinId="41" customBuiltin="1"/>
    <cellStyle name="Akzent5" xfId="41" builtinId="45" customBuiltin="1"/>
    <cellStyle name="Akzent6" xfId="44" builtinId="49" customBuiltin="1"/>
    <cellStyle name="Ausgabe" xfId="21" builtinId="21" customBuiltin="1"/>
    <cellStyle name="Berechnung" xfId="22" builtinId="22" customBuilti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Eingabe" xfId="20" builtinId="20" customBuiltin="1"/>
    <cellStyle name="Ergebnis" xfId="28" builtinId="25" customBuiltin="1"/>
    <cellStyle name="Erklärender Text" xfId="27" builtinId="53" customBuiltin="1"/>
    <cellStyle name="Gut" xfId="18" builtinId="26" customBuiltin="1"/>
    <cellStyle name="Komma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Neutral 2" xfId="55" xr:uid="{4128E9AC-71C6-43E9-85B2-6681FA76FDEA}"/>
    <cellStyle name="Neutral 3" xfId="47" xr:uid="{AC9D1AA8-42B6-4FB8-9819-9B258BDE4F49}"/>
    <cellStyle name="Notiz" xfId="26" builtinId="10" customBuiltin="1"/>
    <cellStyle name="Prozent" xfId="12" builtinId="5"/>
    <cellStyle name="Schlecht" xfId="19" builtinId="27" customBuiltin="1"/>
    <cellStyle name="Standard" xfId="0" builtinId="0"/>
    <cellStyle name="Standard 2" xfId="54" xr:uid="{EBC4015E-CFD2-4DAD-B167-0D15CEEE70DE}"/>
    <cellStyle name="Überschrift" xfId="13" builtinId="15" customBuiltin="1"/>
    <cellStyle name="Überschrift 1" xfId="14" builtinId="16" customBuiltin="1"/>
    <cellStyle name="Überschrift 2" xfId="15" builtinId="17" customBuiltin="1"/>
    <cellStyle name="Überschrift 3" xfId="16" builtinId="18" customBuiltin="1"/>
    <cellStyle name="Überschrift 4" xfId="17" builtinId="19" customBuiltin="1"/>
    <cellStyle name="Verknüpfte Zelle" xfId="23" builtinId="24" customBuiltin="1"/>
    <cellStyle name="Warnender Text" xfId="25" builtinId="11" customBuiltin="1"/>
    <cellStyle name="Zelle überprüfen" xfId="2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53975</xdr:rowOff>
    </xdr:from>
    <xdr:to>
      <xdr:col>14</xdr:col>
      <xdr:colOff>143960</xdr:colOff>
      <xdr:row>13</xdr:row>
      <xdr:rowOff>130211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88FC132-EA0C-4925-8D70-69FB0B59F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301875"/>
          <a:ext cx="7773485" cy="257211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1238250</xdr:colOff>
      <xdr:row>9</xdr:row>
      <xdr:rowOff>92075</xdr:rowOff>
    </xdr:from>
    <xdr:to>
      <xdr:col>14</xdr:col>
      <xdr:colOff>124918</xdr:colOff>
      <xdr:row>12</xdr:row>
      <xdr:rowOff>63574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6F199AC-4E22-4175-BB38-C63681D20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2150" y="1778000"/>
          <a:ext cx="7830643" cy="533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A9" zoomScale="160" zoomScaleNormal="160" workbookViewId="0">
      <selection activeCell="E29" sqref="E29"/>
    </sheetView>
  </sheetViews>
  <sheetFormatPr baseColWidth="10" defaultRowHeight="14.5" x14ac:dyDescent="0.35"/>
  <cols>
    <col min="3" max="3" width="14.453125" bestFit="1" customWidth="1"/>
    <col min="5" max="5" width="17.7265625" bestFit="1" customWidth="1"/>
    <col min="6" max="6" width="18.81640625" customWidth="1"/>
    <col min="7" max="7" width="12" bestFit="1" customWidth="1"/>
    <col min="8" max="8" width="12.1796875" bestFit="1" customWidth="1"/>
    <col min="9" max="9" width="13" bestFit="1" customWidth="1"/>
    <col min="10" max="10" width="13" customWidth="1"/>
    <col min="12" max="12" width="21.453125" customWidth="1"/>
    <col min="13" max="13" width="14.81640625" customWidth="1"/>
    <col min="14" max="14" width="12" bestFit="1" customWidth="1"/>
    <col min="18" max="18" width="13" bestFit="1" customWidth="1"/>
  </cols>
  <sheetData>
    <row r="1" spans="1:15" ht="18.5" x14ac:dyDescent="0.45">
      <c r="A1" s="17" t="s">
        <v>35</v>
      </c>
      <c r="B1" s="18"/>
      <c r="C1" s="18"/>
      <c r="D1" s="18"/>
      <c r="E1" s="1"/>
      <c r="F1" s="1"/>
    </row>
    <row r="2" spans="1:15" x14ac:dyDescent="0.35">
      <c r="A2" s="19" t="s">
        <v>5</v>
      </c>
      <c r="B2" s="18" t="s">
        <v>19</v>
      </c>
      <c r="C2" s="18"/>
      <c r="D2" s="18"/>
      <c r="E2" s="1"/>
      <c r="F2" s="1"/>
    </row>
    <row r="3" spans="1:15" x14ac:dyDescent="0.35">
      <c r="A3" s="19" t="s">
        <v>6</v>
      </c>
      <c r="B3" s="20" t="s">
        <v>20</v>
      </c>
      <c r="C3" s="18"/>
      <c r="D3" s="18"/>
      <c r="E3" s="1"/>
      <c r="F3" s="1"/>
    </row>
    <row r="4" spans="1:15" x14ac:dyDescent="0.35">
      <c r="A4" s="19" t="s">
        <v>7</v>
      </c>
      <c r="B4" s="20"/>
      <c r="C4" s="18"/>
      <c r="D4" s="18"/>
      <c r="E4" s="1"/>
      <c r="F4" s="1"/>
    </row>
    <row r="5" spans="1:15" x14ac:dyDescent="0.35">
      <c r="A5" s="19" t="s">
        <v>8</v>
      </c>
      <c r="B5" s="18" t="s">
        <v>16</v>
      </c>
      <c r="C5" s="18"/>
      <c r="D5" s="18"/>
      <c r="E5" s="5"/>
      <c r="F5" s="6"/>
    </row>
    <row r="6" spans="1:15" x14ac:dyDescent="0.35">
      <c r="A6" s="19" t="s">
        <v>9</v>
      </c>
      <c r="B6" s="18" t="s">
        <v>21</v>
      </c>
      <c r="C6" s="18"/>
      <c r="D6" s="18"/>
      <c r="E6" s="8"/>
      <c r="F6" s="6"/>
    </row>
    <row r="7" spans="1:15" x14ac:dyDescent="0.35">
      <c r="A7" s="19" t="s">
        <v>10</v>
      </c>
      <c r="B7" s="18"/>
      <c r="C7" s="18"/>
      <c r="D7" s="18"/>
      <c r="E7" s="10"/>
      <c r="F7" s="7"/>
    </row>
    <row r="8" spans="1:15" x14ac:dyDescent="0.35">
      <c r="A8" s="19" t="s">
        <v>11</v>
      </c>
      <c r="B8" s="18"/>
      <c r="C8" s="18"/>
      <c r="D8" s="18"/>
      <c r="E8" s="10"/>
      <c r="F8" s="1"/>
      <c r="G8" t="s">
        <v>22</v>
      </c>
    </row>
    <row r="9" spans="1:15" x14ac:dyDescent="0.35">
      <c r="A9" s="19" t="s">
        <v>12</v>
      </c>
      <c r="B9" s="18">
        <v>2022</v>
      </c>
      <c r="C9" s="18"/>
      <c r="D9" s="18"/>
      <c r="E9" s="10"/>
      <c r="F9" s="1"/>
    </row>
    <row r="10" spans="1:15" x14ac:dyDescent="0.35">
      <c r="A10" s="1"/>
      <c r="B10" s="1"/>
      <c r="C10" s="1"/>
      <c r="D10" s="1"/>
      <c r="E10" s="1"/>
      <c r="F10" s="1"/>
    </row>
    <row r="11" spans="1:15" ht="15.5" x14ac:dyDescent="0.35">
      <c r="A11" s="1"/>
      <c r="B11" s="1"/>
      <c r="C11" s="1"/>
      <c r="D11" s="1"/>
      <c r="E11" s="1"/>
      <c r="F11" s="1"/>
      <c r="M11" s="23"/>
    </row>
    <row r="12" spans="1:15" x14ac:dyDescent="0.35">
      <c r="A12" s="1"/>
      <c r="B12" s="1"/>
      <c r="C12" s="1"/>
      <c r="D12" s="1"/>
      <c r="E12" s="1"/>
      <c r="F12" s="1"/>
      <c r="I12" s="21"/>
      <c r="J12" s="21"/>
      <c r="K12" s="21"/>
      <c r="L12" s="21"/>
    </row>
    <row r="13" spans="1:15" x14ac:dyDescent="0.35">
      <c r="A13" s="1"/>
      <c r="B13" s="1"/>
      <c r="C13" s="1"/>
      <c r="D13" s="1"/>
      <c r="E13" s="1"/>
      <c r="F13" s="1"/>
      <c r="G13" s="4"/>
      <c r="H13" s="4"/>
      <c r="I13" s="4"/>
      <c r="L13" s="9"/>
      <c r="M13" s="8"/>
      <c r="N13" s="4"/>
    </row>
    <row r="14" spans="1:15" x14ac:dyDescent="0.35">
      <c r="A14" s="7" t="s">
        <v>0</v>
      </c>
      <c r="B14" s="3" t="s">
        <v>13</v>
      </c>
      <c r="C14" s="8" t="s">
        <v>14</v>
      </c>
      <c r="D14" s="8" t="s">
        <v>29</v>
      </c>
      <c r="E14" s="9" t="s">
        <v>49</v>
      </c>
      <c r="F14" s="8" t="s">
        <v>15</v>
      </c>
      <c r="G14" s="1"/>
    </row>
    <row r="15" spans="1:15" x14ac:dyDescent="0.35">
      <c r="A15" s="2" t="s">
        <v>28</v>
      </c>
      <c r="B15" s="12">
        <v>27</v>
      </c>
      <c r="C15" s="35">
        <f>D15*C$27</f>
        <v>116366.34075</v>
      </c>
      <c r="D15" s="36">
        <v>1.4250000000000001E-3</v>
      </c>
      <c r="E15" s="11">
        <f t="shared" ref="E15:E19" si="0">78.927-3.1162*B15+0.0342*(B15^2)</f>
        <v>19.72140000000001</v>
      </c>
      <c r="F15" s="13">
        <f t="shared" ref="F15:F19" si="1">(C15*E15)/100</f>
        <v>22949.071524670511</v>
      </c>
      <c r="G15" s="1"/>
      <c r="I15" s="22"/>
      <c r="J15" s="22"/>
      <c r="N15" s="24"/>
      <c r="O15" s="24"/>
    </row>
    <row r="16" spans="1:15" x14ac:dyDescent="0.35">
      <c r="A16" s="2" t="s">
        <v>27</v>
      </c>
      <c r="B16" s="12">
        <v>32</v>
      </c>
      <c r="C16" s="35">
        <f t="shared" ref="C16:C20" si="2">D16*C$27</f>
        <v>340524.66029999999</v>
      </c>
      <c r="D16" s="36">
        <v>4.1700000000000001E-3</v>
      </c>
      <c r="E16" s="11">
        <f t="shared" si="0"/>
        <v>14.229400000000005</v>
      </c>
      <c r="F16" s="13">
        <f t="shared" si="1"/>
        <v>48454.616012728213</v>
      </c>
      <c r="G16" s="1"/>
      <c r="I16" s="22"/>
      <c r="J16" s="22"/>
      <c r="N16" s="24"/>
      <c r="O16" s="24"/>
    </row>
    <row r="17" spans="1:16" x14ac:dyDescent="0.35">
      <c r="A17" s="2" t="s">
        <v>26</v>
      </c>
      <c r="B17" s="12">
        <v>37</v>
      </c>
      <c r="C17" s="35">
        <f t="shared" si="2"/>
        <v>1376552.5656300001</v>
      </c>
      <c r="D17" s="36">
        <v>1.6857E-2</v>
      </c>
      <c r="E17" s="11">
        <f t="shared" si="0"/>
        <v>10.447400000000002</v>
      </c>
      <c r="F17" s="13">
        <f t="shared" si="1"/>
        <v>143813.95274162866</v>
      </c>
      <c r="G17" s="1"/>
      <c r="I17" s="22"/>
      <c r="J17" s="22"/>
      <c r="N17" s="24"/>
      <c r="O17" s="24"/>
    </row>
    <row r="18" spans="1:16" x14ac:dyDescent="0.35">
      <c r="A18" s="2" t="s">
        <v>25</v>
      </c>
      <c r="B18" s="12">
        <v>42</v>
      </c>
      <c r="C18" s="35">
        <f t="shared" si="2"/>
        <v>5562964.3725700006</v>
      </c>
      <c r="D18" s="36">
        <v>6.8123000000000003E-2</v>
      </c>
      <c r="E18" s="11">
        <f t="shared" si="0"/>
        <v>8.3753999999999991</v>
      </c>
      <c r="F18" s="13">
        <f t="shared" si="1"/>
        <v>465920.5180602278</v>
      </c>
      <c r="G18" s="1"/>
    </row>
    <row r="19" spans="1:16" x14ac:dyDescent="0.35">
      <c r="A19" s="2" t="s">
        <v>24</v>
      </c>
      <c r="B19" s="12">
        <v>47</v>
      </c>
      <c r="C19" s="35">
        <f t="shared" si="2"/>
        <v>22742392.654410001</v>
      </c>
      <c r="D19" s="36">
        <v>0.278499</v>
      </c>
      <c r="E19" s="11">
        <f t="shared" si="0"/>
        <v>8.0134000000000185</v>
      </c>
      <c r="F19" s="13">
        <f t="shared" si="1"/>
        <v>1822438.8929684951</v>
      </c>
      <c r="G19" s="6"/>
    </row>
    <row r="20" spans="1:16" x14ac:dyDescent="0.35">
      <c r="A20" s="2" t="s">
        <v>23</v>
      </c>
      <c r="B20" s="12">
        <v>52</v>
      </c>
      <c r="C20" s="35">
        <f t="shared" si="2"/>
        <v>51521952.727520004</v>
      </c>
      <c r="D20" s="36">
        <v>0.63092800000000004</v>
      </c>
      <c r="E20" s="11">
        <f t="shared" ref="E20:E25" si="3">78.927-3.1162*B20+0.0342*(B20^2)</f>
        <v>9.3613999999999891</v>
      </c>
      <c r="F20" s="13">
        <f t="shared" ref="F20:F25" si="4">(C20*E20)/100</f>
        <v>4823176.0826340523</v>
      </c>
      <c r="G20" s="1"/>
      <c r="I20" s="37" t="s">
        <v>36</v>
      </c>
      <c r="J20" s="37" t="s">
        <v>42</v>
      </c>
      <c r="K20" s="37" t="s">
        <v>43</v>
      </c>
      <c r="L20" s="37" t="s">
        <v>44</v>
      </c>
      <c r="M20" s="37" t="s">
        <v>45</v>
      </c>
      <c r="N20" s="37" t="s">
        <v>46</v>
      </c>
      <c r="O20" s="37" t="s">
        <v>47</v>
      </c>
      <c r="P20" t="s">
        <v>48</v>
      </c>
    </row>
    <row r="21" spans="1:16" x14ac:dyDescent="0.35">
      <c r="A21" s="2" t="s">
        <v>18</v>
      </c>
      <c r="B21" s="12">
        <v>57</v>
      </c>
      <c r="C21" s="32">
        <f>P21</f>
        <v>237685</v>
      </c>
      <c r="E21" s="11">
        <f t="shared" si="3"/>
        <v>12.41940000000001</v>
      </c>
      <c r="F21" s="10">
        <f t="shared" si="4"/>
        <v>29519.050890000024</v>
      </c>
      <c r="G21" s="4"/>
      <c r="I21" s="37" t="s">
        <v>37</v>
      </c>
      <c r="J21" s="37">
        <v>22107</v>
      </c>
      <c r="K21" s="37">
        <v>114848</v>
      </c>
      <c r="L21" s="37">
        <v>16806</v>
      </c>
      <c r="M21" s="37">
        <v>40091</v>
      </c>
      <c r="N21" s="37">
        <v>14240</v>
      </c>
      <c r="O21" s="37">
        <v>29593</v>
      </c>
      <c r="P21">
        <f>SUM(J21:O21)</f>
        <v>237685</v>
      </c>
    </row>
    <row r="22" spans="1:16" x14ac:dyDescent="0.35">
      <c r="A22" s="2" t="s">
        <v>1</v>
      </c>
      <c r="B22" s="12">
        <v>62</v>
      </c>
      <c r="C22" s="32">
        <f t="shared" ref="C22:C25" si="5">P22</f>
        <v>181065</v>
      </c>
      <c r="E22" s="11">
        <f t="shared" si="3"/>
        <v>17.187400000000011</v>
      </c>
      <c r="F22" s="10">
        <f t="shared" si="4"/>
        <v>31120.365810000021</v>
      </c>
      <c r="G22" s="14"/>
      <c r="I22" s="37" t="s">
        <v>38</v>
      </c>
      <c r="J22" s="37">
        <v>14321</v>
      </c>
      <c r="K22" s="37">
        <v>88104</v>
      </c>
      <c r="L22" s="37">
        <v>9661</v>
      </c>
      <c r="M22" s="37">
        <v>30788</v>
      </c>
      <c r="N22" s="37">
        <v>10124</v>
      </c>
      <c r="O22" s="37">
        <v>28067</v>
      </c>
      <c r="P22" s="37">
        <f t="shared" ref="P22:P25" si="6">SUM(J22:O22)</f>
        <v>181065</v>
      </c>
    </row>
    <row r="23" spans="1:16" x14ac:dyDescent="0.35">
      <c r="A23" s="2" t="s">
        <v>2</v>
      </c>
      <c r="B23" s="12">
        <v>67</v>
      </c>
      <c r="C23" s="32">
        <f t="shared" si="5"/>
        <v>165204</v>
      </c>
      <c r="E23" s="11">
        <f t="shared" si="3"/>
        <v>23.665399999999977</v>
      </c>
      <c r="F23" s="10">
        <f t="shared" si="4"/>
        <v>39096.187415999964</v>
      </c>
      <c r="I23" s="37" t="s">
        <v>39</v>
      </c>
      <c r="J23" s="37">
        <v>13137</v>
      </c>
      <c r="K23" s="37">
        <v>82236</v>
      </c>
      <c r="L23" s="37">
        <v>9580</v>
      </c>
      <c r="M23" s="37">
        <v>30173</v>
      </c>
      <c r="N23" s="37">
        <v>10219</v>
      </c>
      <c r="O23" s="37">
        <v>19859</v>
      </c>
      <c r="P23" s="37">
        <f t="shared" si="6"/>
        <v>165204</v>
      </c>
    </row>
    <row r="24" spans="1:16" x14ac:dyDescent="0.35">
      <c r="A24" s="2" t="s">
        <v>3</v>
      </c>
      <c r="B24" s="12">
        <v>72</v>
      </c>
      <c r="C24" s="32">
        <f t="shared" si="5"/>
        <v>91033</v>
      </c>
      <c r="E24" s="11">
        <f t="shared" si="3"/>
        <v>31.853400000000022</v>
      </c>
      <c r="F24" s="10">
        <f t="shared" si="4"/>
        <v>28997.105622000017</v>
      </c>
      <c r="I24" s="37" t="s">
        <v>40</v>
      </c>
      <c r="J24" s="37">
        <v>9238</v>
      </c>
      <c r="K24" s="37">
        <v>32435</v>
      </c>
      <c r="L24" s="37">
        <v>10139</v>
      </c>
      <c r="M24" s="37">
        <v>21385</v>
      </c>
      <c r="N24" s="37">
        <v>3048</v>
      </c>
      <c r="O24" s="37">
        <v>14788</v>
      </c>
      <c r="P24" s="37">
        <f t="shared" si="6"/>
        <v>91033</v>
      </c>
    </row>
    <row r="25" spans="1:16" x14ac:dyDescent="0.35">
      <c r="A25" s="2" t="s">
        <v>4</v>
      </c>
      <c r="B25" s="12">
        <v>75</v>
      </c>
      <c r="C25" s="32">
        <f t="shared" si="5"/>
        <v>13117</v>
      </c>
      <c r="E25" s="11">
        <f t="shared" si="3"/>
        <v>37.586999999999989</v>
      </c>
      <c r="F25" s="10">
        <f t="shared" si="4"/>
        <v>4930.2867899999983</v>
      </c>
      <c r="I25" s="37" t="s">
        <v>41</v>
      </c>
      <c r="J25" s="37">
        <v>1013</v>
      </c>
      <c r="K25" s="37">
        <v>2425</v>
      </c>
      <c r="L25" s="25">
        <v>1982</v>
      </c>
      <c r="M25" s="37">
        <v>2261</v>
      </c>
      <c r="N25" s="37">
        <v>132</v>
      </c>
      <c r="O25" s="37">
        <v>5304</v>
      </c>
      <c r="P25" s="37">
        <f t="shared" si="6"/>
        <v>13117</v>
      </c>
    </row>
    <row r="26" spans="1:16" x14ac:dyDescent="0.35">
      <c r="A26" s="6" t="s">
        <v>30</v>
      </c>
      <c r="B26" s="1"/>
      <c r="C26" s="35">
        <f>SUM(C21:C25)</f>
        <v>688104</v>
      </c>
      <c r="E26" s="10"/>
      <c r="F26" s="10">
        <f>SUM(F20:F25)</f>
        <v>4956839.0791620528</v>
      </c>
      <c r="I26" t="s">
        <v>50</v>
      </c>
      <c r="J26">
        <f>SUM(J21:J25)</f>
        <v>59816</v>
      </c>
      <c r="K26" s="37">
        <f t="shared" ref="K26:P26" si="7">SUM(K21:K25)</f>
        <v>320048</v>
      </c>
      <c r="L26" s="37">
        <f t="shared" si="7"/>
        <v>48168</v>
      </c>
      <c r="M26" s="37">
        <f t="shared" si="7"/>
        <v>124698</v>
      </c>
      <c r="N26" s="37">
        <f t="shared" si="7"/>
        <v>37763</v>
      </c>
      <c r="O26" s="37">
        <f t="shared" si="7"/>
        <v>97611</v>
      </c>
      <c r="P26" s="37">
        <f t="shared" si="7"/>
        <v>688104</v>
      </c>
    </row>
    <row r="27" spans="1:16" x14ac:dyDescent="0.35">
      <c r="A27" s="33" t="s">
        <v>31</v>
      </c>
      <c r="B27" s="11"/>
      <c r="C27" s="35">
        <f>C28-C26</f>
        <v>81660590</v>
      </c>
      <c r="E27" s="10"/>
    </row>
    <row r="28" spans="1:16" x14ac:dyDescent="0.35">
      <c r="A28" s="37" t="s">
        <v>32</v>
      </c>
      <c r="B28" s="6"/>
      <c r="C28" s="34">
        <v>82348694</v>
      </c>
      <c r="D28" s="11" t="s">
        <v>51</v>
      </c>
      <c r="E28" s="10"/>
      <c r="H28" s="24"/>
    </row>
    <row r="29" spans="1:16" x14ac:dyDescent="0.35">
      <c r="A29" s="1"/>
      <c r="B29" s="1"/>
      <c r="C29" s="1"/>
      <c r="D29" s="1"/>
      <c r="E29" s="1"/>
    </row>
    <row r="30" spans="1:16" x14ac:dyDescent="0.35">
      <c r="A30" s="1"/>
      <c r="B30" s="1"/>
      <c r="C30" s="1"/>
      <c r="D30" s="1"/>
      <c r="E30" s="1"/>
    </row>
    <row r="31" spans="1:16" x14ac:dyDescent="0.35">
      <c r="A31" s="14"/>
      <c r="B31" s="14"/>
      <c r="C31" s="15"/>
      <c r="D31" s="16"/>
      <c r="E31" s="15"/>
      <c r="H31" s="31"/>
    </row>
    <row r="32" spans="1:16" x14ac:dyDescent="0.35">
      <c r="A32" s="26" t="s">
        <v>33</v>
      </c>
      <c r="B32" s="26"/>
      <c r="C32" s="26"/>
      <c r="D32" s="26"/>
      <c r="E32" s="30">
        <f>F26/C26</f>
        <v>7.2036190447404067</v>
      </c>
    </row>
    <row r="33" spans="1:5" x14ac:dyDescent="0.35">
      <c r="A33" s="26" t="s">
        <v>34</v>
      </c>
      <c r="B33" s="26"/>
      <c r="C33" s="26"/>
      <c r="D33" s="28"/>
      <c r="E33" s="29">
        <f>F26/C28</f>
        <v>6.0193293158505377E-2</v>
      </c>
    </row>
    <row r="34" spans="1:5" x14ac:dyDescent="0.35">
      <c r="A34" s="26" t="s">
        <v>17</v>
      </c>
      <c r="B34" s="26"/>
      <c r="C34" s="26"/>
      <c r="D34" s="26"/>
      <c r="E34" s="27">
        <f>C26/C28</f>
        <v>8.3559795131662919E-3</v>
      </c>
    </row>
    <row r="37" spans="1:5" x14ac:dyDescent="0.35">
      <c r="E37" s="22"/>
    </row>
  </sheetData>
  <phoneticPr fontId="2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Road traffic noise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Tobollik, Myriam</dc:creator>
  <cp:lastModifiedBy>Lochmann, Dr. Matthias (HLNUG)</cp:lastModifiedBy>
  <dcterms:created xsi:type="dcterms:W3CDTF">2016-09-01T15:34:35Z</dcterms:created>
  <dcterms:modified xsi:type="dcterms:W3CDTF">2025-04-02T12:45:28Z</dcterms:modified>
</cp:coreProperties>
</file>