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yecto" sheetId="1" r:id="rId4"/>
    <sheet state="visible" name="Presupuesto general" sheetId="2" r:id="rId5"/>
    <sheet state="visible" name="Presupuesto personal" sheetId="3" r:id="rId6"/>
    <sheet state="visible" name="P. personal detallado" sheetId="4" r:id="rId7"/>
    <sheet state="visible" name="Hoja 3" sheetId="5" r:id="rId8"/>
  </sheets>
  <definedNames>
    <definedName hidden="1" localSheetId="3" name="_xlnm._FilterDatabase">'P. personal detallado'!$A$1:$H$101</definedName>
  </definedNames>
  <calcPr/>
</workbook>
</file>

<file path=xl/sharedStrings.xml><?xml version="1.0" encoding="utf-8"?>
<sst xmlns="http://schemas.openxmlformats.org/spreadsheetml/2006/main" count="589" uniqueCount="284">
  <si>
    <t>Aspecto</t>
  </si>
  <si>
    <t>Descripción</t>
  </si>
  <si>
    <t>Desafío empresarial</t>
  </si>
  <si>
    <t>¿Cuál es la distribución óptima de mano de obra para maximizar la eficiencia en la construcción? si se cuenta con un máximo de 100 empleados</t>
  </si>
  <si>
    <t>Si tenemos en cuenta que la pirámide más grande y majestuosa hasta la fecha construida es la gran pirámide de Guisa keops mide 138.8 metros de altura, construida por aproximadamente 2.3 millones de bloques de piedra qué pesan entre 2,5 y 15 toneladas cada uno. Si queremos construir una pirámide mucho más majestuosa debe tener las siguientes características: 150 metros de altura e utilizar 4 millones de de bloques en 53.000m². Con estos datos es posible distribuir la mano de obra de la siguiente manera:                                                                                                                                                                                                                                      Expertos en materiales: 5
Ingenieros: 10
Arquitectos: 10
Inspectores de calidad: 5
Diseñadores o decoradores: 5
Expertos en maquinaria pesada: 4
Constructores: 46
Escribas: 5
Transportistas: 10</t>
  </si>
  <si>
    <t>Objetivo</t>
  </si>
  <si>
    <t>¿Cómo podemos minimizar el tiempo necesario para completar la construcción de la pirámide? El tiempo de obra estimado es de 6 meses</t>
  </si>
  <si>
    <t>Distribuir el espacio de acuerdo a la cantidad de personas de trabajo y segmentar a los trabajadores por lados, este, oeste, norte y sur, cada uno de estos contará con un expertos en materiales, un inspector de calidad, un decorador, un escriba, dos o tres transportistas, Ingenieros y arquitectos, y 11 o 12 constructores.</t>
  </si>
  <si>
    <t>Pregunta</t>
  </si>
  <si>
    <t>¿Cómo podemos optimizar el diseño de la pirámide para reflejar adecuadamente el estatus y la grandeza de nuestro reino?</t>
  </si>
  <si>
    <t xml:space="preserve">Se puede optimizar el diseño de la pirámide que refleje adecuadamente el estatus y la grandeza de nuestro reino, mediante la implementación de tecnologias innovadoras como la inteligencia artificial y tambien el uso de los mejores materiales existentes en el mercado como el oro morado, piedras preciosas y demas. </t>
  </si>
  <si>
    <t>Detalle</t>
  </si>
  <si>
    <t>Costo estimado</t>
  </si>
  <si>
    <t>Recursos humano</t>
  </si>
  <si>
    <t>Tecnologias (Inteligencia Artificial)</t>
  </si>
  <si>
    <t>Materiales (bloques de piedra, pintura, oro morado, marmol, diamantes)</t>
  </si>
  <si>
    <t>Maquinaria pesada (grúas, poleas, herramientas)</t>
  </si>
  <si>
    <t>Transporte de materiales</t>
  </si>
  <si>
    <t>Infraestructura temporal (campamentos, almacenes)</t>
  </si>
  <si>
    <t>Seguridad y normativas</t>
  </si>
  <si>
    <t>Gestión y documentación del proyecto</t>
  </si>
  <si>
    <t>Total</t>
  </si>
  <si>
    <t>Sector de Trabajo</t>
  </si>
  <si>
    <t>Recurso humano</t>
  </si>
  <si>
    <t>Presupuesto</t>
  </si>
  <si>
    <t>Actividad Específica</t>
  </si>
  <si>
    <t>Expertos en materiales</t>
  </si>
  <si>
    <t>Análisis geológico para determinar la calidad de las piedras.</t>
  </si>
  <si>
    <t>Supervisión de la extracción y corte de bloques en canteras.</t>
  </si>
  <si>
    <t>Pruebas de resistencia y durabilidad de los materiales.</t>
  </si>
  <si>
    <t>Control de humedad y erosión en las piedras.</t>
  </si>
  <si>
    <t>Optimización del uso de recursos y minimización de desperdicio.</t>
  </si>
  <si>
    <t>Ingenieros</t>
  </si>
  <si>
    <t>Diseño estructural detallado de la pirámide.</t>
  </si>
  <si>
    <t>Cálculo de cargas y distribución del peso en la estructura.</t>
  </si>
  <si>
    <t>Supervisión de la cimentación y estabilidad del suelo.</t>
  </si>
  <si>
    <t>Diseño de tecnologias de Inteligencia artificial y automatización.</t>
  </si>
  <si>
    <t>Monitoreo del impacto ambiental y seguridad estructural.</t>
  </si>
  <si>
    <t>Arquitectos</t>
  </si>
  <si>
    <t>Elaboración de planos y modelos tridimensionales.</t>
  </si>
  <si>
    <t>Diseño de pasillos, cámaras internas y accesos.</t>
  </si>
  <si>
    <t>Coordinación con ingenieros para optimizar el diseño.</t>
  </si>
  <si>
    <t>Elección de estilos decorativos y acabados en piedra.</t>
  </si>
  <si>
    <t>Supervisión de la alineación con referencias astronómicas.</t>
  </si>
  <si>
    <t>Inspectores de calidad</t>
  </si>
  <si>
    <t>Revisión de cada bloque antes de su instalación.</t>
  </si>
  <si>
    <t>Monitoreo de la correcta colocación de cada sección.</t>
  </si>
  <si>
    <t>Verificación del alineamiento y estabilidad de la estructura.</t>
  </si>
  <si>
    <t>Supervisión del cumplimiento de normativas de construcción.</t>
  </si>
  <si>
    <t>Registro de incidencias y mejoras en la metodología.</t>
  </si>
  <si>
    <t>Diseñadores o decoradores</t>
  </si>
  <si>
    <t>Grabado de jeroglíficos y símbolos en las paredes.</t>
  </si>
  <si>
    <t>Aplicación de recubrimientos para mejorar la estética.</t>
  </si>
  <si>
    <t>Diseño de relieves y esculturas en la superficie externa.</t>
  </si>
  <si>
    <t>Supervisión de la colocación de ornamentos y estatuas.</t>
  </si>
  <si>
    <t>Coordinación con arquitectos para garantizar coherencia estética.</t>
  </si>
  <si>
    <t>Expertos en maquinaria pesada</t>
  </si>
  <si>
    <t>Operación de grúas y poleas para mover los bloques.</t>
  </si>
  <si>
    <t>Mantenimiento preventivo de equipos de carga.</t>
  </si>
  <si>
    <t>Supervisión de técnicas de elevación y transporte.</t>
  </si>
  <si>
    <t>Optimización del uso de herramientas mecánicas.</t>
  </si>
  <si>
    <t>Capacitación del personal en el uso seguro de maquinaria.</t>
  </si>
  <si>
    <t>Constructores</t>
  </si>
  <si>
    <t>Colocación precisa de cada bloque según los planos.</t>
  </si>
  <si>
    <t>Ajuste y nivelación de cada sección de la pirámide.</t>
  </si>
  <si>
    <t>Mezcla y aplicación de materiales de unión entre bloques.</t>
  </si>
  <si>
    <t>Trabajo en equipo para acelerar la construcción sin errores.</t>
  </si>
  <si>
    <t>Ejecución de procedimientos de seguridad en obra.</t>
  </si>
  <si>
    <t>Escribas</t>
  </si>
  <si>
    <t>Registro diario del avance de la construcción.</t>
  </si>
  <si>
    <t>Documentación de cambios en el diseño y estructura.</t>
  </si>
  <si>
    <t>Mantenimiento de registros de costos y materiales utilizados.</t>
  </si>
  <si>
    <t>Creación de inscripciones conmemorativas sobre la pirámide.</t>
  </si>
  <si>
    <t>Archivo de procedimientos y lecciones aprendidas para futuras construcciones.</t>
  </si>
  <si>
    <t>Transportistas</t>
  </si>
  <si>
    <t>Carga y traslado de bloques desde las canteras hasta la obra.</t>
  </si>
  <si>
    <t>Coordinación con expertos en materiales para optimizar rutas.</t>
  </si>
  <si>
    <t>Mantenimiento de los medios de transporte utilizados.</t>
  </si>
  <si>
    <t>Supervisión del proceso de descarga y almacenamiento de bloques.</t>
  </si>
  <si>
    <t>Aseguramiento del flujo continuo de materiales para evitar retrasos.</t>
  </si>
  <si>
    <t>TOTAL</t>
  </si>
  <si>
    <t>Nombre</t>
  </si>
  <si>
    <t>Apellido</t>
  </si>
  <si>
    <t>Fecha de Nacimiento</t>
  </si>
  <si>
    <t>Rol</t>
  </si>
  <si>
    <t>Supervisor Asignado</t>
  </si>
  <si>
    <t>Lado</t>
  </si>
  <si>
    <t>Salario</t>
  </si>
  <si>
    <t>Tiempo Invertido (horas)</t>
  </si>
  <si>
    <t>Elijah</t>
  </si>
  <si>
    <t>Cortez</t>
  </si>
  <si>
    <t>Arquitecto</t>
  </si>
  <si>
    <t>Anthony Figueroa</t>
  </si>
  <si>
    <t>Norte</t>
  </si>
  <si>
    <t>Anita</t>
  </si>
  <si>
    <t>Hernandez</t>
  </si>
  <si>
    <t>Anita Hernandez</t>
  </si>
  <si>
    <t>Sur</t>
  </si>
  <si>
    <t>Adrian</t>
  </si>
  <si>
    <t>Johnson</t>
  </si>
  <si>
    <t>Escriba</t>
  </si>
  <si>
    <t>Ralph Haynes</t>
  </si>
  <si>
    <t>Steven</t>
  </si>
  <si>
    <t>Juarez</t>
  </si>
  <si>
    <t>Experto en materiales</t>
  </si>
  <si>
    <t>Katelyn</t>
  </si>
  <si>
    <t>Bean</t>
  </si>
  <si>
    <t>Stacy Hays</t>
  </si>
  <si>
    <t>Seth</t>
  </si>
  <si>
    <t>Bauer</t>
  </si>
  <si>
    <t>Diseñador o decorador</t>
  </si>
  <si>
    <t>Mark Wade</t>
  </si>
  <si>
    <t>John</t>
  </si>
  <si>
    <t>Li</t>
  </si>
  <si>
    <t>Inspector de calidad</t>
  </si>
  <si>
    <t>Este</t>
  </si>
  <si>
    <t>Courtney</t>
  </si>
  <si>
    <t>Kemp</t>
  </si>
  <si>
    <t>Thomas Stewart</t>
  </si>
  <si>
    <t>Bryant</t>
  </si>
  <si>
    <t>Transportista</t>
  </si>
  <si>
    <t xml:space="preserve">Thomas </t>
  </si>
  <si>
    <t>Stewart</t>
  </si>
  <si>
    <t>Ingeniero</t>
  </si>
  <si>
    <t>Tammy</t>
  </si>
  <si>
    <t>Park</t>
  </si>
  <si>
    <t>Experto en maquinaria pesada</t>
  </si>
  <si>
    <t>Kathleen Adams</t>
  </si>
  <si>
    <t>George</t>
  </si>
  <si>
    <t>Robinson</t>
  </si>
  <si>
    <t>Constructor</t>
  </si>
  <si>
    <t>Abigail</t>
  </si>
  <si>
    <t>Pennington</t>
  </si>
  <si>
    <t>Troy</t>
  </si>
  <si>
    <t>Price</t>
  </si>
  <si>
    <t>Gonzalez</t>
  </si>
  <si>
    <t>Oeste</t>
  </si>
  <si>
    <t>Brian</t>
  </si>
  <si>
    <t>Galvan</t>
  </si>
  <si>
    <t>Andrew</t>
  </si>
  <si>
    <t>Mitchell</t>
  </si>
  <si>
    <t>Cindy</t>
  </si>
  <si>
    <t>Henry</t>
  </si>
  <si>
    <t>Maria</t>
  </si>
  <si>
    <t>Holland</t>
  </si>
  <si>
    <t>Crystal</t>
  </si>
  <si>
    <t>Roy</t>
  </si>
  <si>
    <t>Leah</t>
  </si>
  <si>
    <t>Dickson</t>
  </si>
  <si>
    <t>Aaron</t>
  </si>
  <si>
    <t>Simmons</t>
  </si>
  <si>
    <t>Doyle</t>
  </si>
  <si>
    <t>Nicole</t>
  </si>
  <si>
    <t>Stephen</t>
  </si>
  <si>
    <t>Martin</t>
  </si>
  <si>
    <t>Daniel Gonzales</t>
  </si>
  <si>
    <t>Lori</t>
  </si>
  <si>
    <t>May</t>
  </si>
  <si>
    <t>Marie Gardner</t>
  </si>
  <si>
    <t>Charles</t>
  </si>
  <si>
    <t>Walker</t>
  </si>
  <si>
    <t>Megan</t>
  </si>
  <si>
    <t>Jimenez</t>
  </si>
  <si>
    <t>Micheal</t>
  </si>
  <si>
    <t>Preston</t>
  </si>
  <si>
    <t>David</t>
  </si>
  <si>
    <t>Turner</t>
  </si>
  <si>
    <t>Christopher</t>
  </si>
  <si>
    <t>Washington</t>
  </si>
  <si>
    <t>Jillian</t>
  </si>
  <si>
    <t>Rodriguez</t>
  </si>
  <si>
    <t>Kristin</t>
  </si>
  <si>
    <t>Adams</t>
  </si>
  <si>
    <t>Lee</t>
  </si>
  <si>
    <t>Carrie</t>
  </si>
  <si>
    <t>Camacho</t>
  </si>
  <si>
    <t>Tina</t>
  </si>
  <si>
    <t>Padilla</t>
  </si>
  <si>
    <t>Bryan</t>
  </si>
  <si>
    <t>Stevens</t>
  </si>
  <si>
    <t>Robert</t>
  </si>
  <si>
    <t>Berg</t>
  </si>
  <si>
    <t>Monica</t>
  </si>
  <si>
    <t>Jones</t>
  </si>
  <si>
    <t>Matthew</t>
  </si>
  <si>
    <t>Cook</t>
  </si>
  <si>
    <t>Dustin</t>
  </si>
  <si>
    <t>Ward</t>
  </si>
  <si>
    <t>Kyle</t>
  </si>
  <si>
    <t>Warren</t>
  </si>
  <si>
    <t>Amanda</t>
  </si>
  <si>
    <t>Wilson</t>
  </si>
  <si>
    <t>Hall</t>
  </si>
  <si>
    <t>Emma</t>
  </si>
  <si>
    <t>Ford</t>
  </si>
  <si>
    <t>Miguel</t>
  </si>
  <si>
    <t>Jenkins</t>
  </si>
  <si>
    <t>Eric</t>
  </si>
  <si>
    <t>Anderson</t>
  </si>
  <si>
    <t>Scott</t>
  </si>
  <si>
    <t>Lucero</t>
  </si>
  <si>
    <t>Sarah</t>
  </si>
  <si>
    <t>Williamson</t>
  </si>
  <si>
    <t>Jerry</t>
  </si>
  <si>
    <t>Flores</t>
  </si>
  <si>
    <t>Marvin</t>
  </si>
  <si>
    <t>Lewis</t>
  </si>
  <si>
    <t>Patrick</t>
  </si>
  <si>
    <t>Cruz</t>
  </si>
  <si>
    <t>Kelli</t>
  </si>
  <si>
    <t>Cannon</t>
  </si>
  <si>
    <t>Jonathan</t>
  </si>
  <si>
    <t>William</t>
  </si>
  <si>
    <t>Rose</t>
  </si>
  <si>
    <t>Griffith</t>
  </si>
  <si>
    <t>Angela</t>
  </si>
  <si>
    <t>Miller</t>
  </si>
  <si>
    <t>Michael</t>
  </si>
  <si>
    <t>Alvarez</t>
  </si>
  <si>
    <t>Williams</t>
  </si>
  <si>
    <t>Nathan</t>
  </si>
  <si>
    <t>Foley</t>
  </si>
  <si>
    <t>Nicholas</t>
  </si>
  <si>
    <t>Taylor</t>
  </si>
  <si>
    <t>Love</t>
  </si>
  <si>
    <t>Kristine</t>
  </si>
  <si>
    <t>Edward</t>
  </si>
  <si>
    <t>Mcdonald</t>
  </si>
  <si>
    <t>Victor</t>
  </si>
  <si>
    <t>Heath</t>
  </si>
  <si>
    <t>Philip</t>
  </si>
  <si>
    <t>Sutton</t>
  </si>
  <si>
    <t>Marissa</t>
  </si>
  <si>
    <t>Duran</t>
  </si>
  <si>
    <t>Daniel</t>
  </si>
  <si>
    <t>Gonzales</t>
  </si>
  <si>
    <t>Paul</t>
  </si>
  <si>
    <t>Carey</t>
  </si>
  <si>
    <t>Maynard</t>
  </si>
  <si>
    <t>Gloria</t>
  </si>
  <si>
    <t>Gomez</t>
  </si>
  <si>
    <t>Diaz</t>
  </si>
  <si>
    <t>Jose</t>
  </si>
  <si>
    <t>Hunt</t>
  </si>
  <si>
    <t>Mallory</t>
  </si>
  <si>
    <t>Sparks</t>
  </si>
  <si>
    <t>Melissa</t>
  </si>
  <si>
    <t>Zavala</t>
  </si>
  <si>
    <t>Brenda</t>
  </si>
  <si>
    <t>Salas</t>
  </si>
  <si>
    <t>Mary</t>
  </si>
  <si>
    <t>Murphy</t>
  </si>
  <si>
    <t>Mcbride</t>
  </si>
  <si>
    <t>Michelle</t>
  </si>
  <si>
    <t>Alyssa</t>
  </si>
  <si>
    <t>Colon</t>
  </si>
  <si>
    <t>Jesse</t>
  </si>
  <si>
    <t>Bell</t>
  </si>
  <si>
    <t>Aguilar</t>
  </si>
  <si>
    <t>Martha</t>
  </si>
  <si>
    <t>Lam</t>
  </si>
  <si>
    <t>Cunningham</t>
  </si>
  <si>
    <t>Krueger</t>
  </si>
  <si>
    <t>Connie</t>
  </si>
  <si>
    <t>Elizabeth</t>
  </si>
  <si>
    <t>Wheeler</t>
  </si>
  <si>
    <t>Amber</t>
  </si>
  <si>
    <t>Thompson</t>
  </si>
  <si>
    <t>Harris</t>
  </si>
  <si>
    <t>Fleming</t>
  </si>
  <si>
    <t>Mark</t>
  </si>
  <si>
    <t>Wade</t>
  </si>
  <si>
    <t>Ralph</t>
  </si>
  <si>
    <t>Haynes</t>
  </si>
  <si>
    <t>Kelly</t>
  </si>
  <si>
    <t>Smith</t>
  </si>
  <si>
    <t>Anna</t>
  </si>
  <si>
    <t>Summers</t>
  </si>
  <si>
    <t>Curry</t>
  </si>
  <si>
    <t>Jennifer</t>
  </si>
  <si>
    <t>Spencer</t>
  </si>
  <si>
    <t>Woods</t>
  </si>
  <si>
    <t>Brooke</t>
  </si>
  <si>
    <t>Brown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</si>
</sst>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0"/>
    <numFmt numFmtId="165" formatCode="d/MM/yyyy"/>
  </numFmts>
  <fonts count="5">
    <font>
      <sz val="11.0"/>
      <color theme="1"/>
      <name val="Calibri"/>
      <scheme val="minor"/>
    </font>
    <font>
      <b/>
      <sz val="11.0"/>
      <color theme="1"/>
      <name val="Calibri"/>
    </font>
    <font>
      <color rgb="FF000000"/>
      <name val="Calibri"/>
      <scheme val="minor"/>
    </font>
    <font>
      <sz val="11.0"/>
      <color rgb="FF000000"/>
      <name val="Arial"/>
    </font>
    <font>
      <color theme="1"/>
      <name val="Calibri"/>
      <scheme val="minor"/>
    </font>
  </fonts>
  <fills count="4">
    <fill>
      <patternFill patternType="none"/>
    </fill>
    <fill>
      <patternFill patternType="lightGray"/>
    </fill>
    <fill>
      <patternFill patternType="solid">
        <fgColor rgb="FFCCD9D4"/>
        <bgColor rgb="FFCCD9D4"/>
      </patternFill>
    </fill>
    <fill>
      <patternFill patternType="solid">
        <fgColor rgb="FFB4A7D6"/>
        <bgColor rgb="FFB4A7D6"/>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6F8F9"/>
      </left>
      <right style="thin">
        <color rgb="FF284E3F"/>
      </right>
      <top style="thin">
        <color rgb="FFF6F8F9"/>
      </top>
      <bottom style="thin">
        <color rgb="FF284E3F"/>
      </bottom>
    </border>
    <border>
      <left style="thin">
        <color rgb="FF284E3F"/>
      </left>
      <right style="thin">
        <color rgb="FFCCD9D4"/>
      </right>
      <top style="double">
        <color rgb="FF284E3F"/>
      </top>
      <bottom style="thin">
        <color rgb="FF284E3F"/>
      </bottom>
    </border>
    <border>
      <left style="thin">
        <color rgb="FFCCD9D4"/>
      </left>
      <right style="thin">
        <color rgb="FF284E3F"/>
      </right>
      <top style="double">
        <color rgb="FF284E3F"/>
      </top>
      <bottom style="thin">
        <color rgb="FF284E3F"/>
      </bottom>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F8F9FA"/>
      </bottom>
    </border>
    <border>
      <left style="thin">
        <color rgb="FF442F65"/>
      </left>
      <right style="thin">
        <color rgb="FFB4A7D6"/>
      </right>
      <top style="thin">
        <color rgb="FFB4A7D6"/>
      </top>
      <bottom style="thin">
        <color rgb="FF442F65"/>
      </bottom>
    </border>
    <border>
      <left style="thin">
        <color rgb="FFB4A7D6"/>
      </left>
      <right style="thin">
        <color rgb="FFB4A7D6"/>
      </right>
      <top style="thin">
        <color rgb="FFB4A7D6"/>
      </top>
      <bottom style="thin">
        <color rgb="FF442F65"/>
      </bottom>
    </border>
    <border>
      <left style="thin">
        <color rgb="FFB4A7D6"/>
      </left>
      <right style="thin">
        <color rgb="FF442F65"/>
      </right>
      <top style="thin">
        <color rgb="FFB4A7D6"/>
      </top>
      <bottom style="thin">
        <color rgb="FF442F65"/>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2" numFmtId="0" xfId="0" applyAlignment="1" applyBorder="1" applyFont="1">
      <alignment shrinkToFit="0" vertical="center" wrapText="0"/>
    </xf>
    <xf borderId="4" fillId="0" fontId="2" numFmtId="0" xfId="0" applyAlignment="1" applyBorder="1" applyFont="1">
      <alignment readingOrder="0" shrinkToFit="0" vertical="center" wrapText="1"/>
    </xf>
    <xf borderId="5" fillId="0" fontId="2" numFmtId="0" xfId="0" applyAlignment="1" applyBorder="1" applyFont="1">
      <alignment shrinkToFit="0" vertical="center" wrapText="0"/>
    </xf>
    <xf borderId="6" fillId="0" fontId="3" numFmtId="0" xfId="0" applyAlignment="1" applyBorder="1" applyFont="1">
      <alignment readingOrder="0" shrinkToFit="0" vertical="center" wrapText="1"/>
    </xf>
    <xf borderId="4" fillId="0" fontId="3" numFmtId="0" xfId="0" applyAlignment="1" applyBorder="1" applyFont="1">
      <alignment readingOrder="0" shrinkToFit="0" vertical="center" wrapText="0"/>
    </xf>
    <xf borderId="3" fillId="0" fontId="4" numFmtId="0" xfId="0" applyAlignment="1" applyBorder="1" applyFont="1">
      <alignment shrinkToFit="0" vertical="center" wrapText="0"/>
    </xf>
    <xf borderId="7" fillId="0" fontId="3" numFmtId="0" xfId="0" applyAlignment="1" applyBorder="1" applyFont="1">
      <alignment readingOrder="0" shrinkToFit="0" vertical="center" wrapText="1"/>
    </xf>
    <xf borderId="1" fillId="0" fontId="4" numFmtId="0" xfId="0" applyAlignment="1" applyBorder="1" applyFont="1">
      <alignment horizontal="left" readingOrder="0" shrinkToFit="0" vertical="center" wrapText="0"/>
    </xf>
    <xf borderId="2" fillId="0" fontId="4" numFmtId="0" xfId="0" applyAlignment="1" applyBorder="1" applyFont="1">
      <alignment horizontal="left" readingOrder="0" shrinkToFit="0" vertical="center" wrapText="0"/>
    </xf>
    <xf borderId="3" fillId="0" fontId="4" numFmtId="0" xfId="0" applyAlignment="1" applyBorder="1" applyFont="1">
      <alignment readingOrder="0" shrinkToFit="0" vertical="center" wrapText="0"/>
    </xf>
    <xf borderId="4" fillId="0" fontId="4" numFmtId="164" xfId="0" applyAlignment="1" applyBorder="1" applyFont="1" applyNumberFormat="1">
      <alignment shrinkToFit="0" vertical="center" wrapText="0"/>
    </xf>
    <xf borderId="5" fillId="0" fontId="4" numFmtId="0" xfId="0" applyAlignment="1" applyBorder="1" applyFont="1">
      <alignment readingOrder="0" shrinkToFit="0" vertical="center" wrapText="0"/>
    </xf>
    <xf borderId="6" fillId="0" fontId="4" numFmtId="164" xfId="0" applyAlignment="1" applyBorder="1" applyFont="1" applyNumberFormat="1">
      <alignment readingOrder="0" shrinkToFit="0" vertical="center" wrapText="0"/>
    </xf>
    <xf borderId="4" fillId="0" fontId="4" numFmtId="164" xfId="0" applyAlignment="1" applyBorder="1" applyFont="1" applyNumberFormat="1">
      <alignment readingOrder="0" shrinkToFit="0" vertical="center" wrapText="0"/>
    </xf>
    <xf borderId="5" fillId="0" fontId="4" numFmtId="0" xfId="0" applyAlignment="1" applyBorder="1" applyFont="1">
      <alignment shrinkToFit="0" vertical="center" wrapText="0"/>
    </xf>
    <xf borderId="8" fillId="2" fontId="4" numFmtId="0" xfId="0" applyAlignment="1" applyBorder="1" applyFill="1" applyFont="1">
      <alignment readingOrder="0" shrinkToFit="0" vertical="center" wrapText="0"/>
    </xf>
    <xf borderId="9" fillId="2" fontId="4" numFmtId="164" xfId="0" applyAlignment="1" applyBorder="1" applyFont="1" applyNumberFormat="1">
      <alignment shrinkToFit="0" vertical="center" wrapText="0"/>
    </xf>
    <xf borderId="10" fillId="0" fontId="1" numFmtId="0" xfId="0" applyAlignment="1" applyBorder="1" applyFont="1">
      <alignment horizontal="center" readingOrder="0" shrinkToFit="0" vertical="top" wrapText="0"/>
    </xf>
    <xf borderId="11" fillId="0" fontId="1" numFmtId="0" xfId="0" applyAlignment="1" applyBorder="1" applyFont="1">
      <alignment horizontal="center" readingOrder="0" shrinkToFit="0" vertical="top" wrapText="0"/>
    </xf>
    <xf borderId="12" fillId="0" fontId="1" numFmtId="0" xfId="0" applyAlignment="1" applyBorder="1" applyFont="1">
      <alignment horizontal="center" readingOrder="0" shrinkToFit="0" vertical="top" wrapText="0"/>
    </xf>
    <xf borderId="13" fillId="0" fontId="4" numFmtId="0" xfId="0" applyAlignment="1" applyBorder="1" applyFont="1">
      <alignment shrinkToFit="0" vertical="center" wrapText="0"/>
    </xf>
    <xf borderId="14" fillId="0" fontId="4" numFmtId="0" xfId="0" applyAlignment="1" applyBorder="1" applyFont="1">
      <alignment shrinkToFit="0" vertical="center" wrapText="0"/>
    </xf>
    <xf borderId="14" fillId="0" fontId="4" numFmtId="164" xfId="0" applyAlignment="1" applyBorder="1" applyFont="1" applyNumberFormat="1">
      <alignment readingOrder="0" shrinkToFit="0" vertical="center" wrapText="0"/>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16" fillId="0" fontId="4" numFmtId="164" xfId="0" applyAlignment="1" applyBorder="1" applyFont="1" applyNumberFormat="1">
      <alignment shrinkToFit="0" vertical="center" wrapText="0"/>
    </xf>
    <xf borderId="17" fillId="0" fontId="4" numFmtId="0" xfId="0" applyAlignment="1" applyBorder="1" applyFont="1">
      <alignment shrinkToFit="0" vertical="center" wrapText="0"/>
    </xf>
    <xf borderId="14" fillId="0" fontId="4" numFmtId="164" xfId="0" applyAlignment="1" applyBorder="1" applyFont="1" applyNumberFormat="1">
      <alignment shrinkToFit="0" vertical="center" wrapText="0"/>
    </xf>
    <xf borderId="18" fillId="0" fontId="4" numFmtId="0" xfId="0" applyAlignment="1" applyBorder="1" applyFont="1">
      <alignment shrinkToFit="0" vertical="center" wrapText="0"/>
    </xf>
    <xf borderId="16" fillId="0" fontId="4" numFmtId="164" xfId="0" applyAlignment="1" applyBorder="1" applyFont="1" applyNumberFormat="1">
      <alignment readingOrder="0" shrinkToFit="0" vertical="center" wrapText="0"/>
    </xf>
    <xf borderId="15" fillId="0" fontId="4" numFmtId="0" xfId="0" applyAlignment="1" applyBorder="1" applyFont="1">
      <alignment readingOrder="0" shrinkToFit="0" vertical="center" wrapText="0"/>
    </xf>
    <xf borderId="19" fillId="3" fontId="4" numFmtId="0" xfId="0" applyAlignment="1" applyBorder="1" applyFill="1" applyFont="1">
      <alignment readingOrder="0" shrinkToFit="0" vertical="center" wrapText="0"/>
    </xf>
    <xf borderId="20" fillId="3" fontId="4" numFmtId="0" xfId="0" applyAlignment="1" applyBorder="1" applyFont="1">
      <alignment shrinkToFit="0" vertical="center" wrapText="0"/>
    </xf>
    <xf borderId="20" fillId="3" fontId="4" numFmtId="164" xfId="0" applyAlignment="1" applyBorder="1" applyFont="1" applyNumberFormat="1">
      <alignment shrinkToFit="0" vertical="center" wrapText="0"/>
    </xf>
    <xf borderId="21" fillId="3" fontId="4" numFmtId="0" xfId="0" applyAlignment="1" applyBorder="1" applyFont="1">
      <alignment shrinkToFit="0" vertical="center" wrapText="0"/>
    </xf>
    <xf borderId="11" fillId="0" fontId="4" numFmtId="0" xfId="0" applyAlignment="1" applyBorder="1" applyFont="1">
      <alignment horizontal="left" readingOrder="0" shrinkToFit="0" vertical="center" wrapText="0"/>
    </xf>
    <xf borderId="14" fillId="0" fontId="4" numFmtId="0" xfId="0" applyAlignment="1" applyBorder="1" applyFont="1">
      <alignment shrinkToFit="0" vertical="center" wrapText="0"/>
    </xf>
    <xf borderId="14" fillId="0" fontId="4" numFmtId="165" xfId="0" applyAlignment="1" applyBorder="1" applyFont="1" applyNumberFormat="1">
      <alignment shrinkToFit="0" vertical="center" wrapText="0"/>
    </xf>
    <xf borderId="14" fillId="0" fontId="4" numFmtId="0" xfId="0" applyAlignment="1" applyBorder="1" applyFont="1">
      <alignment shrinkToFit="0" vertical="center" wrapText="0"/>
    </xf>
    <xf borderId="15" fillId="0" fontId="4" numFmtId="0" xfId="0" applyAlignment="1" applyBorder="1" applyFont="1">
      <alignment shrinkToFit="0" vertical="center" wrapText="0"/>
    </xf>
    <xf borderId="18" fillId="0" fontId="4"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6" fillId="0" fontId="4" numFmtId="165" xfId="0" applyAlignment="1" applyBorder="1" applyFont="1" applyNumberFormat="1">
      <alignment shrinkToFit="0" vertical="center" wrapText="0"/>
    </xf>
    <xf borderId="16" fillId="0" fontId="4" numFmtId="0" xfId="0" applyAlignment="1" applyBorder="1" applyFont="1">
      <alignment shrinkToFit="0" vertical="center" wrapText="0"/>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14" fillId="0" fontId="4"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3" fillId="0" fontId="4" numFmtId="0" xfId="0" applyAlignment="1" applyBorder="1" applyFont="1">
      <alignment readingOrder="0" shrinkToFit="0" vertical="center" wrapText="0"/>
    </xf>
    <xf borderId="22" fillId="0" fontId="4" numFmtId="0" xfId="0" applyAlignment="1" applyBorder="1" applyFont="1">
      <alignment shrinkToFit="0" vertical="center" wrapText="0"/>
    </xf>
    <xf borderId="23" fillId="0" fontId="4" numFmtId="0" xfId="0" applyAlignment="1" applyBorder="1" applyFont="1">
      <alignment shrinkToFit="0" vertical="center" wrapText="0"/>
    </xf>
    <xf borderId="23" fillId="0" fontId="4" numFmtId="165" xfId="0" applyAlignment="1" applyBorder="1" applyFont="1" applyNumberFormat="1">
      <alignment shrinkToFit="0" vertical="center" wrapText="0"/>
    </xf>
    <xf borderId="23" fillId="0" fontId="4" numFmtId="0" xfId="0" applyAlignment="1" applyBorder="1" applyFont="1">
      <alignment readingOrder="0" shrinkToFit="0" vertical="center" wrapText="0"/>
    </xf>
    <xf borderId="23" fillId="0" fontId="4" numFmtId="0" xfId="0" applyAlignment="1" applyBorder="1" applyFont="1">
      <alignment shrinkToFit="0" vertical="center" wrapText="0"/>
    </xf>
    <xf borderId="23" fillId="0" fontId="4" numFmtId="164" xfId="0" applyAlignment="1" applyBorder="1" applyFont="1" applyNumberFormat="1">
      <alignment shrinkToFit="0" vertical="center" wrapText="0"/>
    </xf>
    <xf borderId="24" fillId="0" fontId="4" numFmtId="0" xfId="0" applyAlignment="1" applyBorder="1" applyFont="1">
      <alignment shrinkToFit="0" vertical="center" wrapText="0"/>
    </xf>
  </cellXfs>
  <cellStyles count="1">
    <cellStyle xfId="0" name="Normal" builtinId="0"/>
  </cellStyles>
  <dxfs count="7">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5B3F86"/>
          <bgColor rgb="FF5B3F86"/>
        </patternFill>
      </fill>
      <border/>
    </dxf>
    <dxf>
      <font/>
      <fill>
        <patternFill patternType="solid">
          <fgColor rgb="FFF8F9FA"/>
          <bgColor rgb="FFF8F9FA"/>
        </patternFill>
      </fill>
      <border/>
    </dxf>
  </dxfs>
  <tableStyles count="4">
    <tableStyle count="3" pivot="0" name="Proyecto-style">
      <tableStyleElement dxfId="1" type="headerRow"/>
      <tableStyleElement dxfId="2" type="firstRowStripe"/>
      <tableStyleElement dxfId="3" type="secondRowStripe"/>
    </tableStyle>
    <tableStyle count="4" pivot="0" name="Presupuesto general-style">
      <tableStyleElement dxfId="1" type="headerRow"/>
      <tableStyleElement dxfId="2" type="firstRowStripe"/>
      <tableStyleElement dxfId="3" type="secondRowStripe"/>
      <tableStyleElement dxfId="4" type="totalRow"/>
    </tableStyle>
    <tableStyle count="3" pivot="0" name="Presupuesto personal-style">
      <tableStyleElement dxfId="5" type="headerRow"/>
      <tableStyleElement dxfId="2" type="firstRowStripe"/>
      <tableStyleElement dxfId="6" type="secondRowStripe"/>
    </tableStyle>
    <tableStyle count="3" pivot="0" name="P. personal detallado-style">
      <tableStyleElement dxfId="5" type="headerRow"/>
      <tableStyleElement dxfId="2"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Distribución de presupuesto </a:t>
            </a:r>
          </a:p>
        </c:rich>
      </c:tx>
      <c:overlay val="0"/>
    </c:title>
    <c:plotArea>
      <c:layout/>
      <c:barChart>
        <c:barDir val="col"/>
        <c:ser>
          <c:idx val="0"/>
          <c:order val="0"/>
          <c:spPr>
            <a:solidFill>
              <a:schemeClr val="accent1"/>
            </a:solidFill>
            <a:ln cmpd="sng">
              <a:solidFill>
                <a:srgbClr val="000000"/>
              </a:solidFill>
            </a:ln>
          </c:spPr>
          <c:cat>
            <c:strRef>
              <c:f>'Presupuesto general'!$A$2:$A$9</c:f>
            </c:strRef>
          </c:cat>
          <c:val>
            <c:numRef>
              <c:f>'Presupuesto general'!$B$2:$B$9</c:f>
              <c:numCache/>
            </c:numRef>
          </c:val>
        </c:ser>
        <c:axId val="1786756269"/>
        <c:axId val="783592831"/>
      </c:barChart>
      <c:catAx>
        <c:axId val="17867562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3592831"/>
      </c:catAx>
      <c:valAx>
        <c:axId val="7835928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6756269"/>
      </c:valAx>
    </c:plotArea>
    <c:legend>
      <c:legendPos val="r"/>
      <c:overlay val="0"/>
      <c:txPr>
        <a:bodyPr/>
        <a:lstStyle/>
        <a:p>
          <a:pPr lvl="0">
            <a:defRPr b="0">
              <a:solidFill>
                <a:srgbClr val="1A1A1A"/>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Arial black"/>
              </a:defRPr>
            </a:pPr>
            <a:r>
              <a:rPr b="0" i="0">
                <a:solidFill>
                  <a:srgbClr val="000000"/>
                </a:solidFill>
                <a:latin typeface="Arial black"/>
              </a:rPr>
              <a:t>Cantidad de trabajadores por séctor</a:t>
            </a:r>
          </a:p>
        </c:rich>
      </c:tx>
      <c:overlay val="0"/>
    </c:title>
    <c:plotArea>
      <c:layout/>
      <c:barChart>
        <c:barDir val="col"/>
        <c:ser>
          <c:idx val="0"/>
          <c:order val="0"/>
          <c:spPr>
            <a:solidFill>
              <a:schemeClr val="accent1"/>
            </a:solidFill>
            <a:ln cmpd="sng">
              <a:solidFill>
                <a:srgbClr val="000000"/>
              </a:solidFill>
            </a:ln>
          </c:spPr>
          <c:cat>
            <c:strRef>
              <c:f>'Presupuesto personal'!$A$2:$A$46</c:f>
            </c:strRef>
          </c:cat>
          <c:val>
            <c:numRef>
              <c:f>'Presupuesto personal'!$B$2:$B$46</c:f>
              <c:numCache/>
            </c:numRef>
          </c:val>
        </c:ser>
        <c:axId val="1848414718"/>
        <c:axId val="335990649"/>
      </c:barChart>
      <c:catAx>
        <c:axId val="1848414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5990649"/>
      </c:catAx>
      <c:valAx>
        <c:axId val="3359906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841471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Porcentajes de distribución</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Lbls>
            <c:showLegendKey val="0"/>
            <c:showVal val="0"/>
            <c:showCatName val="0"/>
            <c:showSerName val="0"/>
            <c:showPercent val="0"/>
            <c:showBubbleSize val="0"/>
            <c:showLeaderLines val="1"/>
          </c:dLbls>
          <c:cat>
            <c:strRef>
              <c:f>'Presupuesto general'!$A$2:$A$9</c:f>
            </c:strRef>
          </c:cat>
          <c:val>
            <c:numRef>
              <c:f>'Presupuesto general'!$B$2:$B$9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de distribución de R.H</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Pt>
            <c:idx val="24"/>
          </c:dPt>
          <c:dPt>
            <c:idx val="25"/>
          </c:dPt>
          <c:dPt>
            <c:idx val="26"/>
          </c:dPt>
          <c:dPt>
            <c:idx val="27"/>
          </c:dPt>
          <c:dPt>
            <c:idx val="28"/>
          </c:dPt>
          <c:dPt>
            <c:idx val="29"/>
          </c:dPt>
          <c:dPt>
            <c:idx val="30"/>
          </c:dPt>
          <c:dPt>
            <c:idx val="31"/>
          </c:dPt>
          <c:dPt>
            <c:idx val="32"/>
          </c:dPt>
          <c:dPt>
            <c:idx val="33"/>
          </c:dPt>
          <c:dPt>
            <c:idx val="34"/>
          </c:dPt>
          <c:dPt>
            <c:idx val="35"/>
          </c:dPt>
          <c:dPt>
            <c:idx val="36"/>
          </c:dPt>
          <c:dPt>
            <c:idx val="37"/>
          </c:dPt>
          <c:dPt>
            <c:idx val="38"/>
          </c:dPt>
          <c:dPt>
            <c:idx val="39"/>
          </c:dPt>
          <c:dPt>
            <c:idx val="40"/>
          </c:dPt>
          <c:dPt>
            <c:idx val="41"/>
          </c:dPt>
          <c:dPt>
            <c:idx val="42"/>
          </c:dPt>
          <c:dPt>
            <c:idx val="43"/>
          </c:dPt>
          <c:dPt>
            <c:idx val="44"/>
          </c:dPt>
          <c:dLbls>
            <c:showLegendKey val="0"/>
            <c:showVal val="0"/>
            <c:showCatName val="0"/>
            <c:showSerName val="0"/>
            <c:showPercent val="0"/>
            <c:showBubbleSize val="0"/>
            <c:showLeaderLines val="1"/>
          </c:dLbls>
          <c:cat>
            <c:strRef>
              <c:f>'Presupuesto personal'!$A$2:$A$42</c:f>
            </c:strRef>
          </c:cat>
          <c:val>
            <c:numRef>
              <c:f>'Presupuesto personal'!$C$2:$C$46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1</xdr:row>
      <xdr:rowOff>19050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295275</xdr:colOff>
      <xdr:row>1</xdr:row>
      <xdr:rowOff>76200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904875</xdr:colOff>
      <xdr:row>22</xdr:row>
      <xdr:rowOff>142875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295275</xdr:colOff>
      <xdr:row>22</xdr:row>
      <xdr:rowOff>142875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ables/table1.xml><?xml version="1.0" encoding="utf-8"?>
<table xmlns="http://schemas.openxmlformats.org/spreadsheetml/2006/main" ref="A1:B7" displayName="Detalles" name="Detalles" id="1">
  <tableColumns count="2">
    <tableColumn name="Aspecto" id="1"/>
    <tableColumn name="Descripción" id="2"/>
  </tableColumns>
  <tableStyleInfo name="Proyecto-style" showColumnStripes="0" showFirstColumn="1" showLastColumn="1" showRowStripes="1"/>
</table>
</file>

<file path=xl/tables/table2.xml><?xml version="1.0" encoding="utf-8"?>
<table xmlns="http://schemas.openxmlformats.org/spreadsheetml/2006/main" ref="A1:B10" displayName="Presupuesto" name="Presupuesto" id="2">
  <tableColumns count="2">
    <tableColumn name="Detalle" id="1"/>
    <tableColumn name="Costo estimado" id="2"/>
  </tableColumns>
  <tableStyleInfo name="Presupuesto general-style" showColumnStripes="0" showFirstColumn="1" showLastColumn="1" showRowStripes="1"/>
</table>
</file>

<file path=xl/tables/table3.xml><?xml version="1.0" encoding="utf-8"?>
<table xmlns="http://schemas.openxmlformats.org/spreadsheetml/2006/main" ref="A1:D47" displayName="Presupuesto_recuro_humano" name="Presupuesto_recuro_humano" id="3">
  <tableColumns count="4">
    <tableColumn name="Sector de Trabajo" id="1"/>
    <tableColumn name="Recurso humano" id="2"/>
    <tableColumn name="Presupuesto" id="3"/>
    <tableColumn name="Actividad Específica" id="4"/>
  </tableColumns>
  <tableStyleInfo name="Presupuesto personal-style" showColumnStripes="0" showFirstColumn="1" showLastColumn="1" showRowStripes="1"/>
</table>
</file>

<file path=xl/tables/table4.xml><?xml version="1.0" encoding="utf-8"?>
<table xmlns="http://schemas.openxmlformats.org/spreadsheetml/2006/main" ref="A1:H101" displayName="Tabla_1" name="Tabla_1" id="4">
  <autoFilter ref="$A$1:$H$101"/>
  <tableColumns count="8">
    <tableColumn name="Nombre" id="1"/>
    <tableColumn name="Apellido" id="2"/>
    <tableColumn name="Fecha de Nacimiento" id="3"/>
    <tableColumn name="Rol" id="4"/>
    <tableColumn name="Supervisor Asignado" id="5"/>
    <tableColumn name="Lado" id="6"/>
    <tableColumn name="Salario" id="7"/>
    <tableColumn name="Tiempo Invertido (horas)" id="8"/>
  </tableColumns>
  <tableStyleInfo name="P. personal detallad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14"/>
    <col customWidth="1" min="2" max="2" width="152.0"/>
    <col customWidth="1" min="3" max="26" width="8.71"/>
  </cols>
  <sheetData>
    <row r="1">
      <c r="A1" s="1" t="s">
        <v>0</v>
      </c>
      <c r="B1" s="2" t="s">
        <v>1</v>
      </c>
    </row>
    <row r="2" ht="65.25" customHeight="1">
      <c r="A2" s="3" t="s">
        <v>2</v>
      </c>
      <c r="B2" s="4" t="s">
        <v>3</v>
      </c>
    </row>
    <row r="3" ht="232.5" customHeight="1">
      <c r="A3" s="5"/>
      <c r="B3" s="6" t="s">
        <v>4</v>
      </c>
    </row>
    <row r="4" ht="79.5" customHeight="1">
      <c r="A4" s="3" t="s">
        <v>5</v>
      </c>
      <c r="B4" s="7" t="s">
        <v>6</v>
      </c>
    </row>
    <row r="5" ht="81.75" customHeight="1">
      <c r="A5" s="5"/>
      <c r="B5" s="6" t="s">
        <v>7</v>
      </c>
    </row>
    <row r="6" ht="68.25" customHeight="1">
      <c r="A6" s="8" t="s">
        <v>8</v>
      </c>
      <c r="B6" s="7" t="s">
        <v>9</v>
      </c>
    </row>
    <row r="7" ht="71.25" customHeight="1">
      <c r="B7" s="9" t="s">
        <v>10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9.0"/>
    <col customWidth="1" min="2" max="2" width="24.71"/>
  </cols>
  <sheetData>
    <row r="1">
      <c r="A1" s="10" t="s">
        <v>11</v>
      </c>
      <c r="B1" s="11" t="s">
        <v>12</v>
      </c>
    </row>
    <row r="2">
      <c r="A2" s="12" t="s">
        <v>13</v>
      </c>
      <c r="B2" s="13">
        <f>'Presupuesto personal'!C47</f>
        <v>6945543414</v>
      </c>
    </row>
    <row r="3">
      <c r="A3" s="14" t="s">
        <v>14</v>
      </c>
      <c r="B3" s="15">
        <v>2.0E8</v>
      </c>
    </row>
    <row r="4">
      <c r="A4" s="12" t="s">
        <v>15</v>
      </c>
      <c r="B4" s="16">
        <v>4.0E9</v>
      </c>
    </row>
    <row r="5">
      <c r="A5" s="17" t="s">
        <v>16</v>
      </c>
      <c r="B5" s="15">
        <v>2.0E9</v>
      </c>
    </row>
    <row r="6">
      <c r="A6" s="8" t="s">
        <v>17</v>
      </c>
      <c r="B6" s="16">
        <v>9.45E8</v>
      </c>
    </row>
    <row r="7">
      <c r="A7" s="17" t="s">
        <v>18</v>
      </c>
      <c r="B7" s="15">
        <v>4.5E8</v>
      </c>
    </row>
    <row r="8">
      <c r="A8" s="8" t="s">
        <v>19</v>
      </c>
      <c r="B8" s="16">
        <v>3.0E8</v>
      </c>
    </row>
    <row r="9">
      <c r="A9" s="17" t="s">
        <v>20</v>
      </c>
      <c r="B9" s="15">
        <v>1.0E8</v>
      </c>
    </row>
    <row r="10">
      <c r="A10" s="18" t="s">
        <v>21</v>
      </c>
      <c r="B10" s="19">
        <f>SUM(Presupuesto[Costo estimado])</f>
        <v>14940543414</v>
      </c>
    </row>
  </sheetData>
  <dataValidations>
    <dataValidation type="custom" allowBlank="1" showDropDown="1" sqref="B2:B9">
      <formula1>AND(ISNUMBER(B2),(NOT(OR(NOT(ISERROR(DATEVALUE(B2))), AND(ISNUMBER(B2), LEFT(CELL("format", B2))="D")))))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86"/>
    <col customWidth="1" min="2" max="2" width="24.0"/>
    <col customWidth="1" min="3" max="3" width="20.71"/>
    <col customWidth="1" min="4" max="4" width="65.14"/>
    <col customWidth="1" min="5" max="26" width="8.71"/>
  </cols>
  <sheetData>
    <row r="1">
      <c r="A1" s="20" t="s">
        <v>22</v>
      </c>
      <c r="B1" s="21" t="s">
        <v>23</v>
      </c>
      <c r="C1" s="21" t="s">
        <v>24</v>
      </c>
      <c r="D1" s="22" t="s">
        <v>25</v>
      </c>
    </row>
    <row r="2">
      <c r="A2" s="23" t="s">
        <v>26</v>
      </c>
      <c r="B2" s="24">
        <v>5.0</v>
      </c>
      <c r="C2" s="25">
        <f>SUM('P. personal detallado'!G5,'P. personal detallado'!G14,'P. personal detallado'!G19,'P. personal detallado'!G20,'P. personal detallado'!G46)*6</f>
        <v>380746686</v>
      </c>
      <c r="D2" s="26" t="s">
        <v>27</v>
      </c>
    </row>
    <row r="3">
      <c r="B3" s="27"/>
      <c r="C3" s="28"/>
      <c r="D3" s="29" t="s">
        <v>28</v>
      </c>
    </row>
    <row r="4">
      <c r="B4" s="24"/>
      <c r="C4" s="30"/>
      <c r="D4" s="26" t="s">
        <v>29</v>
      </c>
    </row>
    <row r="5">
      <c r="B5" s="27"/>
      <c r="C5" s="28"/>
      <c r="D5" s="29" t="s">
        <v>30</v>
      </c>
    </row>
    <row r="6">
      <c r="B6" s="24"/>
      <c r="C6" s="30"/>
      <c r="D6" s="26" t="s">
        <v>31</v>
      </c>
    </row>
    <row r="7">
      <c r="A7" s="31" t="s">
        <v>32</v>
      </c>
      <c r="B7" s="27">
        <v>10.0</v>
      </c>
      <c r="C7" s="32">
        <f>SUM('P. personal detallado'!G11,'P. personal detallado'!G24,'P. personal detallado'!G28,'P. personal detallado'!G34,'P. personal detallado'!G41,'P. personal detallado'!G54,'P. personal detallado'!G67,'P. personal detallado'!G86,'P. personal detallado'!G93,'P. personal detallado'!G94)*6</f>
        <v>1435203840</v>
      </c>
      <c r="D7" s="29" t="s">
        <v>33</v>
      </c>
    </row>
    <row r="8">
      <c r="B8" s="24"/>
      <c r="C8" s="30"/>
      <c r="D8" s="26" t="s">
        <v>34</v>
      </c>
    </row>
    <row r="9">
      <c r="B9" s="27"/>
      <c r="C9" s="28"/>
      <c r="D9" s="29" t="s">
        <v>35</v>
      </c>
    </row>
    <row r="10">
      <c r="B10" s="24"/>
      <c r="C10" s="30"/>
      <c r="D10" s="33" t="s">
        <v>36</v>
      </c>
    </row>
    <row r="11">
      <c r="B11" s="27"/>
      <c r="C11" s="28"/>
      <c r="D11" s="29" t="s">
        <v>37</v>
      </c>
    </row>
    <row r="12">
      <c r="A12" s="23" t="s">
        <v>38</v>
      </c>
      <c r="B12" s="24">
        <v>10.0</v>
      </c>
      <c r="C12" s="25">
        <f>SUM('P. personal detallado'!G2,'P. personal detallado'!G3,'P. personal detallado'!G6,'P. personal detallado'!G16,'P. personal detallado'!G18,'P. personal detallado'!G26,'P. personal detallado'!G29,'P. personal detallado'!G36,'P. personal detallado'!G55,'P. personal detallado'!G70)*6</f>
        <v>914652474</v>
      </c>
      <c r="D12" s="26" t="s">
        <v>39</v>
      </c>
    </row>
    <row r="13">
      <c r="B13" s="27"/>
      <c r="C13" s="28"/>
      <c r="D13" s="29" t="s">
        <v>40</v>
      </c>
    </row>
    <row r="14">
      <c r="B14" s="24"/>
      <c r="C14" s="30"/>
      <c r="D14" s="26" t="s">
        <v>41</v>
      </c>
    </row>
    <row r="15">
      <c r="B15" s="27"/>
      <c r="C15" s="28"/>
      <c r="D15" s="29" t="s">
        <v>42</v>
      </c>
    </row>
    <row r="16">
      <c r="B16" s="24"/>
      <c r="C16" s="30"/>
      <c r="D16" s="26" t="s">
        <v>43</v>
      </c>
    </row>
    <row r="17">
      <c r="A17" s="31" t="s">
        <v>44</v>
      </c>
      <c r="B17" s="27">
        <v>5.0</v>
      </c>
      <c r="C17" s="32">
        <f>SUM('P. personal detallado'!G8,'P. personal detallado'!G27,'P. personal detallado'!G38,'P. personal detallado'!G56)*6</f>
        <v>410405286</v>
      </c>
      <c r="D17" s="29" t="s">
        <v>45</v>
      </c>
    </row>
    <row r="18">
      <c r="B18" s="24"/>
      <c r="C18" s="30"/>
      <c r="D18" s="26" t="s">
        <v>46</v>
      </c>
    </row>
    <row r="19">
      <c r="B19" s="27"/>
      <c r="C19" s="28"/>
      <c r="D19" s="29" t="s">
        <v>47</v>
      </c>
    </row>
    <row r="20">
      <c r="B20" s="24"/>
      <c r="C20" s="30"/>
      <c r="D20" s="26" t="s">
        <v>48</v>
      </c>
    </row>
    <row r="21" ht="15.75" customHeight="1">
      <c r="B21" s="27"/>
      <c r="C21" s="28"/>
      <c r="D21" s="29" t="s">
        <v>49</v>
      </c>
    </row>
    <row r="22" ht="15.75" customHeight="1">
      <c r="A22" s="23" t="s">
        <v>50</v>
      </c>
      <c r="B22" s="24">
        <v>5.0</v>
      </c>
      <c r="C22" s="25">
        <f>SUM('P. personal detallado'!G7,'P. personal detallado'!G9,'P. personal detallado'!G15,'P. personal detallado'!G22,'P. personal detallado'!G33)*4</f>
        <v>258657396</v>
      </c>
      <c r="D22" s="26" t="s">
        <v>51</v>
      </c>
    </row>
    <row r="23" ht="15.75" customHeight="1">
      <c r="B23" s="27"/>
      <c r="C23" s="28"/>
      <c r="D23" s="29" t="s">
        <v>52</v>
      </c>
    </row>
    <row r="24" ht="15.75" customHeight="1">
      <c r="B24" s="24"/>
      <c r="C24" s="30"/>
      <c r="D24" s="26" t="s">
        <v>53</v>
      </c>
    </row>
    <row r="25" ht="15.75" customHeight="1">
      <c r="B25" s="27"/>
      <c r="C25" s="28"/>
      <c r="D25" s="29" t="s">
        <v>54</v>
      </c>
    </row>
    <row r="26" ht="15.75" customHeight="1">
      <c r="B26" s="24"/>
      <c r="C26" s="30"/>
      <c r="D26" s="26" t="s">
        <v>55</v>
      </c>
    </row>
    <row r="27" ht="15.75" customHeight="1">
      <c r="A27" s="31" t="s">
        <v>56</v>
      </c>
      <c r="B27" s="27">
        <v>4.0</v>
      </c>
      <c r="C27" s="32">
        <f>SUM('P. personal detallado'!G12,'P. personal detallado'!G23,'P. personal detallado'!G39,'P. personal detallado'!G72)*6</f>
        <v>747813480</v>
      </c>
      <c r="D27" s="29" t="s">
        <v>57</v>
      </c>
    </row>
    <row r="28" ht="15.75" customHeight="1">
      <c r="B28" s="24"/>
      <c r="C28" s="30"/>
      <c r="D28" s="26" t="s">
        <v>58</v>
      </c>
    </row>
    <row r="29" ht="15.75" customHeight="1">
      <c r="B29" s="27"/>
      <c r="C29" s="28"/>
      <c r="D29" s="29" t="s">
        <v>59</v>
      </c>
    </row>
    <row r="30" ht="15.75" customHeight="1">
      <c r="B30" s="24"/>
      <c r="C30" s="30"/>
      <c r="D30" s="26" t="s">
        <v>60</v>
      </c>
    </row>
    <row r="31" ht="15.75" customHeight="1">
      <c r="B31" s="27"/>
      <c r="C31" s="28"/>
      <c r="D31" s="29" t="s">
        <v>61</v>
      </c>
    </row>
    <row r="32" ht="15.75" customHeight="1">
      <c r="A32" s="23" t="s">
        <v>62</v>
      </c>
      <c r="B32" s="24">
        <v>46.0</v>
      </c>
      <c r="C32" s="25">
        <f>SUM('P. personal detallado'!G13,'P. personal detallado'!G17,'P. personal detallado'!G21,'P. personal detallado'!G30,'P. personal detallado'!G31,'P. personal detallado'!G32,'P. personal detallado'!G35,'P. personal detallado'!G40,'P. personal detallado'!G43,'P. personal detallado'!G45,'P. personal detallado'!G47,'P. personal detallado'!G48,'P. personal detallado'!G49,'P. personal detallado'!G50,'P. personal detallado'!G51,'P. personal detallado'!G53,'P. personal detallado'!G58,'P. personal detallado'!G61,'P. personal detallado'!G63,'P. personal detallado'!G64,'P. personal detallado'!G66,'P. personal detallado'!G68,'P. personal detallado'!G69,'P. personal detallado'!G71,'P. personal detallado'!G73,'P. personal detallado'!G74,'P. personal detallado'!G75,'P. personal detallado'!G76,'P. personal detallado'!G77,'P. personal detallado'!G78,'P. personal detallado'!G79,'P. personal detallado'!G82,'P. personal detallado'!G83,'P. personal detallado'!G85,'P. personal detallado'!G87,'P. personal detallado'!G88,'P. personal detallado'!G89,'P. personal detallado'!G90,'P. personal detallado'!G91,'P. personal detallado'!G92,'P. personal detallado'!G95,'P. personal detallado'!G96,'P. personal detallado'!G97,'P. personal detallado'!G98,'P. personal detallado'!G99,'P. personal detallado'!G100,'P. personal detallado'!G101)*6</f>
        <v>1846629234</v>
      </c>
      <c r="D32" s="26" t="s">
        <v>63</v>
      </c>
    </row>
    <row r="33" ht="15.75" customHeight="1">
      <c r="B33" s="27"/>
      <c r="C33" s="28"/>
      <c r="D33" s="29" t="s">
        <v>64</v>
      </c>
    </row>
    <row r="34" ht="15.75" customHeight="1">
      <c r="B34" s="24"/>
      <c r="C34" s="30"/>
      <c r="D34" s="26" t="s">
        <v>65</v>
      </c>
    </row>
    <row r="35" ht="15.75" customHeight="1">
      <c r="B35" s="27"/>
      <c r="C35" s="28"/>
      <c r="D35" s="29" t="s">
        <v>66</v>
      </c>
    </row>
    <row r="36" ht="15.75" customHeight="1">
      <c r="B36" s="24"/>
      <c r="C36" s="30"/>
      <c r="D36" s="26" t="s">
        <v>67</v>
      </c>
    </row>
    <row r="37" ht="15.75" customHeight="1">
      <c r="A37" s="31" t="s">
        <v>68</v>
      </c>
      <c r="B37" s="27">
        <v>5.0</v>
      </c>
      <c r="C37" s="32">
        <f>SUM('P. personal detallado'!G4,'P. personal detallado'!G37,'P. personal detallado'!G42,'P. personal detallado'!G60,'P. personal detallado'!G62)*6</f>
        <v>212944140</v>
      </c>
      <c r="D37" s="29" t="s">
        <v>69</v>
      </c>
    </row>
    <row r="38" ht="15.75" customHeight="1">
      <c r="B38" s="24"/>
      <c r="C38" s="30"/>
      <c r="D38" s="26" t="s">
        <v>70</v>
      </c>
    </row>
    <row r="39" ht="15.75" customHeight="1">
      <c r="B39" s="27"/>
      <c r="C39" s="28"/>
      <c r="D39" s="29" t="s">
        <v>71</v>
      </c>
    </row>
    <row r="40" ht="15.75" customHeight="1">
      <c r="B40" s="24"/>
      <c r="C40" s="30"/>
      <c r="D40" s="26" t="s">
        <v>72</v>
      </c>
    </row>
    <row r="41" ht="15.75" customHeight="1">
      <c r="B41" s="27"/>
      <c r="C41" s="28"/>
      <c r="D41" s="29" t="s">
        <v>73</v>
      </c>
    </row>
    <row r="42" ht="15.75" customHeight="1">
      <c r="A42" s="23" t="s">
        <v>74</v>
      </c>
      <c r="B42" s="24">
        <v>10.0</v>
      </c>
      <c r="C42" s="25">
        <f>SUM('P. personal detallado'!G10,'P. personal detallado'!G25,'P. personal detallado'!G44,'P. personal detallado'!G52,'P. personal detallado'!G57,'P. personal detallado'!G59,'P. personal detallado'!G65,'P. personal detallado'!G80,'P. personal detallado'!G81,'P. personal detallado'!G84)*6</f>
        <v>738490878</v>
      </c>
      <c r="D42" s="26" t="s">
        <v>75</v>
      </c>
    </row>
    <row r="43" ht="15.75" customHeight="1">
      <c r="B43" s="27"/>
      <c r="C43" s="28"/>
      <c r="D43" s="29" t="s">
        <v>76</v>
      </c>
    </row>
    <row r="44" ht="15.75" customHeight="1">
      <c r="B44" s="24"/>
      <c r="C44" s="30"/>
      <c r="D44" s="26" t="s">
        <v>77</v>
      </c>
    </row>
    <row r="45" ht="15.75" customHeight="1">
      <c r="B45" s="27"/>
      <c r="C45" s="28"/>
      <c r="D45" s="29" t="s">
        <v>78</v>
      </c>
    </row>
    <row r="46" ht="15.75" customHeight="1">
      <c r="B46" s="24"/>
      <c r="C46" s="30"/>
      <c r="D46" s="26" t="s">
        <v>79</v>
      </c>
    </row>
    <row r="47" ht="15.75" customHeight="1">
      <c r="A47" s="34" t="s">
        <v>80</v>
      </c>
      <c r="B47" s="35">
        <f t="shared" ref="B47:C47" si="1">SUM(B2:B46)</f>
        <v>100</v>
      </c>
      <c r="C47" s="36">
        <f t="shared" si="1"/>
        <v>6945543414</v>
      </c>
      <c r="D47" s="3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B2:C47">
      <formula1>AND(ISNUMBER(B2),(NOT(OR(NOT(ISERROR(DATEVALUE(B2))), AND(ISNUMBER(B2), LEFT(CELL("format", B2))="D")))))</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43"/>
    <col customWidth="1" min="2" max="2" width="13.57"/>
    <col customWidth="1" min="3" max="3" width="28.14"/>
    <col customWidth="1" min="4" max="4" width="30.86"/>
    <col customWidth="1" min="5" max="5" width="27.71"/>
    <col customWidth="1" min="6" max="6" width="14.14"/>
    <col customWidth="1" min="7" max="7" width="20.71"/>
    <col customWidth="1" min="8" max="8" width="31.57"/>
    <col customWidth="1" min="9" max="25" width="8.71"/>
  </cols>
  <sheetData>
    <row r="1">
      <c r="A1" s="20" t="s">
        <v>81</v>
      </c>
      <c r="B1" s="21" t="s">
        <v>82</v>
      </c>
      <c r="C1" s="21" t="s">
        <v>83</v>
      </c>
      <c r="D1" s="21" t="s">
        <v>84</v>
      </c>
      <c r="E1" s="21" t="s">
        <v>85</v>
      </c>
      <c r="F1" s="21" t="s">
        <v>86</v>
      </c>
      <c r="G1" s="38" t="s">
        <v>87</v>
      </c>
      <c r="H1" s="22" t="s">
        <v>88</v>
      </c>
    </row>
    <row r="2">
      <c r="A2" s="23" t="s">
        <v>89</v>
      </c>
      <c r="B2" s="39" t="s">
        <v>90</v>
      </c>
      <c r="C2" s="40">
        <v>34366.0</v>
      </c>
      <c r="D2" s="39" t="s">
        <v>91</v>
      </c>
      <c r="E2" s="41" t="s">
        <v>92</v>
      </c>
      <c r="F2" s="41" t="s">
        <v>93</v>
      </c>
      <c r="G2" s="25">
        <f>RANDBETWEEN(10000000,19000000)</f>
        <v>11188936</v>
      </c>
      <c r="H2" s="42">
        <v>455.27</v>
      </c>
    </row>
    <row r="3">
      <c r="A3" s="43" t="s">
        <v>94</v>
      </c>
      <c r="B3" s="44" t="s">
        <v>95</v>
      </c>
      <c r="C3" s="45">
        <v>32089.0</v>
      </c>
      <c r="D3" s="46" t="s">
        <v>91</v>
      </c>
      <c r="E3" s="47" t="s">
        <v>96</v>
      </c>
      <c r="F3" s="47" t="s">
        <v>97</v>
      </c>
      <c r="G3" s="32">
        <f>RANDBETWEEN(10000000,20000000)</f>
        <v>13276161</v>
      </c>
      <c r="H3" s="48">
        <v>97.72</v>
      </c>
    </row>
    <row r="4">
      <c r="A4" s="23" t="s">
        <v>98</v>
      </c>
      <c r="B4" s="39" t="s">
        <v>99</v>
      </c>
      <c r="C4" s="40">
        <v>26789.0</v>
      </c>
      <c r="D4" s="39" t="s">
        <v>100</v>
      </c>
      <c r="E4" s="49" t="s">
        <v>101</v>
      </c>
      <c r="F4" s="41" t="s">
        <v>93</v>
      </c>
      <c r="G4" s="30">
        <f>RANDBETWEEN(5000000,10000000)</f>
        <v>9867215</v>
      </c>
      <c r="H4" s="42">
        <v>127.23</v>
      </c>
    </row>
    <row r="5">
      <c r="A5" s="31" t="s">
        <v>102</v>
      </c>
      <c r="B5" s="46" t="s">
        <v>103</v>
      </c>
      <c r="C5" s="45">
        <v>34764.0</v>
      </c>
      <c r="D5" s="46" t="s">
        <v>104</v>
      </c>
      <c r="E5" s="47" t="s">
        <v>101</v>
      </c>
      <c r="F5" s="47" t="s">
        <v>97</v>
      </c>
      <c r="G5" s="28">
        <f>RANDBETWEEN(10000000,15000000)</f>
        <v>14203137</v>
      </c>
      <c r="H5" s="48">
        <v>366.31</v>
      </c>
    </row>
    <row r="6">
      <c r="A6" s="23" t="s">
        <v>105</v>
      </c>
      <c r="B6" s="39" t="s">
        <v>106</v>
      </c>
      <c r="C6" s="40">
        <v>24518.0</v>
      </c>
      <c r="D6" s="39" t="s">
        <v>91</v>
      </c>
      <c r="E6" s="41" t="s">
        <v>107</v>
      </c>
      <c r="F6" s="41" t="s">
        <v>97</v>
      </c>
      <c r="G6" s="25">
        <f>RANDBETWEEN(10000000,20000000)</f>
        <v>18793018</v>
      </c>
      <c r="H6" s="42">
        <v>447.41</v>
      </c>
    </row>
    <row r="7">
      <c r="A7" s="31" t="s">
        <v>108</v>
      </c>
      <c r="B7" s="46" t="s">
        <v>109</v>
      </c>
      <c r="C7" s="45">
        <v>33561.0</v>
      </c>
      <c r="D7" s="46" t="s">
        <v>110</v>
      </c>
      <c r="E7" s="47" t="s">
        <v>111</v>
      </c>
      <c r="F7" s="47" t="s">
        <v>97</v>
      </c>
      <c r="G7" s="28">
        <f>RANDBETWEEN(10000000,15000000)</f>
        <v>13169499</v>
      </c>
      <c r="H7" s="48">
        <v>148.61</v>
      </c>
    </row>
    <row r="8">
      <c r="A8" s="23" t="s">
        <v>112</v>
      </c>
      <c r="B8" s="39" t="s">
        <v>113</v>
      </c>
      <c r="C8" s="40">
        <v>34831.0</v>
      </c>
      <c r="D8" s="39" t="s">
        <v>114</v>
      </c>
      <c r="E8" s="41" t="s">
        <v>111</v>
      </c>
      <c r="F8" s="41" t="s">
        <v>115</v>
      </c>
      <c r="G8" s="30">
        <f>RANDBETWEEN(15000000,20000000)</f>
        <v>18502976</v>
      </c>
      <c r="H8" s="42">
        <v>86.82</v>
      </c>
    </row>
    <row r="9">
      <c r="A9" s="31" t="s">
        <v>116</v>
      </c>
      <c r="B9" s="46" t="s">
        <v>117</v>
      </c>
      <c r="C9" s="45">
        <v>30959.0</v>
      </c>
      <c r="D9" s="46" t="s">
        <v>110</v>
      </c>
      <c r="E9" s="50" t="s">
        <v>118</v>
      </c>
      <c r="F9" s="47" t="s">
        <v>93</v>
      </c>
      <c r="G9" s="28">
        <f t="shared" ref="G9:G10" si="1">RANDBETWEEN(10000000,15000000)</f>
        <v>13383319</v>
      </c>
      <c r="H9" s="48">
        <v>439.62</v>
      </c>
    </row>
    <row r="10">
      <c r="A10" s="23" t="s">
        <v>116</v>
      </c>
      <c r="B10" s="39" t="s">
        <v>119</v>
      </c>
      <c r="C10" s="40">
        <v>35822.0</v>
      </c>
      <c r="D10" s="39" t="s">
        <v>120</v>
      </c>
      <c r="E10" s="41" t="s">
        <v>107</v>
      </c>
      <c r="F10" s="41" t="s">
        <v>97</v>
      </c>
      <c r="G10" s="30">
        <f t="shared" si="1"/>
        <v>11358282</v>
      </c>
      <c r="H10" s="42">
        <v>339.67</v>
      </c>
    </row>
    <row r="11">
      <c r="A11" s="43" t="s">
        <v>121</v>
      </c>
      <c r="B11" s="44" t="s">
        <v>122</v>
      </c>
      <c r="C11" s="45">
        <v>34378.0</v>
      </c>
      <c r="D11" s="46" t="s">
        <v>123</v>
      </c>
      <c r="E11" s="47" t="s">
        <v>118</v>
      </c>
      <c r="F11" s="47" t="s">
        <v>93</v>
      </c>
      <c r="G11" s="28">
        <f>RANDBETWEEN(20000000,27000000)</f>
        <v>20228829</v>
      </c>
      <c r="H11" s="48">
        <v>464.44</v>
      </c>
    </row>
    <row r="12">
      <c r="A12" s="23" t="s">
        <v>124</v>
      </c>
      <c r="B12" s="39" t="s">
        <v>125</v>
      </c>
      <c r="C12" s="40">
        <v>24600.0</v>
      </c>
      <c r="D12" s="39" t="s">
        <v>126</v>
      </c>
      <c r="E12" s="41" t="s">
        <v>127</v>
      </c>
      <c r="F12" s="41" t="s">
        <v>97</v>
      </c>
      <c r="G12" s="30">
        <f>RANDBETWEEN(30000000,33000000)</f>
        <v>32983034</v>
      </c>
      <c r="H12" s="42">
        <v>123.7</v>
      </c>
    </row>
    <row r="13">
      <c r="A13" s="31" t="s">
        <v>128</v>
      </c>
      <c r="B13" s="46" t="s">
        <v>129</v>
      </c>
      <c r="C13" s="45">
        <v>27406.0</v>
      </c>
      <c r="D13" s="46" t="s">
        <v>130</v>
      </c>
      <c r="E13" s="47" t="s">
        <v>101</v>
      </c>
      <c r="F13" s="47" t="s">
        <v>97</v>
      </c>
      <c r="G13" s="28">
        <f>RANDBETWEEN(5000000,8000000)</f>
        <v>5300672</v>
      </c>
      <c r="H13" s="48">
        <v>354.84</v>
      </c>
    </row>
    <row r="14">
      <c r="A14" s="23" t="s">
        <v>131</v>
      </c>
      <c r="B14" s="39" t="s">
        <v>132</v>
      </c>
      <c r="C14" s="40">
        <v>27039.0</v>
      </c>
      <c r="D14" s="39" t="s">
        <v>104</v>
      </c>
      <c r="E14" s="41" t="s">
        <v>127</v>
      </c>
      <c r="F14" s="41" t="s">
        <v>93</v>
      </c>
      <c r="G14" s="30">
        <f t="shared" ref="G14:G15" si="2">RANDBETWEEN(10000000,15000000)</f>
        <v>12000687</v>
      </c>
      <c r="H14" s="42">
        <v>228.53</v>
      </c>
    </row>
    <row r="15">
      <c r="A15" s="31" t="s">
        <v>133</v>
      </c>
      <c r="B15" s="46" t="s">
        <v>134</v>
      </c>
      <c r="C15" s="45">
        <v>34627.0</v>
      </c>
      <c r="D15" s="46" t="s">
        <v>110</v>
      </c>
      <c r="E15" s="47" t="s">
        <v>127</v>
      </c>
      <c r="F15" s="47" t="s">
        <v>93</v>
      </c>
      <c r="G15" s="28">
        <f t="shared" si="2"/>
        <v>10743673</v>
      </c>
      <c r="H15" s="48">
        <v>117.21</v>
      </c>
    </row>
    <row r="16">
      <c r="A16" s="23" t="s">
        <v>112</v>
      </c>
      <c r="B16" s="39" t="s">
        <v>135</v>
      </c>
      <c r="C16" s="40">
        <v>27747.0</v>
      </c>
      <c r="D16" s="39" t="s">
        <v>91</v>
      </c>
      <c r="E16" s="41" t="s">
        <v>111</v>
      </c>
      <c r="F16" s="41" t="s">
        <v>136</v>
      </c>
      <c r="G16" s="25">
        <f>RANDBETWEEN(10000000,20000000)</f>
        <v>14426132</v>
      </c>
      <c r="H16" s="42">
        <v>202.7</v>
      </c>
    </row>
    <row r="17">
      <c r="A17" s="31" t="s">
        <v>137</v>
      </c>
      <c r="B17" s="46" t="s">
        <v>138</v>
      </c>
      <c r="C17" s="45">
        <v>35840.0</v>
      </c>
      <c r="D17" s="46" t="s">
        <v>130</v>
      </c>
      <c r="E17" s="47" t="s">
        <v>101</v>
      </c>
      <c r="F17" s="47" t="s">
        <v>115</v>
      </c>
      <c r="G17" s="28">
        <f>RANDBETWEEN(5000000,8000000)</f>
        <v>7431022</v>
      </c>
      <c r="H17" s="48">
        <v>359.92</v>
      </c>
    </row>
    <row r="18">
      <c r="A18" s="23" t="s">
        <v>139</v>
      </c>
      <c r="B18" s="39" t="s">
        <v>140</v>
      </c>
      <c r="C18" s="40">
        <v>36643.0</v>
      </c>
      <c r="D18" s="39" t="s">
        <v>91</v>
      </c>
      <c r="E18" s="41" t="s">
        <v>111</v>
      </c>
      <c r="F18" s="41" t="s">
        <v>97</v>
      </c>
      <c r="G18" s="25">
        <f>RANDBETWEEN(10000000,20000000)</f>
        <v>12249521</v>
      </c>
      <c r="H18" s="42">
        <v>313.77</v>
      </c>
    </row>
    <row r="19">
      <c r="A19" s="31" t="s">
        <v>141</v>
      </c>
      <c r="B19" s="46" t="s">
        <v>142</v>
      </c>
      <c r="C19" s="45">
        <v>36571.0</v>
      </c>
      <c r="D19" s="46" t="s">
        <v>104</v>
      </c>
      <c r="E19" s="47" t="s">
        <v>101</v>
      </c>
      <c r="F19" s="47" t="s">
        <v>136</v>
      </c>
      <c r="G19" s="28">
        <f t="shared" ref="G19:G20" si="3">RANDBETWEEN(10000000,15000000)</f>
        <v>14364260</v>
      </c>
      <c r="H19" s="48">
        <v>120.54</v>
      </c>
    </row>
    <row r="20">
      <c r="A20" s="23" t="s">
        <v>143</v>
      </c>
      <c r="B20" s="39" t="s">
        <v>144</v>
      </c>
      <c r="C20" s="40">
        <v>30686.0</v>
      </c>
      <c r="D20" s="39" t="s">
        <v>104</v>
      </c>
      <c r="E20" s="41" t="s">
        <v>92</v>
      </c>
      <c r="F20" s="41" t="s">
        <v>97</v>
      </c>
      <c r="G20" s="30">
        <f t="shared" si="3"/>
        <v>11266111</v>
      </c>
      <c r="H20" s="42">
        <v>100.34</v>
      </c>
    </row>
    <row r="21" ht="15.75" customHeight="1">
      <c r="A21" s="31" t="s">
        <v>145</v>
      </c>
      <c r="B21" s="46" t="s">
        <v>146</v>
      </c>
      <c r="C21" s="45">
        <v>28555.0</v>
      </c>
      <c r="D21" s="46" t="s">
        <v>130</v>
      </c>
      <c r="E21" s="50" t="s">
        <v>96</v>
      </c>
      <c r="F21" s="47" t="s">
        <v>136</v>
      </c>
      <c r="G21" s="28">
        <f>RANDBETWEEN(5000000,8000000)</f>
        <v>7253244</v>
      </c>
      <c r="H21" s="48">
        <v>133.42</v>
      </c>
    </row>
    <row r="22" ht="15.75" customHeight="1">
      <c r="A22" s="23" t="s">
        <v>147</v>
      </c>
      <c r="B22" s="39" t="s">
        <v>148</v>
      </c>
      <c r="C22" s="40">
        <v>23788.0</v>
      </c>
      <c r="D22" s="39" t="s">
        <v>110</v>
      </c>
      <c r="E22" s="41" t="s">
        <v>107</v>
      </c>
      <c r="F22" s="41" t="s">
        <v>115</v>
      </c>
      <c r="G22" s="30">
        <f>RANDBETWEEN(10000000,15000000)</f>
        <v>12452455</v>
      </c>
      <c r="H22" s="42">
        <v>334.3</v>
      </c>
    </row>
    <row r="23" ht="15.75" customHeight="1">
      <c r="A23" s="31" t="s">
        <v>149</v>
      </c>
      <c r="B23" s="46" t="s">
        <v>150</v>
      </c>
      <c r="C23" s="45">
        <v>29270.0</v>
      </c>
      <c r="D23" s="46" t="s">
        <v>126</v>
      </c>
      <c r="E23" s="50" t="s">
        <v>96</v>
      </c>
      <c r="F23" s="47" t="s">
        <v>93</v>
      </c>
      <c r="G23" s="28">
        <f>RANDBETWEEN(30000000,33000000)</f>
        <v>30391474</v>
      </c>
      <c r="H23" s="48">
        <v>53.07</v>
      </c>
    </row>
    <row r="24" ht="15.75" customHeight="1">
      <c r="A24" s="23" t="s">
        <v>112</v>
      </c>
      <c r="B24" s="39" t="s">
        <v>151</v>
      </c>
      <c r="C24" s="40">
        <v>25441.0</v>
      </c>
      <c r="D24" s="51" t="s">
        <v>123</v>
      </c>
      <c r="E24" s="41" t="s">
        <v>96</v>
      </c>
      <c r="F24" s="41" t="s">
        <v>97</v>
      </c>
      <c r="G24" s="30">
        <f>RANDBETWEEN(20000000,27000000)</f>
        <v>22881428</v>
      </c>
      <c r="H24" s="42">
        <v>161.98</v>
      </c>
    </row>
    <row r="25" ht="15.75" customHeight="1">
      <c r="A25" s="31" t="s">
        <v>152</v>
      </c>
      <c r="B25" s="46" t="s">
        <v>95</v>
      </c>
      <c r="C25" s="45">
        <v>24726.0</v>
      </c>
      <c r="D25" s="46" t="s">
        <v>120</v>
      </c>
      <c r="E25" s="47" t="s">
        <v>101</v>
      </c>
      <c r="F25" s="47" t="s">
        <v>93</v>
      </c>
      <c r="G25" s="28">
        <f>RANDBETWEEN(10000000,15000000)</f>
        <v>14662879</v>
      </c>
      <c r="H25" s="48">
        <v>129.67</v>
      </c>
    </row>
    <row r="26" ht="15.75" customHeight="1">
      <c r="A26" s="23" t="s">
        <v>153</v>
      </c>
      <c r="B26" s="39" t="s">
        <v>154</v>
      </c>
      <c r="C26" s="40">
        <v>34269.0</v>
      </c>
      <c r="D26" s="39" t="s">
        <v>91</v>
      </c>
      <c r="E26" s="49" t="s">
        <v>155</v>
      </c>
      <c r="F26" s="41" t="s">
        <v>115</v>
      </c>
      <c r="G26" s="25">
        <f>RANDBETWEEN(10000000,20000000)</f>
        <v>16945697</v>
      </c>
      <c r="H26" s="42">
        <v>499.57</v>
      </c>
    </row>
    <row r="27" ht="15.75" customHeight="1">
      <c r="A27" s="31" t="s">
        <v>156</v>
      </c>
      <c r="B27" s="46" t="s">
        <v>157</v>
      </c>
      <c r="C27" s="45">
        <v>32672.0</v>
      </c>
      <c r="D27" s="46" t="s">
        <v>114</v>
      </c>
      <c r="E27" s="47" t="s">
        <v>158</v>
      </c>
      <c r="F27" s="47" t="s">
        <v>97</v>
      </c>
      <c r="G27" s="28">
        <f>RANDBETWEEN(15000000,20000000)</f>
        <v>16739563</v>
      </c>
      <c r="H27" s="48">
        <v>206.1</v>
      </c>
    </row>
    <row r="28" ht="15.75" customHeight="1">
      <c r="A28" s="23" t="s">
        <v>159</v>
      </c>
      <c r="B28" s="39" t="s">
        <v>160</v>
      </c>
      <c r="C28" s="40">
        <v>32693.0</v>
      </c>
      <c r="D28" s="39" t="s">
        <v>123</v>
      </c>
      <c r="E28" s="41" t="s">
        <v>96</v>
      </c>
      <c r="F28" s="41" t="s">
        <v>115</v>
      </c>
      <c r="G28" s="30">
        <f>RANDBETWEEN(20000000,27000000)</f>
        <v>26854692</v>
      </c>
      <c r="H28" s="42">
        <v>293.44</v>
      </c>
    </row>
    <row r="29" ht="15.75" customHeight="1">
      <c r="A29" s="31" t="s">
        <v>161</v>
      </c>
      <c r="B29" s="46" t="s">
        <v>162</v>
      </c>
      <c r="C29" s="45">
        <v>29630.0</v>
      </c>
      <c r="D29" s="46" t="s">
        <v>91</v>
      </c>
      <c r="E29" s="47" t="s">
        <v>118</v>
      </c>
      <c r="F29" s="47" t="s">
        <v>136</v>
      </c>
      <c r="G29" s="32">
        <f>RANDBETWEEN(15000000,20000000)</f>
        <v>19135241</v>
      </c>
      <c r="H29" s="48">
        <v>282.66</v>
      </c>
    </row>
    <row r="30" ht="15.75" customHeight="1">
      <c r="A30" s="23" t="s">
        <v>163</v>
      </c>
      <c r="B30" s="39" t="s">
        <v>164</v>
      </c>
      <c r="C30" s="40">
        <v>27692.0</v>
      </c>
      <c r="D30" s="51" t="s">
        <v>130</v>
      </c>
      <c r="E30" s="49" t="s">
        <v>101</v>
      </c>
      <c r="F30" s="41" t="s">
        <v>93</v>
      </c>
      <c r="G30" s="30">
        <f t="shared" ref="G30:G32" si="4">RANDBETWEEN(5000000,8000000)</f>
        <v>6372733</v>
      </c>
      <c r="H30" s="42">
        <v>223.5</v>
      </c>
    </row>
    <row r="31" ht="15.75" customHeight="1">
      <c r="A31" s="31" t="s">
        <v>165</v>
      </c>
      <c r="B31" s="46" t="s">
        <v>166</v>
      </c>
      <c r="C31" s="45">
        <v>29985.0</v>
      </c>
      <c r="D31" s="46" t="s">
        <v>130</v>
      </c>
      <c r="E31" s="47" t="s">
        <v>107</v>
      </c>
      <c r="F31" s="47" t="s">
        <v>115</v>
      </c>
      <c r="G31" s="28">
        <f t="shared" si="4"/>
        <v>7012442</v>
      </c>
      <c r="H31" s="48">
        <v>58.15</v>
      </c>
    </row>
    <row r="32" ht="15.75" customHeight="1">
      <c r="A32" s="23" t="s">
        <v>167</v>
      </c>
      <c r="B32" s="39" t="s">
        <v>168</v>
      </c>
      <c r="C32" s="40">
        <v>36024.0</v>
      </c>
      <c r="D32" s="39" t="s">
        <v>130</v>
      </c>
      <c r="E32" s="41" t="s">
        <v>96</v>
      </c>
      <c r="F32" s="41" t="s">
        <v>97</v>
      </c>
      <c r="G32" s="30">
        <f t="shared" si="4"/>
        <v>7043201</v>
      </c>
      <c r="H32" s="42">
        <v>309.49</v>
      </c>
    </row>
    <row r="33" ht="15.75" customHeight="1">
      <c r="A33" s="31" t="s">
        <v>169</v>
      </c>
      <c r="B33" s="46" t="s">
        <v>170</v>
      </c>
      <c r="C33" s="45">
        <v>34986.0</v>
      </c>
      <c r="D33" s="46" t="s">
        <v>110</v>
      </c>
      <c r="E33" s="47" t="s">
        <v>101</v>
      </c>
      <c r="F33" s="47" t="s">
        <v>136</v>
      </c>
      <c r="G33" s="28">
        <f>RANDBETWEEN(10000000,15000000)</f>
        <v>14915403</v>
      </c>
      <c r="H33" s="48">
        <v>304.94</v>
      </c>
    </row>
    <row r="34" ht="15.75" customHeight="1">
      <c r="A34" s="23" t="s">
        <v>171</v>
      </c>
      <c r="B34" s="39" t="s">
        <v>172</v>
      </c>
      <c r="C34" s="40">
        <v>28397.0</v>
      </c>
      <c r="D34" s="51" t="s">
        <v>123</v>
      </c>
      <c r="E34" s="41" t="s">
        <v>92</v>
      </c>
      <c r="F34" s="41" t="s">
        <v>97</v>
      </c>
      <c r="G34" s="30">
        <f>RANDBETWEEN(20000000,27000000)</f>
        <v>23291071</v>
      </c>
      <c r="H34" s="42">
        <v>136.34</v>
      </c>
    </row>
    <row r="35" ht="15.75" customHeight="1">
      <c r="A35" s="31" t="s">
        <v>145</v>
      </c>
      <c r="B35" s="46" t="s">
        <v>173</v>
      </c>
      <c r="C35" s="45">
        <v>27756.0</v>
      </c>
      <c r="D35" s="44" t="s">
        <v>130</v>
      </c>
      <c r="E35" s="47" t="s">
        <v>107</v>
      </c>
      <c r="F35" s="47" t="s">
        <v>93</v>
      </c>
      <c r="G35" s="28">
        <f>RANDBETWEEN(5000000,8000000)</f>
        <v>7868234</v>
      </c>
      <c r="H35" s="48">
        <v>244.28</v>
      </c>
    </row>
    <row r="36" ht="15.75" customHeight="1">
      <c r="A36" s="23" t="s">
        <v>174</v>
      </c>
      <c r="B36" s="39" t="s">
        <v>175</v>
      </c>
      <c r="C36" s="40">
        <v>33106.0</v>
      </c>
      <c r="D36" s="39" t="s">
        <v>91</v>
      </c>
      <c r="E36" s="41" t="s">
        <v>101</v>
      </c>
      <c r="F36" s="41" t="s">
        <v>97</v>
      </c>
      <c r="G36" s="25">
        <f>RANDBETWEEN(10000000,20000000)</f>
        <v>18427837</v>
      </c>
      <c r="H36" s="42">
        <v>294.24</v>
      </c>
    </row>
    <row r="37" ht="15.75" customHeight="1">
      <c r="A37" s="31" t="s">
        <v>176</v>
      </c>
      <c r="B37" s="46" t="s">
        <v>177</v>
      </c>
      <c r="C37" s="45">
        <v>27907.0</v>
      </c>
      <c r="D37" s="46" t="s">
        <v>100</v>
      </c>
      <c r="E37" s="47" t="s">
        <v>96</v>
      </c>
      <c r="F37" s="50" t="s">
        <v>97</v>
      </c>
      <c r="G37" s="28">
        <f>RANDBETWEEN(5000000,10000000)</f>
        <v>8351344</v>
      </c>
      <c r="H37" s="48">
        <v>199.38</v>
      </c>
    </row>
    <row r="38" ht="15.75" customHeight="1">
      <c r="A38" s="23" t="s">
        <v>178</v>
      </c>
      <c r="B38" s="39" t="s">
        <v>179</v>
      </c>
      <c r="C38" s="40">
        <v>34991.0</v>
      </c>
      <c r="D38" s="39" t="s">
        <v>114</v>
      </c>
      <c r="E38" s="41" t="s">
        <v>107</v>
      </c>
      <c r="F38" s="41" t="s">
        <v>93</v>
      </c>
      <c r="G38" s="30">
        <f>RANDBETWEEN(15000000,20000000)</f>
        <v>17186308</v>
      </c>
      <c r="H38" s="42">
        <v>107.92</v>
      </c>
    </row>
    <row r="39" ht="15.75" customHeight="1">
      <c r="A39" s="31" t="s">
        <v>180</v>
      </c>
      <c r="B39" s="46" t="s">
        <v>181</v>
      </c>
      <c r="C39" s="45">
        <v>31015.0</v>
      </c>
      <c r="D39" s="46" t="s">
        <v>126</v>
      </c>
      <c r="E39" s="50" t="s">
        <v>107</v>
      </c>
      <c r="F39" s="47" t="s">
        <v>115</v>
      </c>
      <c r="G39" s="28">
        <f>RANDBETWEEN(30000000,33000000)</f>
        <v>30538083</v>
      </c>
      <c r="H39" s="48">
        <v>214.76</v>
      </c>
    </row>
    <row r="40" ht="15.75" customHeight="1">
      <c r="A40" s="23" t="s">
        <v>182</v>
      </c>
      <c r="B40" s="39" t="s">
        <v>183</v>
      </c>
      <c r="C40" s="40">
        <v>35305.0</v>
      </c>
      <c r="D40" s="51" t="s">
        <v>130</v>
      </c>
      <c r="E40" s="41" t="s">
        <v>111</v>
      </c>
      <c r="F40" s="41" t="s">
        <v>93</v>
      </c>
      <c r="G40" s="30">
        <f>RANDBETWEEN(5000000,8000000)</f>
        <v>6663407</v>
      </c>
      <c r="H40" s="42">
        <v>483.2</v>
      </c>
    </row>
    <row r="41" ht="15.75" customHeight="1">
      <c r="A41" s="31" t="s">
        <v>184</v>
      </c>
      <c r="B41" s="46" t="s">
        <v>185</v>
      </c>
      <c r="C41" s="45">
        <v>34789.0</v>
      </c>
      <c r="D41" s="46" t="s">
        <v>123</v>
      </c>
      <c r="E41" s="47" t="s">
        <v>96</v>
      </c>
      <c r="F41" s="47" t="s">
        <v>93</v>
      </c>
      <c r="G41" s="28">
        <f>RANDBETWEEN(20000000,27000000)</f>
        <v>24841409</v>
      </c>
      <c r="H41" s="48">
        <v>425.92</v>
      </c>
    </row>
    <row r="42" ht="15.75" customHeight="1">
      <c r="A42" s="23" t="s">
        <v>186</v>
      </c>
      <c r="B42" s="39" t="s">
        <v>187</v>
      </c>
      <c r="C42" s="40">
        <v>30767.0</v>
      </c>
      <c r="D42" s="39" t="s">
        <v>100</v>
      </c>
      <c r="E42" s="41" t="s">
        <v>111</v>
      </c>
      <c r="F42" s="41" t="s">
        <v>136</v>
      </c>
      <c r="G42" s="30">
        <f>RANDBETWEEN(5000000,10000000)</f>
        <v>5410322</v>
      </c>
      <c r="H42" s="42">
        <v>247.95</v>
      </c>
    </row>
    <row r="43" ht="15.75" customHeight="1">
      <c r="A43" s="31" t="s">
        <v>188</v>
      </c>
      <c r="B43" s="46" t="s">
        <v>189</v>
      </c>
      <c r="C43" s="45">
        <v>32631.0</v>
      </c>
      <c r="D43" s="44" t="s">
        <v>130</v>
      </c>
      <c r="E43" s="50" t="s">
        <v>107</v>
      </c>
      <c r="F43" s="47" t="s">
        <v>93</v>
      </c>
      <c r="G43" s="28">
        <f>RANDBETWEEN(5000000,8000000)</f>
        <v>5538736</v>
      </c>
      <c r="H43" s="48">
        <v>282.41</v>
      </c>
    </row>
    <row r="44" ht="15.75" customHeight="1">
      <c r="A44" s="23" t="s">
        <v>190</v>
      </c>
      <c r="B44" s="39" t="s">
        <v>191</v>
      </c>
      <c r="C44" s="40">
        <v>24547.0</v>
      </c>
      <c r="D44" s="39" t="s">
        <v>120</v>
      </c>
      <c r="E44" s="49" t="s">
        <v>107</v>
      </c>
      <c r="F44" s="41" t="s">
        <v>136</v>
      </c>
      <c r="G44" s="30">
        <f>RANDBETWEEN(10000000,15000000)</f>
        <v>13310154</v>
      </c>
      <c r="H44" s="42">
        <v>119.83</v>
      </c>
    </row>
    <row r="45" ht="15.75" customHeight="1">
      <c r="A45" s="31" t="s">
        <v>184</v>
      </c>
      <c r="B45" s="46" t="s">
        <v>192</v>
      </c>
      <c r="C45" s="45">
        <v>34382.0</v>
      </c>
      <c r="D45" s="46" t="s">
        <v>130</v>
      </c>
      <c r="E45" s="47" t="s">
        <v>92</v>
      </c>
      <c r="F45" s="47" t="s">
        <v>136</v>
      </c>
      <c r="G45" s="28">
        <f>RANDBETWEEN(5000000,8000000)</f>
        <v>7947699</v>
      </c>
      <c r="H45" s="48">
        <v>192.76</v>
      </c>
    </row>
    <row r="46" ht="15.75" customHeight="1">
      <c r="A46" s="23" t="s">
        <v>193</v>
      </c>
      <c r="B46" s="39" t="s">
        <v>194</v>
      </c>
      <c r="C46" s="40">
        <v>24878.0</v>
      </c>
      <c r="D46" s="39" t="s">
        <v>104</v>
      </c>
      <c r="E46" s="41" t="s">
        <v>92</v>
      </c>
      <c r="F46" s="41" t="s">
        <v>115</v>
      </c>
      <c r="G46" s="30">
        <f>RANDBETWEEN(10000000,15000000)</f>
        <v>11623586</v>
      </c>
      <c r="H46" s="42">
        <v>142.75</v>
      </c>
    </row>
    <row r="47" ht="15.75" customHeight="1">
      <c r="A47" s="31" t="s">
        <v>195</v>
      </c>
      <c r="B47" s="46" t="s">
        <v>196</v>
      </c>
      <c r="C47" s="45">
        <v>32864.0</v>
      </c>
      <c r="D47" s="44" t="s">
        <v>130</v>
      </c>
      <c r="E47" s="50" t="s">
        <v>155</v>
      </c>
      <c r="F47" s="47" t="s">
        <v>136</v>
      </c>
      <c r="G47" s="28">
        <f t="shared" ref="G47:G51" si="5">RANDBETWEEN(5000000,8000000)</f>
        <v>6787728</v>
      </c>
      <c r="H47" s="48">
        <v>170.93</v>
      </c>
    </row>
    <row r="48" ht="15.75" customHeight="1">
      <c r="A48" s="23" t="s">
        <v>197</v>
      </c>
      <c r="B48" s="39" t="s">
        <v>198</v>
      </c>
      <c r="C48" s="40">
        <v>27025.0</v>
      </c>
      <c r="D48" s="51" t="s">
        <v>130</v>
      </c>
      <c r="E48" s="41" t="s">
        <v>96</v>
      </c>
      <c r="F48" s="41" t="s">
        <v>93</v>
      </c>
      <c r="G48" s="30">
        <f t="shared" si="5"/>
        <v>7451575</v>
      </c>
      <c r="H48" s="42">
        <v>67.74</v>
      </c>
    </row>
    <row r="49" ht="15.75" customHeight="1">
      <c r="A49" s="31" t="s">
        <v>199</v>
      </c>
      <c r="B49" s="46" t="s">
        <v>200</v>
      </c>
      <c r="C49" s="45">
        <v>28697.0</v>
      </c>
      <c r="D49" s="44" t="s">
        <v>130</v>
      </c>
      <c r="E49" s="47" t="s">
        <v>101</v>
      </c>
      <c r="F49" s="47" t="s">
        <v>93</v>
      </c>
      <c r="G49" s="28">
        <f t="shared" si="5"/>
        <v>5758664</v>
      </c>
      <c r="H49" s="48">
        <v>397.29</v>
      </c>
    </row>
    <row r="50" ht="15.75" customHeight="1">
      <c r="A50" s="23" t="s">
        <v>201</v>
      </c>
      <c r="B50" s="39" t="s">
        <v>202</v>
      </c>
      <c r="C50" s="40">
        <v>27184.0</v>
      </c>
      <c r="D50" s="51" t="s">
        <v>130</v>
      </c>
      <c r="E50" s="41" t="s">
        <v>111</v>
      </c>
      <c r="F50" s="41" t="s">
        <v>97</v>
      </c>
      <c r="G50" s="30">
        <f t="shared" si="5"/>
        <v>5627751</v>
      </c>
      <c r="H50" s="42">
        <v>219.08</v>
      </c>
    </row>
    <row r="51" ht="15.75" customHeight="1">
      <c r="A51" s="31" t="s">
        <v>203</v>
      </c>
      <c r="B51" s="46" t="s">
        <v>204</v>
      </c>
      <c r="C51" s="45">
        <v>32594.0</v>
      </c>
      <c r="D51" s="46" t="s">
        <v>130</v>
      </c>
      <c r="E51" s="50" t="s">
        <v>111</v>
      </c>
      <c r="F51" s="47" t="s">
        <v>115</v>
      </c>
      <c r="G51" s="28">
        <f t="shared" si="5"/>
        <v>6331261</v>
      </c>
      <c r="H51" s="48">
        <v>273.31</v>
      </c>
    </row>
    <row r="52" ht="15.75" customHeight="1">
      <c r="A52" s="23" t="s">
        <v>205</v>
      </c>
      <c r="B52" s="39" t="s">
        <v>206</v>
      </c>
      <c r="C52" s="40">
        <v>25125.0</v>
      </c>
      <c r="D52" s="39" t="s">
        <v>120</v>
      </c>
      <c r="E52" s="41" t="s">
        <v>92</v>
      </c>
      <c r="F52" s="41" t="s">
        <v>93</v>
      </c>
      <c r="G52" s="30">
        <f>RANDBETWEEN(10000000,15000000)</f>
        <v>11765109</v>
      </c>
      <c r="H52" s="42">
        <v>173.75</v>
      </c>
    </row>
    <row r="53" ht="15.75" customHeight="1">
      <c r="A53" s="31" t="s">
        <v>207</v>
      </c>
      <c r="B53" s="46" t="s">
        <v>208</v>
      </c>
      <c r="C53" s="45">
        <v>37771.0</v>
      </c>
      <c r="D53" s="44" t="s">
        <v>130</v>
      </c>
      <c r="E53" s="50" t="s">
        <v>111</v>
      </c>
      <c r="F53" s="47" t="s">
        <v>93</v>
      </c>
      <c r="G53" s="28">
        <f>RANDBETWEEN(5000000,8000000)</f>
        <v>7167022</v>
      </c>
      <c r="H53" s="48">
        <v>339.57</v>
      </c>
    </row>
    <row r="54" ht="15.75" customHeight="1">
      <c r="A54" s="23" t="s">
        <v>209</v>
      </c>
      <c r="B54" s="39" t="s">
        <v>210</v>
      </c>
      <c r="C54" s="40">
        <v>38495.0</v>
      </c>
      <c r="D54" s="39" t="s">
        <v>123</v>
      </c>
      <c r="E54" s="41" t="s">
        <v>101</v>
      </c>
      <c r="F54" s="41" t="s">
        <v>93</v>
      </c>
      <c r="G54" s="30">
        <f>RANDBETWEEN(20000000,27000000)</f>
        <v>20111594</v>
      </c>
      <c r="H54" s="42">
        <v>170.64</v>
      </c>
    </row>
    <row r="55" ht="15.75" customHeight="1">
      <c r="A55" s="31" t="s">
        <v>211</v>
      </c>
      <c r="B55" s="46" t="s">
        <v>99</v>
      </c>
      <c r="C55" s="45">
        <v>24899.0</v>
      </c>
      <c r="D55" s="46" t="s">
        <v>91</v>
      </c>
      <c r="E55" s="47" t="s">
        <v>101</v>
      </c>
      <c r="F55" s="47" t="s">
        <v>93</v>
      </c>
      <c r="G55" s="32">
        <f>RANDBETWEEN(11000000,20000000)</f>
        <v>11208532</v>
      </c>
      <c r="H55" s="48">
        <v>96.99</v>
      </c>
    </row>
    <row r="56" ht="15.75" customHeight="1">
      <c r="A56" s="23" t="s">
        <v>212</v>
      </c>
      <c r="B56" s="39" t="s">
        <v>213</v>
      </c>
      <c r="C56" s="40">
        <v>28141.0</v>
      </c>
      <c r="D56" s="39" t="s">
        <v>114</v>
      </c>
      <c r="E56" s="41" t="s">
        <v>96</v>
      </c>
      <c r="F56" s="49" t="s">
        <v>136</v>
      </c>
      <c r="G56" s="30">
        <f>RANDBETWEEN(15000000,20000000)</f>
        <v>15972034</v>
      </c>
      <c r="H56" s="42">
        <v>490.95</v>
      </c>
    </row>
    <row r="57" ht="15.75" customHeight="1">
      <c r="A57" s="31" t="s">
        <v>167</v>
      </c>
      <c r="B57" s="46" t="s">
        <v>214</v>
      </c>
      <c r="C57" s="45">
        <v>37839.0</v>
      </c>
      <c r="D57" s="46" t="s">
        <v>120</v>
      </c>
      <c r="E57" s="47" t="s">
        <v>127</v>
      </c>
      <c r="F57" s="47" t="s">
        <v>115</v>
      </c>
      <c r="G57" s="28">
        <f>RANDBETWEEN(10000000,15000000)</f>
        <v>14751350</v>
      </c>
      <c r="H57" s="48">
        <v>165.11</v>
      </c>
    </row>
    <row r="58" ht="15.75" customHeight="1">
      <c r="A58" s="23" t="s">
        <v>215</v>
      </c>
      <c r="B58" s="39" t="s">
        <v>216</v>
      </c>
      <c r="C58" s="40">
        <v>34305.0</v>
      </c>
      <c r="D58" s="51" t="s">
        <v>130</v>
      </c>
      <c r="E58" s="41" t="s">
        <v>96</v>
      </c>
      <c r="F58" s="41" t="s">
        <v>115</v>
      </c>
      <c r="G58" s="30">
        <f>RANDBETWEEN(5000000,8000000)</f>
        <v>5801289</v>
      </c>
      <c r="H58" s="42">
        <v>413.8</v>
      </c>
    </row>
    <row r="59" ht="15.75" customHeight="1">
      <c r="A59" s="31" t="s">
        <v>217</v>
      </c>
      <c r="B59" s="46" t="s">
        <v>218</v>
      </c>
      <c r="C59" s="45">
        <v>36256.0</v>
      </c>
      <c r="D59" s="46" t="s">
        <v>120</v>
      </c>
      <c r="E59" s="50" t="s">
        <v>101</v>
      </c>
      <c r="F59" s="47" t="s">
        <v>115</v>
      </c>
      <c r="G59" s="28">
        <f>RANDBETWEEN(10000000,15000000)</f>
        <v>13783045</v>
      </c>
      <c r="H59" s="48">
        <v>59.63</v>
      </c>
    </row>
    <row r="60" ht="15.75" customHeight="1">
      <c r="A60" s="23" t="s">
        <v>184</v>
      </c>
      <c r="B60" s="39" t="s">
        <v>219</v>
      </c>
      <c r="C60" s="40">
        <v>29490.0</v>
      </c>
      <c r="D60" s="39" t="s">
        <v>100</v>
      </c>
      <c r="E60" s="41" t="s">
        <v>118</v>
      </c>
      <c r="F60" s="41" t="s">
        <v>115</v>
      </c>
      <c r="G60" s="30">
        <f>RANDBETWEEN(5000000,10000000)</f>
        <v>6807292</v>
      </c>
      <c r="H60" s="42">
        <v>267.29</v>
      </c>
    </row>
    <row r="61" ht="15.75" customHeight="1">
      <c r="A61" s="31" t="s">
        <v>220</v>
      </c>
      <c r="B61" s="46" t="s">
        <v>221</v>
      </c>
      <c r="C61" s="45">
        <v>35237.0</v>
      </c>
      <c r="D61" s="44" t="s">
        <v>130</v>
      </c>
      <c r="E61" s="47" t="s">
        <v>107</v>
      </c>
      <c r="F61" s="47" t="s">
        <v>115</v>
      </c>
      <c r="G61" s="28">
        <f>RANDBETWEEN(5000000,8000000)</f>
        <v>7599575</v>
      </c>
      <c r="H61" s="48">
        <v>334.61</v>
      </c>
    </row>
    <row r="62" ht="15.75" customHeight="1">
      <c r="A62" s="23" t="s">
        <v>222</v>
      </c>
      <c r="B62" s="39" t="s">
        <v>223</v>
      </c>
      <c r="C62" s="40">
        <v>34190.0</v>
      </c>
      <c r="D62" s="39" t="s">
        <v>100</v>
      </c>
      <c r="E62" s="49" t="s">
        <v>92</v>
      </c>
      <c r="F62" s="49" t="s">
        <v>97</v>
      </c>
      <c r="G62" s="30">
        <f>RANDBETWEEN(5000000,10000000)</f>
        <v>5054517</v>
      </c>
      <c r="H62" s="42">
        <v>235.01</v>
      </c>
    </row>
    <row r="63" ht="15.75" customHeight="1">
      <c r="A63" s="31" t="s">
        <v>167</v>
      </c>
      <c r="B63" s="46" t="s">
        <v>170</v>
      </c>
      <c r="C63" s="45">
        <v>26574.0</v>
      </c>
      <c r="D63" s="44" t="s">
        <v>130</v>
      </c>
      <c r="E63" s="47" t="s">
        <v>118</v>
      </c>
      <c r="F63" s="47" t="s">
        <v>97</v>
      </c>
      <c r="G63" s="28">
        <f t="shared" ref="G63:G64" si="6">RANDBETWEEN(5000000,8000000)</f>
        <v>5337061</v>
      </c>
      <c r="H63" s="48">
        <v>360.78</v>
      </c>
    </row>
    <row r="64" ht="15.75" customHeight="1">
      <c r="A64" s="23" t="s">
        <v>193</v>
      </c>
      <c r="B64" s="39" t="s">
        <v>224</v>
      </c>
      <c r="C64" s="40">
        <v>25244.0</v>
      </c>
      <c r="D64" s="51" t="s">
        <v>130</v>
      </c>
      <c r="E64" s="41" t="s">
        <v>92</v>
      </c>
      <c r="F64" s="41" t="s">
        <v>115</v>
      </c>
      <c r="G64" s="30">
        <f t="shared" si="6"/>
        <v>7636308</v>
      </c>
      <c r="H64" s="42">
        <v>205.26</v>
      </c>
    </row>
    <row r="65" ht="15.75" customHeight="1">
      <c r="A65" s="31" t="s">
        <v>225</v>
      </c>
      <c r="B65" s="46" t="s">
        <v>196</v>
      </c>
      <c r="C65" s="45">
        <v>24024.0</v>
      </c>
      <c r="D65" s="46" t="s">
        <v>120</v>
      </c>
      <c r="E65" s="50" t="s">
        <v>155</v>
      </c>
      <c r="F65" s="47" t="s">
        <v>136</v>
      </c>
      <c r="G65" s="28">
        <f>RANDBETWEEN(10000000,15000000)</f>
        <v>11866830</v>
      </c>
      <c r="H65" s="48">
        <v>114.64</v>
      </c>
    </row>
    <row r="66" ht="15.75" customHeight="1">
      <c r="A66" s="23" t="s">
        <v>226</v>
      </c>
      <c r="B66" s="39" t="s">
        <v>227</v>
      </c>
      <c r="C66" s="40">
        <v>31744.0</v>
      </c>
      <c r="D66" s="51" t="s">
        <v>130</v>
      </c>
      <c r="E66" s="41" t="s">
        <v>101</v>
      </c>
      <c r="F66" s="41" t="s">
        <v>97</v>
      </c>
      <c r="G66" s="30">
        <f>RANDBETWEEN(5000000,8000000)</f>
        <v>7553184</v>
      </c>
      <c r="H66" s="42">
        <v>330.42</v>
      </c>
    </row>
    <row r="67" ht="15.75" customHeight="1">
      <c r="A67" s="31" t="s">
        <v>228</v>
      </c>
      <c r="B67" s="46" t="s">
        <v>229</v>
      </c>
      <c r="C67" s="45">
        <v>31258.0</v>
      </c>
      <c r="D67" s="46" t="s">
        <v>123</v>
      </c>
      <c r="E67" s="47" t="s">
        <v>111</v>
      </c>
      <c r="F67" s="47" t="s">
        <v>115</v>
      </c>
      <c r="G67" s="28">
        <f>RANDBETWEEN(20000000,27000000)</f>
        <v>26901248</v>
      </c>
      <c r="H67" s="48">
        <v>363.29</v>
      </c>
    </row>
    <row r="68" ht="15.75" customHeight="1">
      <c r="A68" s="23" t="s">
        <v>230</v>
      </c>
      <c r="B68" s="39" t="s">
        <v>231</v>
      </c>
      <c r="C68" s="40">
        <v>34878.0</v>
      </c>
      <c r="D68" s="51" t="s">
        <v>130</v>
      </c>
      <c r="E68" s="49" t="s">
        <v>92</v>
      </c>
      <c r="F68" s="41" t="s">
        <v>93</v>
      </c>
      <c r="G68" s="30">
        <f t="shared" ref="G68:G69" si="7">RANDBETWEEN(5000000,8000000)</f>
        <v>5193622</v>
      </c>
      <c r="H68" s="42">
        <v>284.31</v>
      </c>
    </row>
    <row r="69" ht="15.75" customHeight="1">
      <c r="A69" s="31" t="s">
        <v>232</v>
      </c>
      <c r="B69" s="46" t="s">
        <v>233</v>
      </c>
      <c r="C69" s="45">
        <v>32947.0</v>
      </c>
      <c r="D69" s="46" t="s">
        <v>130</v>
      </c>
      <c r="E69" s="47" t="s">
        <v>127</v>
      </c>
      <c r="F69" s="47" t="s">
        <v>136</v>
      </c>
      <c r="G69" s="28">
        <f t="shared" si="7"/>
        <v>5921349</v>
      </c>
      <c r="H69" s="48">
        <v>143.99</v>
      </c>
    </row>
    <row r="70" ht="15.75" customHeight="1">
      <c r="A70" s="23" t="s">
        <v>234</v>
      </c>
      <c r="B70" s="39" t="s">
        <v>235</v>
      </c>
      <c r="C70" s="40">
        <v>25573.0</v>
      </c>
      <c r="D70" s="39" t="s">
        <v>91</v>
      </c>
      <c r="E70" s="49" t="s">
        <v>107</v>
      </c>
      <c r="F70" s="41" t="s">
        <v>136</v>
      </c>
      <c r="G70" s="25">
        <f>RANDBETWEEN(10000000,20000000)</f>
        <v>16791004</v>
      </c>
      <c r="H70" s="42">
        <v>407.49</v>
      </c>
    </row>
    <row r="71" ht="15.75" customHeight="1">
      <c r="A71" s="31" t="s">
        <v>236</v>
      </c>
      <c r="B71" s="46" t="s">
        <v>237</v>
      </c>
      <c r="C71" s="45">
        <v>36741.0</v>
      </c>
      <c r="D71" s="44" t="s">
        <v>130</v>
      </c>
      <c r="E71" s="50" t="s">
        <v>107</v>
      </c>
      <c r="F71" s="47" t="s">
        <v>115</v>
      </c>
      <c r="G71" s="28">
        <f>RANDBETWEEN(5000000,8000000)</f>
        <v>7350529</v>
      </c>
      <c r="H71" s="48">
        <v>139.83</v>
      </c>
    </row>
    <row r="72" ht="15.75" customHeight="1">
      <c r="A72" s="23" t="s">
        <v>167</v>
      </c>
      <c r="B72" s="39" t="s">
        <v>238</v>
      </c>
      <c r="C72" s="40">
        <v>35967.0</v>
      </c>
      <c r="D72" s="39" t="s">
        <v>126</v>
      </c>
      <c r="E72" s="49" t="s">
        <v>96</v>
      </c>
      <c r="F72" s="41" t="s">
        <v>136</v>
      </c>
      <c r="G72" s="30">
        <f>RANDBETWEEN(30000000,33000000)</f>
        <v>30722989</v>
      </c>
      <c r="H72" s="42">
        <v>196.3</v>
      </c>
    </row>
    <row r="73" ht="15.75" customHeight="1">
      <c r="A73" s="31" t="s">
        <v>239</v>
      </c>
      <c r="B73" s="46" t="s">
        <v>240</v>
      </c>
      <c r="C73" s="45">
        <v>35185.0</v>
      </c>
      <c r="D73" s="44" t="s">
        <v>130</v>
      </c>
      <c r="E73" s="47" t="s">
        <v>107</v>
      </c>
      <c r="F73" s="47" t="s">
        <v>97</v>
      </c>
      <c r="G73" s="28">
        <f t="shared" ref="G73:G79" si="8">RANDBETWEEN(5000000,8000000)</f>
        <v>5370409</v>
      </c>
      <c r="H73" s="48">
        <v>204.23</v>
      </c>
    </row>
    <row r="74" ht="15.75" customHeight="1">
      <c r="A74" s="23" t="s">
        <v>139</v>
      </c>
      <c r="B74" s="39" t="s">
        <v>241</v>
      </c>
      <c r="C74" s="40">
        <v>38414.0</v>
      </c>
      <c r="D74" s="39" t="s">
        <v>130</v>
      </c>
      <c r="E74" s="41" t="s">
        <v>92</v>
      </c>
      <c r="F74" s="41" t="s">
        <v>97</v>
      </c>
      <c r="G74" s="30">
        <f t="shared" si="8"/>
        <v>7885582</v>
      </c>
      <c r="H74" s="42">
        <v>170.65</v>
      </c>
    </row>
    <row r="75" ht="15.75" customHeight="1">
      <c r="A75" s="31" t="s">
        <v>242</v>
      </c>
      <c r="B75" s="46" t="s">
        <v>243</v>
      </c>
      <c r="C75" s="45">
        <v>29736.0</v>
      </c>
      <c r="D75" s="46" t="s">
        <v>130</v>
      </c>
      <c r="E75" s="47" t="s">
        <v>127</v>
      </c>
      <c r="F75" s="47" t="s">
        <v>97</v>
      </c>
      <c r="G75" s="28">
        <f t="shared" si="8"/>
        <v>7942139</v>
      </c>
      <c r="H75" s="48">
        <v>277.51</v>
      </c>
    </row>
    <row r="76" ht="15.75" customHeight="1">
      <c r="A76" s="23" t="s">
        <v>244</v>
      </c>
      <c r="B76" s="39" t="s">
        <v>245</v>
      </c>
      <c r="C76" s="40">
        <v>27045.0</v>
      </c>
      <c r="D76" s="51" t="s">
        <v>130</v>
      </c>
      <c r="E76" s="49" t="s">
        <v>127</v>
      </c>
      <c r="F76" s="41" t="s">
        <v>97</v>
      </c>
      <c r="G76" s="30">
        <f t="shared" si="8"/>
        <v>7643362</v>
      </c>
      <c r="H76" s="42">
        <v>108.37</v>
      </c>
    </row>
    <row r="77" ht="15.75" customHeight="1">
      <c r="A77" s="31" t="s">
        <v>246</v>
      </c>
      <c r="B77" s="46" t="s">
        <v>247</v>
      </c>
      <c r="C77" s="45">
        <v>29189.0</v>
      </c>
      <c r="D77" s="44" t="s">
        <v>130</v>
      </c>
      <c r="E77" s="47" t="s">
        <v>92</v>
      </c>
      <c r="F77" s="47" t="s">
        <v>136</v>
      </c>
      <c r="G77" s="28">
        <f t="shared" si="8"/>
        <v>6205485</v>
      </c>
      <c r="H77" s="48">
        <v>411.33</v>
      </c>
    </row>
    <row r="78" ht="15.75" customHeight="1">
      <c r="A78" s="23" t="s">
        <v>248</v>
      </c>
      <c r="B78" s="39" t="s">
        <v>249</v>
      </c>
      <c r="C78" s="40">
        <v>36319.0</v>
      </c>
      <c r="D78" s="51" t="s">
        <v>130</v>
      </c>
      <c r="E78" s="49" t="s">
        <v>127</v>
      </c>
      <c r="F78" s="41" t="s">
        <v>97</v>
      </c>
      <c r="G78" s="30">
        <f t="shared" si="8"/>
        <v>7214957</v>
      </c>
      <c r="H78" s="42">
        <v>379.47</v>
      </c>
    </row>
    <row r="79" ht="15.75" customHeight="1">
      <c r="A79" s="31" t="s">
        <v>250</v>
      </c>
      <c r="B79" s="46" t="s">
        <v>251</v>
      </c>
      <c r="C79" s="45">
        <v>27339.0</v>
      </c>
      <c r="D79" s="44" t="s">
        <v>130</v>
      </c>
      <c r="E79" s="47" t="s">
        <v>118</v>
      </c>
      <c r="F79" s="47" t="s">
        <v>115</v>
      </c>
      <c r="G79" s="28">
        <f t="shared" si="8"/>
        <v>5338038</v>
      </c>
      <c r="H79" s="48">
        <v>154.06</v>
      </c>
    </row>
    <row r="80" ht="15.75" customHeight="1">
      <c r="A80" s="23" t="s">
        <v>102</v>
      </c>
      <c r="B80" s="39" t="s">
        <v>252</v>
      </c>
      <c r="C80" s="40">
        <v>31798.0</v>
      </c>
      <c r="D80" s="39" t="s">
        <v>120</v>
      </c>
      <c r="E80" s="49" t="s">
        <v>127</v>
      </c>
      <c r="F80" s="41" t="s">
        <v>93</v>
      </c>
      <c r="G80" s="30">
        <f t="shared" ref="G80:G81" si="9">RANDBETWEEN(10000000,15000000)</f>
        <v>10433299</v>
      </c>
      <c r="H80" s="42">
        <v>417.59</v>
      </c>
    </row>
    <row r="81" ht="15.75" customHeight="1">
      <c r="A81" s="31" t="s">
        <v>253</v>
      </c>
      <c r="B81" s="46" t="s">
        <v>187</v>
      </c>
      <c r="C81" s="45">
        <v>28673.0</v>
      </c>
      <c r="D81" s="46" t="s">
        <v>120</v>
      </c>
      <c r="E81" s="47" t="s">
        <v>92</v>
      </c>
      <c r="F81" s="47" t="s">
        <v>115</v>
      </c>
      <c r="G81" s="28">
        <f t="shared" si="9"/>
        <v>10758656</v>
      </c>
      <c r="H81" s="48">
        <v>183.1</v>
      </c>
    </row>
    <row r="82" ht="15.75" customHeight="1">
      <c r="A82" s="23" t="s">
        <v>254</v>
      </c>
      <c r="B82" s="39" t="s">
        <v>255</v>
      </c>
      <c r="C82" s="40">
        <v>39124.0</v>
      </c>
      <c r="D82" s="39" t="s">
        <v>130</v>
      </c>
      <c r="E82" s="41" t="s">
        <v>92</v>
      </c>
      <c r="F82" s="41" t="s">
        <v>115</v>
      </c>
      <c r="G82" s="30">
        <f t="shared" ref="G82:G83" si="10">RANDBETWEEN(5000000,8000000)</f>
        <v>5563972</v>
      </c>
      <c r="H82" s="42">
        <v>148.51</v>
      </c>
    </row>
    <row r="83" ht="15.75" customHeight="1">
      <c r="A83" s="31" t="s">
        <v>256</v>
      </c>
      <c r="B83" s="46" t="s">
        <v>257</v>
      </c>
      <c r="C83" s="45">
        <v>28871.0</v>
      </c>
      <c r="D83" s="44" t="s">
        <v>130</v>
      </c>
      <c r="E83" s="47" t="s">
        <v>92</v>
      </c>
      <c r="F83" s="47" t="s">
        <v>115</v>
      </c>
      <c r="G83" s="28">
        <f t="shared" si="10"/>
        <v>7984186</v>
      </c>
      <c r="H83" s="48">
        <v>372.75</v>
      </c>
    </row>
    <row r="84" ht="15.75" customHeight="1">
      <c r="A84" s="23" t="s">
        <v>145</v>
      </c>
      <c r="B84" s="39" t="s">
        <v>258</v>
      </c>
      <c r="C84" s="40">
        <v>28394.0</v>
      </c>
      <c r="D84" s="39" t="s">
        <v>120</v>
      </c>
      <c r="E84" s="49" t="s">
        <v>96</v>
      </c>
      <c r="F84" s="41" t="s">
        <v>93</v>
      </c>
      <c r="G84" s="30">
        <f>RANDBETWEEN(10000000,15000000)</f>
        <v>10392209</v>
      </c>
      <c r="H84" s="42">
        <v>241.97</v>
      </c>
    </row>
    <row r="85" ht="15.75" customHeight="1">
      <c r="A85" s="31" t="s">
        <v>259</v>
      </c>
      <c r="B85" s="46" t="s">
        <v>260</v>
      </c>
      <c r="C85" s="45">
        <v>31854.0</v>
      </c>
      <c r="D85" s="44" t="s">
        <v>130</v>
      </c>
      <c r="E85" s="50" t="s">
        <v>101</v>
      </c>
      <c r="F85" s="47" t="s">
        <v>115</v>
      </c>
      <c r="G85" s="28">
        <f>RANDBETWEEN(5000000,8000000)</f>
        <v>7845144</v>
      </c>
      <c r="H85" s="48">
        <v>387.46</v>
      </c>
    </row>
    <row r="86" ht="15.75" customHeight="1">
      <c r="A86" s="23" t="s">
        <v>215</v>
      </c>
      <c r="B86" s="39" t="s">
        <v>261</v>
      </c>
      <c r="C86" s="40">
        <v>36936.0</v>
      </c>
      <c r="D86" s="51" t="s">
        <v>123</v>
      </c>
      <c r="E86" s="41" t="s">
        <v>101</v>
      </c>
      <c r="F86" s="41" t="s">
        <v>115</v>
      </c>
      <c r="G86" s="30">
        <f>RANDBETWEEN(20000000,27000000)</f>
        <v>25231571</v>
      </c>
      <c r="H86" s="42">
        <v>432.73</v>
      </c>
    </row>
    <row r="87" ht="15.75" customHeight="1">
      <c r="A87" s="31" t="s">
        <v>167</v>
      </c>
      <c r="B87" s="46" t="s">
        <v>262</v>
      </c>
      <c r="C87" s="45">
        <v>29176.0</v>
      </c>
      <c r="D87" s="44" t="s">
        <v>130</v>
      </c>
      <c r="E87" s="50" t="s">
        <v>127</v>
      </c>
      <c r="F87" s="47" t="s">
        <v>115</v>
      </c>
      <c r="G87" s="28">
        <f t="shared" ref="G87:G92" si="11">RANDBETWEEN(5000000,8000000)</f>
        <v>6403660</v>
      </c>
      <c r="H87" s="48">
        <v>91.79</v>
      </c>
    </row>
    <row r="88" ht="15.75" customHeight="1">
      <c r="A88" s="23" t="s">
        <v>263</v>
      </c>
      <c r="B88" s="39" t="s">
        <v>119</v>
      </c>
      <c r="C88" s="40">
        <v>27634.0</v>
      </c>
      <c r="D88" s="51" t="s">
        <v>130</v>
      </c>
      <c r="E88" s="41" t="s">
        <v>107</v>
      </c>
      <c r="F88" s="41" t="s">
        <v>97</v>
      </c>
      <c r="G88" s="30">
        <f t="shared" si="11"/>
        <v>5217363</v>
      </c>
      <c r="H88" s="42">
        <v>307.18</v>
      </c>
    </row>
    <row r="89" ht="15.75" customHeight="1">
      <c r="A89" s="31" t="s">
        <v>264</v>
      </c>
      <c r="B89" s="46" t="s">
        <v>265</v>
      </c>
      <c r="C89" s="45">
        <v>28038.0</v>
      </c>
      <c r="D89" s="44" t="s">
        <v>130</v>
      </c>
      <c r="E89" s="47" t="s">
        <v>111</v>
      </c>
      <c r="F89" s="47" t="s">
        <v>136</v>
      </c>
      <c r="G89" s="28">
        <f t="shared" si="11"/>
        <v>5373420</v>
      </c>
      <c r="H89" s="48">
        <v>148.85</v>
      </c>
    </row>
    <row r="90" ht="15.75" customHeight="1">
      <c r="A90" s="23" t="s">
        <v>266</v>
      </c>
      <c r="B90" s="39" t="s">
        <v>267</v>
      </c>
      <c r="C90" s="40">
        <v>34807.0</v>
      </c>
      <c r="D90" s="39" t="s">
        <v>130</v>
      </c>
      <c r="E90" s="49" t="s">
        <v>118</v>
      </c>
      <c r="F90" s="41" t="s">
        <v>136</v>
      </c>
      <c r="G90" s="30">
        <f t="shared" si="11"/>
        <v>5814112</v>
      </c>
      <c r="H90" s="42">
        <v>115.57</v>
      </c>
    </row>
    <row r="91" ht="15.75" customHeight="1">
      <c r="A91" s="31" t="s">
        <v>212</v>
      </c>
      <c r="B91" s="46" t="s">
        <v>268</v>
      </c>
      <c r="C91" s="45">
        <v>26972.0</v>
      </c>
      <c r="D91" s="44" t="s">
        <v>130</v>
      </c>
      <c r="E91" s="50" t="s">
        <v>101</v>
      </c>
      <c r="F91" s="50" t="s">
        <v>97</v>
      </c>
      <c r="G91" s="28">
        <f t="shared" si="11"/>
        <v>5353847</v>
      </c>
      <c r="H91" s="48">
        <v>252.83</v>
      </c>
    </row>
    <row r="92" ht="15.75" customHeight="1">
      <c r="A92" s="23" t="s">
        <v>212</v>
      </c>
      <c r="B92" s="39" t="s">
        <v>269</v>
      </c>
      <c r="C92" s="40">
        <v>25449.0</v>
      </c>
      <c r="D92" s="39" t="s">
        <v>130</v>
      </c>
      <c r="E92" s="41" t="s">
        <v>101</v>
      </c>
      <c r="F92" s="41" t="s">
        <v>93</v>
      </c>
      <c r="G92" s="30">
        <f t="shared" si="11"/>
        <v>6541295</v>
      </c>
      <c r="H92" s="42">
        <v>319.15</v>
      </c>
    </row>
    <row r="93" ht="15.75" customHeight="1">
      <c r="A93" s="43" t="s">
        <v>270</v>
      </c>
      <c r="B93" s="44" t="s">
        <v>271</v>
      </c>
      <c r="C93" s="45">
        <v>38134.0</v>
      </c>
      <c r="D93" s="44" t="s">
        <v>123</v>
      </c>
      <c r="E93" s="47" t="s">
        <v>111</v>
      </c>
      <c r="F93" s="47" t="s">
        <v>115</v>
      </c>
      <c r="G93" s="28">
        <f t="shared" ref="G93:G94" si="12">RANDBETWEEN(20000000,27000000)</f>
        <v>24213823</v>
      </c>
      <c r="H93" s="48">
        <v>141.5</v>
      </c>
    </row>
    <row r="94" ht="15.75" customHeight="1">
      <c r="A94" s="52" t="s">
        <v>272</v>
      </c>
      <c r="B94" s="51" t="s">
        <v>273</v>
      </c>
      <c r="C94" s="40">
        <v>37458.0</v>
      </c>
      <c r="D94" s="39" t="s">
        <v>123</v>
      </c>
      <c r="E94" s="41" t="s">
        <v>101</v>
      </c>
      <c r="F94" s="41" t="s">
        <v>93</v>
      </c>
      <c r="G94" s="30">
        <f t="shared" si="12"/>
        <v>24644975</v>
      </c>
      <c r="H94" s="42">
        <v>318.77</v>
      </c>
    </row>
    <row r="95" ht="15.75" customHeight="1">
      <c r="A95" s="31" t="s">
        <v>274</v>
      </c>
      <c r="B95" s="46" t="s">
        <v>275</v>
      </c>
      <c r="C95" s="45">
        <v>28781.0</v>
      </c>
      <c r="D95" s="46" t="s">
        <v>130</v>
      </c>
      <c r="E95" s="47" t="s">
        <v>107</v>
      </c>
      <c r="F95" s="50" t="s">
        <v>136</v>
      </c>
      <c r="G95" s="28">
        <f t="shared" ref="G95:G101" si="13">RANDBETWEEN(5000000,8000000)</f>
        <v>5677997</v>
      </c>
      <c r="H95" s="48">
        <v>356.8</v>
      </c>
    </row>
    <row r="96" ht="15.75" customHeight="1">
      <c r="A96" s="23" t="s">
        <v>276</v>
      </c>
      <c r="B96" s="39" t="s">
        <v>277</v>
      </c>
      <c r="C96" s="40">
        <v>35438.0</v>
      </c>
      <c r="D96" s="51" t="s">
        <v>130</v>
      </c>
      <c r="E96" s="41" t="s">
        <v>107</v>
      </c>
      <c r="F96" s="41" t="s">
        <v>136</v>
      </c>
      <c r="G96" s="30">
        <f t="shared" si="13"/>
        <v>5435714</v>
      </c>
      <c r="H96" s="42">
        <v>133.39</v>
      </c>
    </row>
    <row r="97" ht="15.75" customHeight="1">
      <c r="A97" s="31" t="s">
        <v>215</v>
      </c>
      <c r="B97" s="46" t="s">
        <v>278</v>
      </c>
      <c r="C97" s="45">
        <v>24384.0</v>
      </c>
      <c r="D97" s="44" t="s">
        <v>130</v>
      </c>
      <c r="E97" s="47" t="s">
        <v>127</v>
      </c>
      <c r="F97" s="50" t="s">
        <v>136</v>
      </c>
      <c r="G97" s="28">
        <f t="shared" si="13"/>
        <v>6380596</v>
      </c>
      <c r="H97" s="48">
        <v>91.34</v>
      </c>
    </row>
    <row r="98" ht="15.75" customHeight="1">
      <c r="A98" s="23" t="s">
        <v>279</v>
      </c>
      <c r="B98" s="39" t="s">
        <v>280</v>
      </c>
      <c r="C98" s="40">
        <v>28881.0</v>
      </c>
      <c r="D98" s="51" t="s">
        <v>130</v>
      </c>
      <c r="E98" s="41" t="s">
        <v>118</v>
      </c>
      <c r="F98" s="41" t="s">
        <v>93</v>
      </c>
      <c r="G98" s="30">
        <f t="shared" si="13"/>
        <v>7195636</v>
      </c>
      <c r="H98" s="42">
        <v>409.0</v>
      </c>
    </row>
    <row r="99" ht="15.75" customHeight="1">
      <c r="A99" s="31" t="s">
        <v>112</v>
      </c>
      <c r="B99" s="46" t="s">
        <v>281</v>
      </c>
      <c r="C99" s="45">
        <v>29932.0</v>
      </c>
      <c r="D99" s="44" t="s">
        <v>130</v>
      </c>
      <c r="E99" s="47" t="s">
        <v>96</v>
      </c>
      <c r="F99" s="47" t="s">
        <v>93</v>
      </c>
      <c r="G99" s="28">
        <f t="shared" si="13"/>
        <v>7022503</v>
      </c>
      <c r="H99" s="48">
        <v>381.96</v>
      </c>
    </row>
    <row r="100" ht="15.75" customHeight="1">
      <c r="A100" s="23" t="s">
        <v>282</v>
      </c>
      <c r="B100" s="39" t="s">
        <v>283</v>
      </c>
      <c r="C100" s="40">
        <v>32993.0</v>
      </c>
      <c r="D100" s="51" t="s">
        <v>130</v>
      </c>
      <c r="E100" s="41" t="s">
        <v>96</v>
      </c>
      <c r="F100" s="49" t="s">
        <v>136</v>
      </c>
      <c r="G100" s="30">
        <f t="shared" si="13"/>
        <v>7397423</v>
      </c>
      <c r="H100" s="42">
        <v>83.52</v>
      </c>
    </row>
    <row r="101" ht="15.75" customHeight="1">
      <c r="A101" s="53" t="s">
        <v>137</v>
      </c>
      <c r="B101" s="54" t="s">
        <v>168</v>
      </c>
      <c r="C101" s="55">
        <v>38610.0</v>
      </c>
      <c r="D101" s="56" t="s">
        <v>130</v>
      </c>
      <c r="E101" s="57" t="s">
        <v>118</v>
      </c>
      <c r="F101" s="57" t="s">
        <v>136</v>
      </c>
      <c r="G101" s="58">
        <f t="shared" si="13"/>
        <v>5016391</v>
      </c>
      <c r="H101" s="59">
        <v>230.98</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dataValidations>
    <dataValidation type="list" allowBlank="1" sqref="E2:E101">
      <formula1>"Anthony Figueroa,Anita Hernandez,Ralph Haynes,Stacy Hays,Mark Wade,Thomas Stewart,Kathleen Adams,Daniel Gonzales"</formula1>
    </dataValidation>
    <dataValidation type="custom" allowBlank="1" showDropDown="1" sqref="C2:C101">
      <formula1>OR(NOT(ISERROR(DATEVALUE(C2))), AND(ISNUMBER(C2), LEFT(CELL("format", C2))="D"))</formula1>
    </dataValidation>
    <dataValidation type="custom" allowBlank="1" showDropDown="1" sqref="G2:H101">
      <formula1>AND(ISNUMBER(G2),(NOT(OR(NOT(ISERROR(DATEVALUE(G2))), AND(ISNUMBER(G2), LEFT(CELL("format", G2))="D")))))</formula1>
    </dataValidation>
    <dataValidation type="list" allowBlank="1" showDropDown="1" showErrorMessage="1" sqref="F2:F101">
      <formula1>"Norte,Sur,Este,Oeste"</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