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Diploma2\src_C\DS2_Host\"/>
    </mc:Choice>
  </mc:AlternateContent>
  <xr:revisionPtr revIDLastSave="0" documentId="13_ncr:1_{17B774E0-E708-4824-B102-E6FED086C07F}" xr6:coauthVersionLast="47" xr6:coauthVersionMax="47" xr10:uidLastSave="{00000000-0000-0000-0000-000000000000}"/>
  <bookViews>
    <workbookView xWindow="5940" yWindow="876" windowWidth="17184" windowHeight="8880" xr2:uid="{07BBAAAF-C8CC-42A3-99BC-FDA0DAEEF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5" i="1" l="1"/>
  <c r="N49" i="1" s="1"/>
  <c r="J45" i="1"/>
  <c r="J51" i="1" s="1"/>
  <c r="J4" i="1"/>
  <c r="P7" i="1" s="1"/>
  <c r="P5" i="1"/>
  <c r="P6" i="1"/>
  <c r="F20" i="1"/>
  <c r="F21" i="1"/>
  <c r="B19" i="1"/>
  <c r="F19" i="1" s="1"/>
  <c r="B20" i="1"/>
  <c r="B21" i="1"/>
  <c r="C30" i="1"/>
  <c r="E30" i="1"/>
  <c r="G30" i="1"/>
  <c r="A30" i="1"/>
  <c r="I28" i="1"/>
  <c r="M28" i="1"/>
  <c r="I26" i="1"/>
  <c r="M26" i="1"/>
  <c r="I24" i="1"/>
  <c r="K24" i="1"/>
  <c r="K26" i="1" s="1"/>
  <c r="M24" i="1"/>
  <c r="N24" i="1"/>
  <c r="N28" i="1" s="1"/>
  <c r="O24" i="1"/>
  <c r="O26" i="1" s="1"/>
  <c r="C28" i="1"/>
  <c r="E28" i="1"/>
  <c r="G28" i="1"/>
  <c r="C26" i="1"/>
  <c r="E26" i="1"/>
  <c r="G26" i="1"/>
  <c r="C24" i="1"/>
  <c r="E24" i="1"/>
  <c r="G24" i="1"/>
  <c r="J3" i="1"/>
  <c r="A28" i="1"/>
  <c r="A26" i="1"/>
  <c r="A24" i="1"/>
  <c r="N5" i="1"/>
  <c r="N6" i="1"/>
  <c r="N7" i="1"/>
  <c r="N8" i="1"/>
  <c r="N9" i="1"/>
  <c r="N4" i="1"/>
  <c r="N47" i="1" l="1"/>
  <c r="N51" i="1"/>
  <c r="J49" i="1"/>
  <c r="J47" i="1"/>
  <c r="N30" i="1"/>
  <c r="B17" i="1"/>
  <c r="F17" i="1" s="1"/>
  <c r="B16" i="1"/>
  <c r="F16" i="1" s="1"/>
  <c r="P4" i="1"/>
  <c r="K30" i="1"/>
  <c r="B15" i="1"/>
  <c r="F15" i="1" s="1"/>
  <c r="P9" i="1"/>
  <c r="P8" i="1"/>
  <c r="O30" i="1"/>
  <c r="B18" i="1"/>
  <c r="F18" i="1" s="1"/>
  <c r="B12" i="1"/>
  <c r="F12" i="1" s="1"/>
  <c r="M30" i="1"/>
  <c r="J30" i="1"/>
  <c r="B14" i="1"/>
  <c r="F14" i="1" s="1"/>
  <c r="I30" i="1"/>
  <c r="B13" i="1"/>
  <c r="F13" i="1" s="1"/>
  <c r="N26" i="1"/>
  <c r="K28" i="1"/>
  <c r="J24" i="1"/>
  <c r="O28" i="1"/>
  <c r="F24" i="1" l="1"/>
  <c r="F30" i="1" s="1"/>
  <c r="B24" i="1"/>
  <c r="B30" i="1" s="1"/>
  <c r="B28" i="1"/>
  <c r="B26" i="1"/>
  <c r="J28" i="1"/>
  <c r="J26" i="1"/>
  <c r="F26" i="1" l="1"/>
  <c r="F28" i="1"/>
</calcChain>
</file>

<file path=xl/sharedStrings.xml><?xml version="1.0" encoding="utf-8"?>
<sst xmlns="http://schemas.openxmlformats.org/spreadsheetml/2006/main" count="28" uniqueCount="22">
  <si>
    <t>keygen</t>
  </si>
  <si>
    <t>sign</t>
  </si>
  <si>
    <t>verify</t>
  </si>
  <si>
    <t>ds2</t>
  </si>
  <si>
    <t>total</t>
  </si>
  <si>
    <t>Average</t>
  </si>
  <si>
    <t>commit slow</t>
  </si>
  <si>
    <t>commit fast</t>
  </si>
  <si>
    <t>diff</t>
  </si>
  <si>
    <t>2x2</t>
  </si>
  <si>
    <t>min diff</t>
  </si>
  <si>
    <t>max diff</t>
  </si>
  <si>
    <t>4x4 RFD DS2</t>
  </si>
  <si>
    <t>4x4 RFD TOTAL</t>
  </si>
  <si>
    <t>4x4 PC DS2</t>
  </si>
  <si>
    <t>4x4 PC TOTAL</t>
  </si>
  <si>
    <t>T PC =</t>
  </si>
  <si>
    <t>T Micro =</t>
  </si>
  <si>
    <t>slow</t>
  </si>
  <si>
    <t>fast</t>
  </si>
  <si>
    <t>Time [ms]</t>
  </si>
  <si>
    <t>only estimations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</si>
</sst>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3BD3-EFBA-47CC-86E7-B85930D57478}">
  <dimension ref="A1:P51"/>
  <sheetViews>
    <sheetView tabSelected="1" topLeftCell="E40" workbookViewId="0">
      <selection activeCell="L47" sqref="L47"/>
    </sheetView>
  </sheetViews>
  <sheetFormatPr defaultRowHeight="14.4" x14ac:dyDescent="0.3"/>
  <cols>
    <col min="1" max="1" width="12.109375" customWidth="1"/>
    <col min="2" max="2" width="11" bestFit="1" customWidth="1"/>
    <col min="5" max="5" width="13.33203125" customWidth="1"/>
    <col min="6" max="6" width="12" bestFit="1" customWidth="1"/>
    <col min="7" max="7" width="10" bestFit="1" customWidth="1"/>
    <col min="9" max="9" width="12.33203125" customWidth="1"/>
    <col min="10" max="11" width="12" bestFit="1" customWidth="1"/>
    <col min="12" max="12" width="11.6640625" customWidth="1"/>
    <col min="13" max="13" width="15.77734375" customWidth="1"/>
    <col min="14" max="14" width="17.21875" customWidth="1"/>
    <col min="15" max="15" width="13.88671875" customWidth="1"/>
    <col min="16" max="16" width="15.109375" customWidth="1"/>
  </cols>
  <sheetData>
    <row r="1" spans="1:16" x14ac:dyDescent="0.3">
      <c r="A1" t="s">
        <v>9</v>
      </c>
    </row>
    <row r="2" spans="1:16" x14ac:dyDescent="0.3">
      <c r="A2" t="s">
        <v>3</v>
      </c>
      <c r="E2" t="s">
        <v>4</v>
      </c>
    </row>
    <row r="3" spans="1:16" x14ac:dyDescent="0.3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16</v>
      </c>
      <c r="J3">
        <f>1/(4*10^9)</f>
        <v>2.5000000000000002E-10</v>
      </c>
      <c r="L3" t="s">
        <v>6</v>
      </c>
      <c r="M3" t="s">
        <v>7</v>
      </c>
      <c r="N3" t="s">
        <v>8</v>
      </c>
    </row>
    <row r="4" spans="1:16" x14ac:dyDescent="0.3">
      <c r="A4">
        <v>531612</v>
      </c>
      <c r="B4">
        <v>21615297</v>
      </c>
      <c r="C4">
        <v>18072734</v>
      </c>
      <c r="E4">
        <v>1102428573</v>
      </c>
      <c r="F4">
        <v>65076333896</v>
      </c>
      <c r="G4">
        <v>18775412</v>
      </c>
      <c r="I4" t="s">
        <v>17</v>
      </c>
      <c r="J4">
        <f>1/64000000</f>
        <v>1.5624999999999999E-8</v>
      </c>
      <c r="L4">
        <v>31030838</v>
      </c>
      <c r="M4">
        <v>17523322</v>
      </c>
      <c r="N4">
        <f>L4-M4</f>
        <v>13507516</v>
      </c>
      <c r="P4">
        <f>ROUND(F4*$J$3/($J$4), 0)</f>
        <v>1041221342</v>
      </c>
    </row>
    <row r="5" spans="1:16" x14ac:dyDescent="0.3">
      <c r="A5">
        <v>474228</v>
      </c>
      <c r="B5">
        <v>18331992</v>
      </c>
      <c r="C5">
        <v>18152354</v>
      </c>
      <c r="E5">
        <v>1036061251</v>
      </c>
      <c r="F5">
        <v>64296692454</v>
      </c>
      <c r="G5">
        <v>18152354</v>
      </c>
      <c r="L5">
        <v>31002940</v>
      </c>
      <c r="M5">
        <v>18345018</v>
      </c>
      <c r="N5">
        <f t="shared" ref="N5:N11" si="0">L5-M5</f>
        <v>12657922</v>
      </c>
      <c r="P5">
        <f t="shared" ref="P5:P9" si="1">ROUND(F5*$J$3/($J$4), 0)</f>
        <v>1028747079</v>
      </c>
    </row>
    <row r="6" spans="1:16" x14ac:dyDescent="0.3">
      <c r="A6">
        <v>380722</v>
      </c>
      <c r="B6">
        <v>18405660</v>
      </c>
      <c r="C6">
        <v>18541344</v>
      </c>
      <c r="E6">
        <v>934634181</v>
      </c>
      <c r="F6">
        <v>66314788968</v>
      </c>
      <c r="G6">
        <v>18541344</v>
      </c>
      <c r="L6">
        <v>31566842</v>
      </c>
      <c r="M6">
        <v>18222622</v>
      </c>
      <c r="N6">
        <f t="shared" si="0"/>
        <v>13344220</v>
      </c>
      <c r="P6">
        <f t="shared" si="1"/>
        <v>1061036623</v>
      </c>
    </row>
    <row r="7" spans="1:16" x14ac:dyDescent="0.3">
      <c r="A7">
        <v>467874</v>
      </c>
      <c r="B7">
        <v>18482404</v>
      </c>
      <c r="C7">
        <v>18532024</v>
      </c>
      <c r="E7">
        <v>1030985595</v>
      </c>
      <c r="F7">
        <v>66011939764</v>
      </c>
      <c r="G7">
        <v>18532024</v>
      </c>
      <c r="L7">
        <v>30992300</v>
      </c>
      <c r="M7">
        <v>18280010</v>
      </c>
      <c r="N7">
        <f t="shared" si="0"/>
        <v>12712290</v>
      </c>
      <c r="P7">
        <f t="shared" si="1"/>
        <v>1056191036</v>
      </c>
    </row>
    <row r="8" spans="1:16" x14ac:dyDescent="0.3">
      <c r="A8">
        <v>382576</v>
      </c>
      <c r="B8">
        <v>19549552</v>
      </c>
      <c r="C8">
        <v>17605718</v>
      </c>
      <c r="E8">
        <v>920406554</v>
      </c>
      <c r="F8">
        <v>65065451492</v>
      </c>
      <c r="G8">
        <v>17605718</v>
      </c>
      <c r="L8">
        <v>30581220</v>
      </c>
      <c r="M8">
        <v>18206202</v>
      </c>
      <c r="N8">
        <f t="shared" si="0"/>
        <v>12375018</v>
      </c>
      <c r="P8">
        <f t="shared" si="1"/>
        <v>1041047224</v>
      </c>
    </row>
    <row r="9" spans="1:16" x14ac:dyDescent="0.3">
      <c r="A9">
        <v>650550</v>
      </c>
      <c r="B9">
        <v>18880349</v>
      </c>
      <c r="C9">
        <v>21408556</v>
      </c>
      <c r="E9">
        <v>1077847273</v>
      </c>
      <c r="F9">
        <v>66252892111</v>
      </c>
      <c r="G9">
        <v>21408556</v>
      </c>
      <c r="L9">
        <v>30263790</v>
      </c>
      <c r="M9">
        <v>18126858</v>
      </c>
      <c r="N9">
        <f t="shared" si="0"/>
        <v>12136932</v>
      </c>
      <c r="P9">
        <f t="shared" si="1"/>
        <v>1060046274</v>
      </c>
    </row>
    <row r="11" spans="1:16" x14ac:dyDescent="0.3">
      <c r="A11" s="1" t="s">
        <v>12</v>
      </c>
      <c r="B11" t="s">
        <v>21</v>
      </c>
      <c r="E11" s="1" t="s">
        <v>13</v>
      </c>
      <c r="F11" t="s">
        <v>21</v>
      </c>
      <c r="I11" s="1" t="s">
        <v>14</v>
      </c>
      <c r="J11" t="s">
        <v>19</v>
      </c>
      <c r="M11" s="1" t="s">
        <v>15</v>
      </c>
    </row>
    <row r="12" spans="1:16" x14ac:dyDescent="0.3">
      <c r="A12">
        <v>73079900</v>
      </c>
      <c r="B12">
        <f>ROUND(N12*$J$3/($J$4), 0)</f>
        <v>3567821700</v>
      </c>
      <c r="E12">
        <v>83568287</v>
      </c>
      <c r="F12">
        <f ca="1">B12+RANDBETWEEN(500000, 2000000)</f>
        <v>3569136391</v>
      </c>
      <c r="I12">
        <v>1707080</v>
      </c>
      <c r="J12">
        <v>39140785</v>
      </c>
      <c r="K12">
        <v>37516146</v>
      </c>
      <c r="M12">
        <v>3526047597</v>
      </c>
      <c r="N12">
        <v>222988856265</v>
      </c>
      <c r="O12">
        <v>39833385</v>
      </c>
    </row>
    <row r="13" spans="1:16" x14ac:dyDescent="0.3">
      <c r="A13">
        <v>58820942</v>
      </c>
      <c r="B13">
        <f t="shared" ref="B13:B21" si="2">ROUND(N13*$J$3/($J$4), 0)</f>
        <v>3685824774</v>
      </c>
      <c r="E13">
        <v>67770954</v>
      </c>
      <c r="F13">
        <f t="shared" ref="F13:F21" ca="1" si="3">B13+RANDBETWEEN(500000, 2000000)</f>
        <v>3686400044</v>
      </c>
      <c r="I13">
        <v>1369130</v>
      </c>
      <c r="J13">
        <v>41686516</v>
      </c>
      <c r="K13">
        <v>39863922</v>
      </c>
      <c r="M13">
        <v>2861900867</v>
      </c>
      <c r="N13">
        <v>230364048371</v>
      </c>
      <c r="O13">
        <v>42056164</v>
      </c>
    </row>
    <row r="14" spans="1:16" x14ac:dyDescent="0.3">
      <c r="A14">
        <v>70226814</v>
      </c>
      <c r="B14">
        <f t="shared" si="2"/>
        <v>3535199605</v>
      </c>
      <c r="E14">
        <v>78994410</v>
      </c>
      <c r="F14">
        <f t="shared" ca="1" si="3"/>
        <v>3536058914</v>
      </c>
      <c r="I14">
        <v>1599912</v>
      </c>
      <c r="J14">
        <v>38705030</v>
      </c>
      <c r="K14">
        <v>38449414</v>
      </c>
      <c r="M14">
        <v>3340290794</v>
      </c>
      <c r="N14">
        <v>220949975302</v>
      </c>
      <c r="O14">
        <v>41383656</v>
      </c>
    </row>
    <row r="15" spans="1:16" x14ac:dyDescent="0.3">
      <c r="A15">
        <v>64525468</v>
      </c>
      <c r="B15">
        <f t="shared" si="2"/>
        <v>3670413229</v>
      </c>
      <c r="E15">
        <v>74045042</v>
      </c>
      <c r="F15">
        <f t="shared" ca="1" si="3"/>
        <v>3671999456</v>
      </c>
      <c r="I15">
        <v>1637158</v>
      </c>
      <c r="J15">
        <v>42223171</v>
      </c>
      <c r="K15">
        <v>40669948</v>
      </c>
      <c r="M15">
        <v>3127738664</v>
      </c>
      <c r="N15">
        <v>229400826815</v>
      </c>
      <c r="O15">
        <v>42787374</v>
      </c>
    </row>
    <row r="16" spans="1:16" x14ac:dyDescent="0.3">
      <c r="A16">
        <v>67373908</v>
      </c>
      <c r="B16">
        <f t="shared" si="2"/>
        <v>3632482588</v>
      </c>
      <c r="E16">
        <v>76584851</v>
      </c>
      <c r="F16">
        <f t="shared" ca="1" si="3"/>
        <v>3633901403</v>
      </c>
      <c r="I16">
        <v>1559380</v>
      </c>
      <c r="J16">
        <v>43755081</v>
      </c>
      <c r="K16">
        <v>42012793</v>
      </c>
      <c r="M16">
        <v>3234259995</v>
      </c>
      <c r="N16">
        <v>227030161730</v>
      </c>
      <c r="O16">
        <v>44570694</v>
      </c>
    </row>
    <row r="17" spans="1:15" x14ac:dyDescent="0.3">
      <c r="A17">
        <v>70755476</v>
      </c>
      <c r="B17">
        <f t="shared" si="2"/>
        <v>3670458273</v>
      </c>
      <c r="E17">
        <v>61670090</v>
      </c>
      <c r="F17">
        <f t="shared" ca="1" si="3"/>
        <v>3672357264</v>
      </c>
      <c r="I17">
        <v>1492668</v>
      </c>
      <c r="J17">
        <v>41270052</v>
      </c>
      <c r="K17">
        <v>39191356</v>
      </c>
      <c r="M17">
        <v>2996566968</v>
      </c>
      <c r="N17">
        <v>229403642048</v>
      </c>
      <c r="O17">
        <v>41449232</v>
      </c>
    </row>
    <row r="18" spans="1:15" x14ac:dyDescent="0.3">
      <c r="A18">
        <v>75930890</v>
      </c>
      <c r="B18">
        <f t="shared" si="2"/>
        <v>3554954909</v>
      </c>
      <c r="E18">
        <v>85729528</v>
      </c>
      <c r="F18">
        <f t="shared" ca="1" si="3"/>
        <v>3555618274</v>
      </c>
      <c r="I18">
        <v>1775620</v>
      </c>
      <c r="J18">
        <v>39933586</v>
      </c>
      <c r="K18">
        <v>38120180</v>
      </c>
      <c r="M18">
        <v>3614280746</v>
      </c>
      <c r="N18">
        <v>222184681786</v>
      </c>
      <c r="O18">
        <v>40217812</v>
      </c>
    </row>
    <row r="19" spans="1:15" x14ac:dyDescent="0.3">
      <c r="A19">
        <v>70225971</v>
      </c>
      <c r="B19">
        <f t="shared" si="2"/>
        <v>3599886810</v>
      </c>
      <c r="E19">
        <v>79672627</v>
      </c>
      <c r="F19">
        <f t="shared" ca="1" si="3"/>
        <v>3601303425</v>
      </c>
      <c r="I19">
        <v>2369864</v>
      </c>
      <c r="J19">
        <v>38502752</v>
      </c>
      <c r="K19">
        <v>37548200</v>
      </c>
      <c r="M19">
        <v>3366160204</v>
      </c>
      <c r="N19">
        <v>224992925628</v>
      </c>
      <c r="O19">
        <v>39846713</v>
      </c>
    </row>
    <row r="20" spans="1:15" x14ac:dyDescent="0.3">
      <c r="A20">
        <v>78781945</v>
      </c>
      <c r="B20">
        <f t="shared" si="2"/>
        <v>3600089817</v>
      </c>
      <c r="E20">
        <v>87952675</v>
      </c>
      <c r="F20">
        <f t="shared" ca="1" si="3"/>
        <v>3601789805</v>
      </c>
      <c r="I20">
        <v>1810372</v>
      </c>
      <c r="J20">
        <v>43930698</v>
      </c>
      <c r="K20">
        <v>38316932</v>
      </c>
      <c r="M20">
        <v>3714780313</v>
      </c>
      <c r="N20">
        <v>225005613540</v>
      </c>
      <c r="O20">
        <v>40540685</v>
      </c>
    </row>
    <row r="21" spans="1:15" x14ac:dyDescent="0.3">
      <c r="A21">
        <v>70230687</v>
      </c>
      <c r="B21">
        <f t="shared" si="2"/>
        <v>3653487848</v>
      </c>
      <c r="E21">
        <v>79846546</v>
      </c>
      <c r="F21">
        <f t="shared" ca="1" si="3"/>
        <v>3654020049</v>
      </c>
      <c r="I21">
        <v>1626896</v>
      </c>
      <c r="J21">
        <v>40810122</v>
      </c>
      <c r="K21">
        <v>37463946</v>
      </c>
      <c r="M21">
        <v>3372127003</v>
      </c>
      <c r="N21">
        <v>228342990474</v>
      </c>
      <c r="O21">
        <v>39548641</v>
      </c>
    </row>
    <row r="23" spans="1:15" x14ac:dyDescent="0.3">
      <c r="A23" s="1" t="s">
        <v>5</v>
      </c>
    </row>
    <row r="24" spans="1:15" x14ac:dyDescent="0.3">
      <c r="A24">
        <f>SUM(A12:A21)/10</f>
        <v>69995200.099999994</v>
      </c>
      <c r="B24">
        <f t="shared" ref="B24:O24" si="4">SUM(B12:B21)/10</f>
        <v>3617061955.3000002</v>
      </c>
      <c r="C24">
        <f t="shared" si="4"/>
        <v>0</v>
      </c>
      <c r="E24">
        <f t="shared" si="4"/>
        <v>77583501</v>
      </c>
      <c r="F24">
        <f t="shared" ca="1" si="4"/>
        <v>3618258502.5</v>
      </c>
      <c r="G24">
        <f t="shared" si="4"/>
        <v>0</v>
      </c>
      <c r="I24">
        <f t="shared" si="4"/>
        <v>1694808</v>
      </c>
      <c r="J24">
        <f t="shared" si="4"/>
        <v>40995779.299999997</v>
      </c>
      <c r="K24">
        <f t="shared" si="4"/>
        <v>38915283.700000003</v>
      </c>
      <c r="M24">
        <f t="shared" si="4"/>
        <v>3315415315.0999999</v>
      </c>
      <c r="N24">
        <f t="shared" si="4"/>
        <v>226066372195.89999</v>
      </c>
      <c r="O24">
        <f t="shared" si="4"/>
        <v>41223435.600000001</v>
      </c>
    </row>
    <row r="25" spans="1:15" x14ac:dyDescent="0.3">
      <c r="A25" s="1" t="s">
        <v>10</v>
      </c>
    </row>
    <row r="26" spans="1:15" x14ac:dyDescent="0.3">
      <c r="A26">
        <f>MIN(A12:A21)/A24</f>
        <v>0.84035679469398372</v>
      </c>
      <c r="B26">
        <f t="shared" ref="B26:O26" si="5">MIN(B12:B21)/B24</f>
        <v>0.97736772239135994</v>
      </c>
      <c r="C26" t="e">
        <f t="shared" si="5"/>
        <v>#DIV/0!</v>
      </c>
      <c r="E26">
        <f t="shared" si="5"/>
        <v>0.79488666024494048</v>
      </c>
      <c r="F26">
        <f t="shared" ca="1" si="5"/>
        <v>0.97728200225517192</v>
      </c>
      <c r="G26" t="e">
        <f t="shared" si="5"/>
        <v>#DIV/0!</v>
      </c>
      <c r="I26">
        <f t="shared" si="5"/>
        <v>0.80783781997724813</v>
      </c>
      <c r="J26">
        <f t="shared" si="5"/>
        <v>0.93918819589313196</v>
      </c>
      <c r="K26">
        <f t="shared" si="5"/>
        <v>0.96270520057907216</v>
      </c>
      <c r="M26">
        <f t="shared" si="5"/>
        <v>0.86321036582220134</v>
      </c>
      <c r="N26">
        <f t="shared" si="5"/>
        <v>0.9773677223896603</v>
      </c>
      <c r="O26">
        <f t="shared" si="5"/>
        <v>0.95937275543331957</v>
      </c>
    </row>
    <row r="27" spans="1:15" x14ac:dyDescent="0.3">
      <c r="A27" s="1" t="s">
        <v>11</v>
      </c>
    </row>
    <row r="28" spans="1:15" x14ac:dyDescent="0.3">
      <c r="A28">
        <f>MAX(A12:A21)/A24</f>
        <v>1.1255335349773505</v>
      </c>
      <c r="B28">
        <f t="shared" ref="B28:O28" si="6">MAX(B12:B21)/B24</f>
        <v>1.0190106831317178</v>
      </c>
      <c r="C28" t="e">
        <f t="shared" si="6"/>
        <v>#DIV/0!</v>
      </c>
      <c r="E28">
        <f t="shared" si="6"/>
        <v>1.133651792795481</v>
      </c>
      <c r="F28">
        <f t="shared" ca="1" si="6"/>
        <v>1.018832690216279</v>
      </c>
      <c r="G28" t="e">
        <f t="shared" si="6"/>
        <v>#DIV/0!</v>
      </c>
      <c r="I28">
        <f t="shared" si="6"/>
        <v>1.3983082449457402</v>
      </c>
      <c r="J28">
        <f t="shared" si="6"/>
        <v>1.0715907527582968</v>
      </c>
      <c r="K28">
        <f t="shared" si="6"/>
        <v>1.0795962153039629</v>
      </c>
      <c r="M28">
        <f t="shared" si="6"/>
        <v>1.1204570046114883</v>
      </c>
      <c r="N28">
        <f t="shared" si="6"/>
        <v>1.0190106831606773</v>
      </c>
      <c r="O28">
        <f t="shared" si="6"/>
        <v>1.081197948479578</v>
      </c>
    </row>
    <row r="29" spans="1:15" x14ac:dyDescent="0.3">
      <c r="A29" s="1" t="s">
        <v>20</v>
      </c>
    </row>
    <row r="30" spans="1:15" x14ac:dyDescent="0.3">
      <c r="A30">
        <f>(A24*$J$4)*1000</f>
        <v>1093.6750015624998</v>
      </c>
      <c r="B30">
        <f t="shared" ref="B30:O30" si="7">(B24*$J$4)*1000</f>
        <v>56516.5930515625</v>
      </c>
      <c r="C30">
        <f t="shared" si="7"/>
        <v>0</v>
      </c>
      <c r="E30">
        <f t="shared" si="7"/>
        <v>1212.2422031250001</v>
      </c>
      <c r="F30">
        <f t="shared" ca="1" si="7"/>
        <v>56535.289101562499</v>
      </c>
      <c r="G30">
        <f t="shared" si="7"/>
        <v>0</v>
      </c>
      <c r="I30">
        <f t="shared" si="7"/>
        <v>26.481374999999996</v>
      </c>
      <c r="J30">
        <f t="shared" si="7"/>
        <v>640.55905156249992</v>
      </c>
      <c r="K30">
        <f t="shared" si="7"/>
        <v>608.0513078125</v>
      </c>
      <c r="M30">
        <f t="shared" si="7"/>
        <v>51803.364298437496</v>
      </c>
      <c r="N30">
        <f t="shared" si="7"/>
        <v>3532287.0655609374</v>
      </c>
      <c r="O30">
        <f t="shared" si="7"/>
        <v>644.11618125000007</v>
      </c>
    </row>
    <row r="32" spans="1:15" x14ac:dyDescent="0.3">
      <c r="I32" s="1" t="s">
        <v>14</v>
      </c>
      <c r="J32" t="s">
        <v>18</v>
      </c>
      <c r="M32" s="1" t="s">
        <v>15</v>
      </c>
    </row>
    <row r="33" spans="10:14" x14ac:dyDescent="0.3">
      <c r="J33">
        <v>112284280</v>
      </c>
      <c r="N33">
        <v>225139813654</v>
      </c>
    </row>
    <row r="34" spans="10:14" x14ac:dyDescent="0.3">
      <c r="J34">
        <v>113526814</v>
      </c>
      <c r="N34">
        <v>223616122986</v>
      </c>
    </row>
    <row r="35" spans="10:14" x14ac:dyDescent="0.3">
      <c r="J35">
        <v>110149522</v>
      </c>
      <c r="N35">
        <v>222627530232</v>
      </c>
    </row>
    <row r="36" spans="10:14" x14ac:dyDescent="0.3">
      <c r="J36">
        <v>111715984</v>
      </c>
      <c r="N36">
        <v>229356159598</v>
      </c>
    </row>
    <row r="37" spans="10:14" x14ac:dyDescent="0.3">
      <c r="J37">
        <v>113019257</v>
      </c>
      <c r="N37">
        <v>224093300665</v>
      </c>
    </row>
    <row r="38" spans="10:14" x14ac:dyDescent="0.3">
      <c r="J38">
        <v>113165716</v>
      </c>
      <c r="N38">
        <v>228887533312</v>
      </c>
    </row>
    <row r="39" spans="10:14" x14ac:dyDescent="0.3">
      <c r="J39">
        <v>118224534</v>
      </c>
      <c r="N39">
        <v>228421636158</v>
      </c>
    </row>
    <row r="40" spans="10:14" x14ac:dyDescent="0.3">
      <c r="J40">
        <v>108143240</v>
      </c>
      <c r="N40">
        <v>220432108133</v>
      </c>
    </row>
    <row r="41" spans="10:14" x14ac:dyDescent="0.3">
      <c r="J41">
        <v>113435896</v>
      </c>
      <c r="N41">
        <v>223171782622</v>
      </c>
    </row>
    <row r="42" spans="10:14" x14ac:dyDescent="0.3">
      <c r="J42">
        <v>110481728</v>
      </c>
      <c r="N42">
        <v>224072201776</v>
      </c>
    </row>
    <row r="45" spans="10:14" x14ac:dyDescent="0.3">
      <c r="J45">
        <f t="shared" ref="I45:O45" si="8">SUM(J33:J42)/10</f>
        <v>112414697.09999999</v>
      </c>
      <c r="N45">
        <f t="shared" ref="M45:O45" si="9">SUM(N33:N42)/10</f>
        <v>224981818913.60001</v>
      </c>
    </row>
    <row r="47" spans="10:14" x14ac:dyDescent="0.3">
      <c r="J47">
        <f t="shared" ref="I47:O47" si="10">MIN(J33:J42)/J45</f>
        <v>0.96200268105334785</v>
      </c>
      <c r="N47">
        <f t="shared" ref="M47:O47" si="11">MIN(N33:N42)/N45</f>
        <v>0.97977742911596233</v>
      </c>
    </row>
    <row r="49" spans="10:14" x14ac:dyDescent="0.3">
      <c r="J49">
        <f t="shared" ref="I49:O49" si="12">MAX(J33:J42)/J45</f>
        <v>1.0516821825782423</v>
      </c>
      <c r="N49">
        <f t="shared" ref="M49:O49" si="13">MAX(N33:N42)/N45</f>
        <v>1.0194430852480567</v>
      </c>
    </row>
    <row r="51" spans="10:14" x14ac:dyDescent="0.3">
      <c r="J51">
        <f t="shared" ref="I51:O51" si="14">(J45*$J$4)*1000</f>
        <v>1756.4796421874998</v>
      </c>
      <c r="N51">
        <f t="shared" ref="M51:O51" si="15">(N45*$J$4)*1000</f>
        <v>3515340.920525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Shapoval Vladyslav (236349)</dc:creator>
  <cp:lastModifiedBy>Shapoval Vladyslav (236349)</cp:lastModifiedBy>
  <dcterms:created xsi:type="dcterms:W3CDTF">2024-04-17T18:54:32Z</dcterms:created>
  <dcterms:modified xsi:type="dcterms:W3CDTF">2024-04-28T19:00:26Z</dcterms:modified>
</cp:coreProperties>
</file>