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98E9F659-3A28-4A0E-969F-C38F64C54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rte" sheetId="1" r:id="rId1"/>
    <sheet name="Berechnungen" sheetId="2" r:id="rId2"/>
    <sheet name="Nasa-TLX" sheetId="3" r:id="rId3"/>
    <sheet name="BerechnungenNasaTL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5" i="2" l="1" a="1"/>
  <c r="A105" i="2" s="1"/>
  <c r="B105" i="2" a="1"/>
  <c r="B105" i="2" s="1"/>
  <c r="C105" i="2" a="1"/>
  <c r="C105" i="2" s="1"/>
  <c r="C108" i="2" s="1"/>
  <c r="D105" i="2" a="1"/>
  <c r="D105" i="2" s="1"/>
  <c r="D108" i="2" s="1"/>
  <c r="E105" i="2" a="1"/>
  <c r="E105" i="2" s="1"/>
  <c r="F105" i="2" a="1"/>
  <c r="F105" i="2" s="1"/>
  <c r="F108" i="2" s="1"/>
  <c r="X9" i="2"/>
  <c r="O81" i="3"/>
  <c r="S81" i="3"/>
  <c r="T81" i="3"/>
  <c r="R81" i="3"/>
  <c r="Q81" i="3"/>
  <c r="P81" i="3"/>
  <c r="A104" i="2" a="1"/>
  <c r="A104" i="2" s="1"/>
  <c r="B104" i="2" a="1"/>
  <c r="B104" i="2" s="1"/>
  <c r="C104" i="2" a="1"/>
  <c r="C104" i="2"/>
  <c r="D104" i="2" a="1"/>
  <c r="D104" i="2"/>
  <c r="E104" i="2" a="1"/>
  <c r="E104" i="2" s="1"/>
  <c r="F104" i="2" a="1"/>
  <c r="F104" i="2"/>
  <c r="O80" i="3"/>
  <c r="S80" i="3"/>
  <c r="T80" i="3"/>
  <c r="R80" i="3"/>
  <c r="Q80" i="3"/>
  <c r="P80" i="3"/>
  <c r="A103" i="2" a="1"/>
  <c r="A103" i="2"/>
  <c r="B103" i="2" a="1"/>
  <c r="B103" i="2" s="1"/>
  <c r="C103" i="2" a="1"/>
  <c r="C103" i="2" s="1"/>
  <c r="D103" i="2" a="1"/>
  <c r="D103" i="2" s="1"/>
  <c r="E103" i="2" a="1"/>
  <c r="E103" i="2" s="1"/>
  <c r="F103" i="2" a="1"/>
  <c r="F103" i="2"/>
  <c r="A101" i="2" a="1"/>
  <c r="A101" i="2" s="1"/>
  <c r="B101" i="2" a="1"/>
  <c r="B101" i="2"/>
  <c r="C101" i="2" a="1"/>
  <c r="C101" i="2"/>
  <c r="D101" i="2" a="1"/>
  <c r="D101" i="2" s="1"/>
  <c r="E101" i="2" a="1"/>
  <c r="E101" i="2" s="1"/>
  <c r="F101" i="2" a="1"/>
  <c r="F101" i="2"/>
  <c r="A102" i="2" a="1"/>
  <c r="A102" i="2"/>
  <c r="B102" i="2" a="1"/>
  <c r="B102" i="2"/>
  <c r="C102" i="2" a="1"/>
  <c r="C102" i="2"/>
  <c r="D102" i="2" a="1"/>
  <c r="D102" i="2"/>
  <c r="E102" i="2" a="1"/>
  <c r="E102" i="2"/>
  <c r="F102" i="2" a="1"/>
  <c r="F102" i="2" s="1"/>
  <c r="O77" i="3"/>
  <c r="P77" i="3"/>
  <c r="Q77" i="3"/>
  <c r="R77" i="3"/>
  <c r="S77" i="3"/>
  <c r="T77" i="3"/>
  <c r="O78" i="3"/>
  <c r="P78" i="3"/>
  <c r="Q78" i="3"/>
  <c r="R78" i="3"/>
  <c r="S78" i="3"/>
  <c r="N8" i="4" s="1"/>
  <c r="T78" i="3"/>
  <c r="O79" i="3"/>
  <c r="P79" i="3"/>
  <c r="K8" i="4" s="1"/>
  <c r="Q79" i="3"/>
  <c r="R79" i="3"/>
  <c r="S79" i="3"/>
  <c r="O76" i="3"/>
  <c r="P76" i="3"/>
  <c r="Q76" i="3"/>
  <c r="R76" i="3"/>
  <c r="S76" i="3"/>
  <c r="T76" i="3"/>
  <c r="A100" i="2" a="1"/>
  <c r="A100" i="2" s="1"/>
  <c r="B100" i="2" a="1"/>
  <c r="B100" i="2"/>
  <c r="C100" i="2" a="1"/>
  <c r="C100" i="2"/>
  <c r="D100" i="2" a="1"/>
  <c r="D100" i="2"/>
  <c r="E100" i="2" a="1"/>
  <c r="E100" i="2" s="1"/>
  <c r="F100" i="2" a="1"/>
  <c r="F100" i="2"/>
  <c r="A97" i="2" a="1"/>
  <c r="A97" i="2" s="1"/>
  <c r="B97" i="2" a="1"/>
  <c r="B97" i="2" s="1"/>
  <c r="C97" i="2" a="1"/>
  <c r="C97" i="2" s="1"/>
  <c r="D97" i="2" a="1"/>
  <c r="D97" i="2"/>
  <c r="E97" i="2" a="1"/>
  <c r="E97" i="2"/>
  <c r="F97" i="2" a="1"/>
  <c r="F97" i="2"/>
  <c r="A98" i="2" a="1"/>
  <c r="A98" i="2"/>
  <c r="B98" i="2" a="1"/>
  <c r="B98" i="2"/>
  <c r="C98" i="2" a="1"/>
  <c r="C98" i="2"/>
  <c r="D98" i="2" a="1"/>
  <c r="D98" i="2"/>
  <c r="E98" i="2" a="1"/>
  <c r="E98" i="2"/>
  <c r="F98" i="2" a="1"/>
  <c r="F98" i="2" s="1"/>
  <c r="A99" i="2" a="1"/>
  <c r="A99" i="2" s="1"/>
  <c r="G99" i="2" s="1"/>
  <c r="B99" i="2" a="1"/>
  <c r="B99" i="2"/>
  <c r="C99" i="2" a="1"/>
  <c r="C99" i="2"/>
  <c r="D99" i="2" a="1"/>
  <c r="D99" i="2"/>
  <c r="E99" i="2" a="1"/>
  <c r="E99" i="2"/>
  <c r="F99" i="2" a="1"/>
  <c r="F99" i="2"/>
  <c r="O73" i="3"/>
  <c r="P73" i="3"/>
  <c r="Q73" i="3"/>
  <c r="R73" i="3"/>
  <c r="S73" i="3"/>
  <c r="T73" i="3" s="1"/>
  <c r="O74" i="3"/>
  <c r="P74" i="3"/>
  <c r="Q74" i="3"/>
  <c r="R74" i="3"/>
  <c r="S74" i="3"/>
  <c r="T74" i="3"/>
  <c r="O75" i="3"/>
  <c r="P75" i="3"/>
  <c r="Q75" i="3"/>
  <c r="R75" i="3"/>
  <c r="S75" i="3"/>
  <c r="T75" i="3"/>
  <c r="A96" i="2" a="1"/>
  <c r="A96" i="2" s="1"/>
  <c r="G96" i="2" s="1"/>
  <c r="B96" i="2" a="1"/>
  <c r="B96" i="2" s="1"/>
  <c r="C96" i="2" a="1"/>
  <c r="C96" i="2" s="1"/>
  <c r="D96" i="2" a="1"/>
  <c r="D96" i="2" s="1"/>
  <c r="E96" i="2" a="1"/>
  <c r="E96" i="2"/>
  <c r="F96" i="2" a="1"/>
  <c r="F96" i="2"/>
  <c r="O72" i="3"/>
  <c r="P72" i="3"/>
  <c r="Q72" i="3"/>
  <c r="R72" i="3"/>
  <c r="S72" i="3"/>
  <c r="T72" i="3"/>
  <c r="O71" i="3"/>
  <c r="S71" i="3"/>
  <c r="T71" i="3"/>
  <c r="R71" i="3"/>
  <c r="Q71" i="3"/>
  <c r="P71" i="3"/>
  <c r="O70" i="3"/>
  <c r="S70" i="3"/>
  <c r="T70" i="3"/>
  <c r="R70" i="3"/>
  <c r="Q70" i="3"/>
  <c r="P70" i="3"/>
  <c r="A94" i="2" a="1"/>
  <c r="A94" i="2"/>
  <c r="B94" i="2" a="1"/>
  <c r="B94" i="2"/>
  <c r="C94" i="2" a="1"/>
  <c r="C94" i="2"/>
  <c r="D94" i="2" a="1"/>
  <c r="D94" i="2" s="1"/>
  <c r="E94" i="2" a="1"/>
  <c r="E94" i="2"/>
  <c r="F94" i="2" a="1"/>
  <c r="F94" i="2"/>
  <c r="A95" i="2" a="1"/>
  <c r="A95" i="2"/>
  <c r="B95" i="2" a="1"/>
  <c r="B95" i="2"/>
  <c r="C95" i="2" a="1"/>
  <c r="C95" i="2"/>
  <c r="D95" i="2" a="1"/>
  <c r="D95" i="2" s="1"/>
  <c r="E95" i="2" a="1"/>
  <c r="E95" i="2"/>
  <c r="F95" i="2" a="1"/>
  <c r="F95" i="2" s="1"/>
  <c r="A93" i="2" a="1"/>
  <c r="A93" i="2" s="1"/>
  <c r="B93" i="2" a="1"/>
  <c r="B93" i="2" s="1"/>
  <c r="C93" i="2" a="1"/>
  <c r="C93" i="2" s="1"/>
  <c r="D93" i="2" a="1"/>
  <c r="D93" i="2" s="1"/>
  <c r="E93" i="2" a="1"/>
  <c r="E93" i="2" s="1"/>
  <c r="F93" i="2" a="1"/>
  <c r="F93" i="2" s="1"/>
  <c r="O69" i="3"/>
  <c r="P69" i="3"/>
  <c r="Q69" i="3"/>
  <c r="R69" i="3"/>
  <c r="S69" i="3"/>
  <c r="B3" i="4"/>
  <c r="I12" i="4"/>
  <c r="H12" i="4"/>
  <c r="G12" i="4"/>
  <c r="F12" i="4"/>
  <c r="E12" i="4"/>
  <c r="D12" i="4"/>
  <c r="C12" i="4"/>
  <c r="B12" i="4"/>
  <c r="P11" i="4"/>
  <c r="N11" i="4"/>
  <c r="M11" i="4"/>
  <c r="L11" i="4"/>
  <c r="K11" i="4"/>
  <c r="I11" i="4"/>
  <c r="H11" i="4"/>
  <c r="G11" i="4"/>
  <c r="F11" i="4"/>
  <c r="E11" i="4"/>
  <c r="D11" i="4"/>
  <c r="C11" i="4"/>
  <c r="B11" i="4"/>
  <c r="P10" i="4"/>
  <c r="N10" i="4"/>
  <c r="M10" i="4"/>
  <c r="L10" i="4"/>
  <c r="K10" i="4"/>
  <c r="I10" i="4"/>
  <c r="H10" i="4"/>
  <c r="G10" i="4"/>
  <c r="F10" i="4"/>
  <c r="E10" i="4"/>
  <c r="D10" i="4"/>
  <c r="C10" i="4"/>
  <c r="B10" i="4"/>
  <c r="I8" i="4"/>
  <c r="H8" i="4"/>
  <c r="G8" i="4"/>
  <c r="F8" i="4"/>
  <c r="E8" i="4"/>
  <c r="D8" i="4"/>
  <c r="C8" i="4"/>
  <c r="B8" i="4"/>
  <c r="P7" i="4"/>
  <c r="N7" i="4"/>
  <c r="M7" i="4"/>
  <c r="L7" i="4"/>
  <c r="K7" i="4"/>
  <c r="I7" i="4"/>
  <c r="H7" i="4"/>
  <c r="G7" i="4"/>
  <c r="F7" i="4"/>
  <c r="E7" i="4"/>
  <c r="D7" i="4"/>
  <c r="C7" i="4"/>
  <c r="B7" i="4"/>
  <c r="P6" i="4"/>
  <c r="N6" i="4"/>
  <c r="M6" i="4"/>
  <c r="L6" i="4"/>
  <c r="K6" i="4"/>
  <c r="I6" i="4"/>
  <c r="H6" i="4"/>
  <c r="G6" i="4"/>
  <c r="F6" i="4"/>
  <c r="E6" i="4"/>
  <c r="D6" i="4"/>
  <c r="C6" i="4"/>
  <c r="B6" i="4"/>
  <c r="P5" i="4"/>
  <c r="N5" i="4"/>
  <c r="M5" i="4"/>
  <c r="L5" i="4"/>
  <c r="K5" i="4"/>
  <c r="I5" i="4"/>
  <c r="H5" i="4"/>
  <c r="G5" i="4"/>
  <c r="F5" i="4"/>
  <c r="E5" i="4"/>
  <c r="D5" i="4"/>
  <c r="C5" i="4"/>
  <c r="B5" i="4"/>
  <c r="P4" i="4"/>
  <c r="N4" i="4"/>
  <c r="M4" i="4"/>
  <c r="L4" i="4"/>
  <c r="K4" i="4"/>
  <c r="I4" i="4"/>
  <c r="H4" i="4"/>
  <c r="G4" i="4"/>
  <c r="F4" i="4"/>
  <c r="E4" i="4"/>
  <c r="D4" i="4"/>
  <c r="C4" i="4"/>
  <c r="B4" i="4"/>
  <c r="P3" i="4"/>
  <c r="N3" i="4"/>
  <c r="M3" i="4"/>
  <c r="L3" i="4"/>
  <c r="K3" i="4"/>
  <c r="I3" i="4"/>
  <c r="H3" i="4"/>
  <c r="G3" i="4"/>
  <c r="F3" i="4"/>
  <c r="E3" i="4"/>
  <c r="D3" i="4"/>
  <c r="C3" i="4"/>
  <c r="B11" i="2"/>
  <c r="B10" i="2"/>
  <c r="B9" i="2"/>
  <c r="B7" i="2"/>
  <c r="B6" i="2"/>
  <c r="B5" i="2"/>
  <c r="B3" i="2"/>
  <c r="B2" i="2"/>
  <c r="O3" i="3"/>
  <c r="P3" i="3"/>
  <c r="Q3" i="3"/>
  <c r="R3" i="3"/>
  <c r="S3" i="3"/>
  <c r="T3" i="3"/>
  <c r="O4" i="3"/>
  <c r="P4" i="3"/>
  <c r="Q4" i="3"/>
  <c r="R4" i="3"/>
  <c r="S4" i="3"/>
  <c r="O5" i="3"/>
  <c r="P5" i="3"/>
  <c r="Q5" i="3"/>
  <c r="R5" i="3"/>
  <c r="S5" i="3"/>
  <c r="T5" i="3"/>
  <c r="O6" i="3"/>
  <c r="P6" i="3"/>
  <c r="Q6" i="3"/>
  <c r="R6" i="3"/>
  <c r="S6" i="3"/>
  <c r="T6" i="3"/>
  <c r="O7" i="3"/>
  <c r="P7" i="3"/>
  <c r="Q7" i="3"/>
  <c r="R7" i="3"/>
  <c r="S7" i="3"/>
  <c r="T7" i="3"/>
  <c r="O8" i="3"/>
  <c r="P8" i="3"/>
  <c r="Q8" i="3"/>
  <c r="R8" i="3"/>
  <c r="S8" i="3"/>
  <c r="O9" i="3"/>
  <c r="P9" i="3"/>
  <c r="Q9" i="3"/>
  <c r="R9" i="3"/>
  <c r="S9" i="3"/>
  <c r="T9" i="3"/>
  <c r="O10" i="3"/>
  <c r="P10" i="3"/>
  <c r="Q10" i="3"/>
  <c r="R10" i="3"/>
  <c r="S10" i="3"/>
  <c r="T10" i="3"/>
  <c r="O11" i="3"/>
  <c r="P11" i="3"/>
  <c r="T11" i="3" s="1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T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T17" i="3"/>
  <c r="O18" i="3"/>
  <c r="P18" i="3"/>
  <c r="Q18" i="3"/>
  <c r="R18" i="3"/>
  <c r="S18" i="3"/>
  <c r="T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T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T25" i="3"/>
  <c r="O26" i="3"/>
  <c r="P26" i="3"/>
  <c r="Q26" i="3"/>
  <c r="R26" i="3"/>
  <c r="S26" i="3"/>
  <c r="T26" i="3"/>
  <c r="O27" i="3"/>
  <c r="P27" i="3"/>
  <c r="Q27" i="3"/>
  <c r="R27" i="3"/>
  <c r="S27" i="3"/>
  <c r="T27" i="3"/>
  <c r="O28" i="3"/>
  <c r="P28" i="3"/>
  <c r="Q28" i="3"/>
  <c r="R28" i="3"/>
  <c r="S28" i="3"/>
  <c r="O29" i="3"/>
  <c r="P29" i="3"/>
  <c r="Q29" i="3"/>
  <c r="R29" i="3"/>
  <c r="S29" i="3"/>
  <c r="T29" i="3"/>
  <c r="O30" i="3"/>
  <c r="P30" i="3"/>
  <c r="Q30" i="3"/>
  <c r="R30" i="3"/>
  <c r="S30" i="3"/>
  <c r="T30" i="3"/>
  <c r="O31" i="3"/>
  <c r="P31" i="3"/>
  <c r="Q31" i="3"/>
  <c r="R31" i="3"/>
  <c r="S31" i="3"/>
  <c r="T31" i="3"/>
  <c r="O32" i="3"/>
  <c r="P32" i="3"/>
  <c r="Q32" i="3"/>
  <c r="R32" i="3"/>
  <c r="S32" i="3"/>
  <c r="O33" i="3"/>
  <c r="P33" i="3"/>
  <c r="T33" i="3" s="1"/>
  <c r="Q33" i="3"/>
  <c r="R33" i="3"/>
  <c r="S33" i="3"/>
  <c r="O34" i="3"/>
  <c r="P34" i="3"/>
  <c r="Q34" i="3"/>
  <c r="R34" i="3"/>
  <c r="S34" i="3"/>
  <c r="T34" i="3"/>
  <c r="O35" i="3"/>
  <c r="P35" i="3"/>
  <c r="Q35" i="3"/>
  <c r="R35" i="3"/>
  <c r="S35" i="3"/>
  <c r="T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T39" i="3"/>
  <c r="O40" i="3"/>
  <c r="P40" i="3"/>
  <c r="Q40" i="3"/>
  <c r="R40" i="3"/>
  <c r="S40" i="3"/>
  <c r="O41" i="3"/>
  <c r="P41" i="3"/>
  <c r="Q41" i="3"/>
  <c r="R41" i="3"/>
  <c r="S41" i="3"/>
  <c r="T41" i="3"/>
  <c r="O42" i="3"/>
  <c r="P42" i="3"/>
  <c r="Q42" i="3"/>
  <c r="R42" i="3"/>
  <c r="S42" i="3"/>
  <c r="T42" i="3"/>
  <c r="O43" i="3"/>
  <c r="P43" i="3"/>
  <c r="Q43" i="3"/>
  <c r="R43" i="3"/>
  <c r="S43" i="3"/>
  <c r="T43" i="3"/>
  <c r="O44" i="3"/>
  <c r="P44" i="3"/>
  <c r="Q44" i="3"/>
  <c r="R44" i="3"/>
  <c r="S44" i="3"/>
  <c r="O45" i="3"/>
  <c r="P45" i="3"/>
  <c r="Q45" i="3"/>
  <c r="R45" i="3"/>
  <c r="S45" i="3"/>
  <c r="T45" i="3"/>
  <c r="O46" i="3"/>
  <c r="P46" i="3"/>
  <c r="T46" i="3" s="1"/>
  <c r="Q46" i="3"/>
  <c r="R46" i="3"/>
  <c r="S46" i="3"/>
  <c r="O47" i="3"/>
  <c r="P47" i="3"/>
  <c r="Q47" i="3"/>
  <c r="R47" i="3"/>
  <c r="S47" i="3"/>
  <c r="T47" i="3"/>
  <c r="O48" i="3"/>
  <c r="P48" i="3"/>
  <c r="Q48" i="3"/>
  <c r="R48" i="3"/>
  <c r="S48" i="3"/>
  <c r="O49" i="3"/>
  <c r="P49" i="3"/>
  <c r="Q49" i="3"/>
  <c r="R49" i="3"/>
  <c r="S49" i="3"/>
  <c r="T49" i="3"/>
  <c r="O50" i="3"/>
  <c r="P50" i="3"/>
  <c r="Q50" i="3"/>
  <c r="R50" i="3"/>
  <c r="S50" i="3"/>
  <c r="O51" i="3"/>
  <c r="P51" i="3"/>
  <c r="Q51" i="3"/>
  <c r="R51" i="3"/>
  <c r="S51" i="3"/>
  <c r="T51" i="3"/>
  <c r="O52" i="3"/>
  <c r="P52" i="3"/>
  <c r="Q52" i="3"/>
  <c r="R52" i="3"/>
  <c r="S52" i="3"/>
  <c r="O53" i="3"/>
  <c r="P53" i="3"/>
  <c r="Q53" i="3"/>
  <c r="R53" i="3"/>
  <c r="S53" i="3"/>
  <c r="T53" i="3"/>
  <c r="O54" i="3"/>
  <c r="P54" i="3"/>
  <c r="Q54" i="3"/>
  <c r="R54" i="3"/>
  <c r="S54" i="3"/>
  <c r="T54" i="3"/>
  <c r="O55" i="3"/>
  <c r="P55" i="3"/>
  <c r="Q55" i="3"/>
  <c r="R55" i="3"/>
  <c r="S55" i="3"/>
  <c r="T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T58" i="3"/>
  <c r="O59" i="3"/>
  <c r="P59" i="3"/>
  <c r="T59" i="3" s="1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T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T66" i="3"/>
  <c r="O67" i="3"/>
  <c r="P67" i="3"/>
  <c r="Q67" i="3"/>
  <c r="R67" i="3"/>
  <c r="S67" i="3"/>
  <c r="T67" i="3"/>
  <c r="O68" i="3"/>
  <c r="P68" i="3"/>
  <c r="T68" i="3" s="1"/>
  <c r="Q68" i="3"/>
  <c r="R68" i="3"/>
  <c r="S68" i="3"/>
  <c r="O2" i="3"/>
  <c r="Q2" i="3"/>
  <c r="R2" i="3"/>
  <c r="S2" i="3"/>
  <c r="P2" i="3"/>
  <c r="AE10" i="2"/>
  <c r="AE9" i="2"/>
  <c r="V9" i="2"/>
  <c r="W9" i="2"/>
  <c r="Y9" i="2"/>
  <c r="Z9" i="2"/>
  <c r="AA9" i="2"/>
  <c r="AB9" i="2"/>
  <c r="AC9" i="2"/>
  <c r="V10" i="2"/>
  <c r="W10" i="2"/>
  <c r="X10" i="2"/>
  <c r="Y10" i="2"/>
  <c r="Z10" i="2"/>
  <c r="AA10" i="2"/>
  <c r="AB10" i="2"/>
  <c r="AC10" i="2"/>
  <c r="U10" i="2"/>
  <c r="U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AE5" i="2"/>
  <c r="AE4" i="2"/>
  <c r="AE3" i="2"/>
  <c r="AE2" i="2"/>
  <c r="V2" i="2"/>
  <c r="W2" i="2"/>
  <c r="X2" i="2"/>
  <c r="Y2" i="2"/>
  <c r="Z2" i="2"/>
  <c r="AA2" i="2"/>
  <c r="AB2" i="2"/>
  <c r="AC2" i="2"/>
  <c r="V3" i="2"/>
  <c r="W3" i="2"/>
  <c r="X3" i="2"/>
  <c r="Y3" i="2"/>
  <c r="Z3" i="2"/>
  <c r="AA3" i="2"/>
  <c r="AB3" i="2"/>
  <c r="AC3" i="2"/>
  <c r="V4" i="2"/>
  <c r="W4" i="2"/>
  <c r="X4" i="2"/>
  <c r="Y4" i="2"/>
  <c r="Z4" i="2"/>
  <c r="AA4" i="2"/>
  <c r="AB4" i="2"/>
  <c r="AC4" i="2"/>
  <c r="V5" i="2"/>
  <c r="W5" i="2"/>
  <c r="X5" i="2"/>
  <c r="Y5" i="2"/>
  <c r="Z5" i="2"/>
  <c r="AA5" i="2"/>
  <c r="AB5" i="2"/>
  <c r="AC5" i="2"/>
  <c r="U5" i="2"/>
  <c r="U4" i="2"/>
  <c r="U3" i="2"/>
  <c r="U2" i="2"/>
  <c r="M2" i="2"/>
  <c r="N2" i="2"/>
  <c r="O2" i="2"/>
  <c r="P2" i="2"/>
  <c r="Q2" i="2"/>
  <c r="R2" i="2"/>
  <c r="S2" i="2"/>
  <c r="M3" i="2"/>
  <c r="N3" i="2"/>
  <c r="O3" i="2"/>
  <c r="P3" i="2"/>
  <c r="Q3" i="2"/>
  <c r="R3" i="2"/>
  <c r="S3" i="2"/>
  <c r="M4" i="2"/>
  <c r="N4" i="2"/>
  <c r="O4" i="2"/>
  <c r="P4" i="2"/>
  <c r="Q4" i="2"/>
  <c r="R4" i="2"/>
  <c r="S4" i="2"/>
  <c r="M5" i="2"/>
  <c r="N5" i="2"/>
  <c r="O5" i="2"/>
  <c r="P5" i="2"/>
  <c r="Q5" i="2"/>
  <c r="R5" i="2"/>
  <c r="S5" i="2"/>
  <c r="M6" i="2"/>
  <c r="N6" i="2"/>
  <c r="O6" i="2"/>
  <c r="P6" i="2"/>
  <c r="Q6" i="2"/>
  <c r="R6" i="2"/>
  <c r="S6" i="2"/>
  <c r="M7" i="2"/>
  <c r="N7" i="2"/>
  <c r="O7" i="2"/>
  <c r="P7" i="2"/>
  <c r="Q7" i="2"/>
  <c r="R7" i="2"/>
  <c r="S7" i="2"/>
  <c r="H2" i="2"/>
  <c r="I2" i="2"/>
  <c r="J2" i="2"/>
  <c r="K2" i="2"/>
  <c r="L2" i="2"/>
  <c r="H3" i="2"/>
  <c r="I3" i="2"/>
  <c r="J3" i="2"/>
  <c r="K3" i="2"/>
  <c r="L3" i="2"/>
  <c r="H4" i="2"/>
  <c r="I4" i="2"/>
  <c r="J4" i="2"/>
  <c r="K4" i="2"/>
  <c r="L4" i="2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C2" i="2"/>
  <c r="D2" i="2"/>
  <c r="E2" i="2"/>
  <c r="F2" i="2"/>
  <c r="G2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B4" i="2"/>
  <c r="A91" i="2" a="1"/>
  <c r="A91" i="2" s="1"/>
  <c r="B91" i="2" a="1"/>
  <c r="B91" i="2" s="1"/>
  <c r="C91" i="2" a="1"/>
  <c r="C91" i="2" s="1"/>
  <c r="D91" i="2" a="1"/>
  <c r="D91" i="2" s="1"/>
  <c r="E91" i="2" a="1"/>
  <c r="E91" i="2" s="1"/>
  <c r="F91" i="2" a="1"/>
  <c r="F91" i="2" s="1"/>
  <c r="A92" i="2" a="1"/>
  <c r="A92" i="2" s="1"/>
  <c r="B92" i="2" a="1"/>
  <c r="B92" i="2" s="1"/>
  <c r="C92" i="2" a="1"/>
  <c r="C92" i="2" s="1"/>
  <c r="D92" i="2" a="1"/>
  <c r="D92" i="2" s="1"/>
  <c r="E92" i="2" a="1"/>
  <c r="E92" i="2" s="1"/>
  <c r="F92" i="2" a="1"/>
  <c r="F92" i="2" s="1"/>
  <c r="Y74" i="1"/>
  <c r="Z74" i="1"/>
  <c r="AI74" i="1" s="1"/>
  <c r="AA74" i="1"/>
  <c r="AB74" i="1"/>
  <c r="AC74" i="1"/>
  <c r="AD74" i="1"/>
  <c r="AE74" i="1"/>
  <c r="AF74" i="1"/>
  <c r="AG74" i="1"/>
  <c r="AH74" i="1"/>
  <c r="Y75" i="1"/>
  <c r="Z75" i="1"/>
  <c r="AI75" i="1" s="1"/>
  <c r="AA75" i="1"/>
  <c r="AB75" i="1"/>
  <c r="AC75" i="1"/>
  <c r="AD75" i="1"/>
  <c r="AE75" i="1"/>
  <c r="AF75" i="1"/>
  <c r="AG75" i="1"/>
  <c r="AH75" i="1"/>
  <c r="Y76" i="1"/>
  <c r="Z76" i="1"/>
  <c r="AA76" i="1"/>
  <c r="AB76" i="1"/>
  <c r="AC76" i="1"/>
  <c r="AD76" i="1"/>
  <c r="AE76" i="1"/>
  <c r="AF76" i="1"/>
  <c r="AG76" i="1"/>
  <c r="AH76" i="1"/>
  <c r="Y77" i="1"/>
  <c r="Z77" i="1"/>
  <c r="AA77" i="1"/>
  <c r="AB77" i="1"/>
  <c r="AC77" i="1"/>
  <c r="AD77" i="1"/>
  <c r="AE77" i="1"/>
  <c r="AF77" i="1"/>
  <c r="AG77" i="1"/>
  <c r="AH77" i="1"/>
  <c r="AI77" i="1"/>
  <c r="Y78" i="1"/>
  <c r="Z78" i="1"/>
  <c r="AA78" i="1"/>
  <c r="AB78" i="1"/>
  <c r="AC78" i="1"/>
  <c r="AD78" i="1"/>
  <c r="AE78" i="1"/>
  <c r="AF78" i="1"/>
  <c r="AG78" i="1"/>
  <c r="AH78" i="1"/>
  <c r="Y79" i="1"/>
  <c r="Z79" i="1"/>
  <c r="AA79" i="1"/>
  <c r="AB79" i="1"/>
  <c r="AC79" i="1"/>
  <c r="AD79" i="1"/>
  <c r="AE79" i="1"/>
  <c r="AF79" i="1"/>
  <c r="AG79" i="1"/>
  <c r="AH79" i="1"/>
  <c r="AI79" i="1"/>
  <c r="Y80" i="1"/>
  <c r="Z80" i="1"/>
  <c r="AA80" i="1"/>
  <c r="AB80" i="1"/>
  <c r="AC80" i="1"/>
  <c r="AD80" i="1"/>
  <c r="AE80" i="1"/>
  <c r="AF80" i="1"/>
  <c r="AG80" i="1"/>
  <c r="AH80" i="1"/>
  <c r="Y81" i="1"/>
  <c r="Z81" i="1"/>
  <c r="AA81" i="1"/>
  <c r="V6" i="2" s="1"/>
  <c r="AB81" i="1"/>
  <c r="W6" i="2" s="1"/>
  <c r="AC81" i="1"/>
  <c r="X6" i="2" s="1"/>
  <c r="AD81" i="1"/>
  <c r="Y6" i="2" s="1"/>
  <c r="AE81" i="1"/>
  <c r="AF81" i="1"/>
  <c r="AG81" i="1"/>
  <c r="AH81" i="1"/>
  <c r="A90" i="2" a="1"/>
  <c r="A90" i="2" s="1"/>
  <c r="B90" i="2" a="1"/>
  <c r="B90" i="2" s="1"/>
  <c r="C90" i="2" a="1"/>
  <c r="C90" i="2" s="1"/>
  <c r="D90" i="2" a="1"/>
  <c r="D90" i="2" s="1"/>
  <c r="E90" i="2" a="1"/>
  <c r="E90" i="2" s="1"/>
  <c r="F90" i="2" a="1"/>
  <c r="F90" i="2"/>
  <c r="A89" i="2" a="1"/>
  <c r="A89" i="2" s="1"/>
  <c r="B89" i="2" a="1"/>
  <c r="B89" i="2" s="1"/>
  <c r="C89" i="2" a="1"/>
  <c r="C89" i="2" s="1"/>
  <c r="D89" i="2" a="1"/>
  <c r="D89" i="2" s="1"/>
  <c r="E89" i="2" a="1"/>
  <c r="E89" i="2" s="1"/>
  <c r="F89" i="2" a="1"/>
  <c r="F89" i="2" s="1"/>
  <c r="A86" i="2" a="1"/>
  <c r="A86" i="2" s="1"/>
  <c r="B86" i="2" a="1"/>
  <c r="B86" i="2"/>
  <c r="C86" i="2" a="1"/>
  <c r="C86" i="2" s="1"/>
  <c r="D86" i="2" a="1"/>
  <c r="D86" i="2" s="1"/>
  <c r="E86" i="2" a="1"/>
  <c r="E86" i="2" s="1"/>
  <c r="F86" i="2" a="1"/>
  <c r="F86" i="2"/>
  <c r="A87" i="2" a="1"/>
  <c r="A87" i="2"/>
  <c r="B87" i="2" a="1"/>
  <c r="B87" i="2"/>
  <c r="C87" i="2" a="1"/>
  <c r="C87" i="2" s="1"/>
  <c r="D87" i="2" a="1"/>
  <c r="D87" i="2" s="1"/>
  <c r="E87" i="2" a="1"/>
  <c r="E87" i="2" s="1"/>
  <c r="F87" i="2" a="1"/>
  <c r="F87" i="2" s="1"/>
  <c r="A88" i="2" a="1"/>
  <c r="A88" i="2"/>
  <c r="B88" i="2" a="1"/>
  <c r="B88" i="2" s="1"/>
  <c r="C88" i="2" a="1"/>
  <c r="C88" i="2" s="1"/>
  <c r="D88" i="2" a="1"/>
  <c r="D88" i="2" s="1"/>
  <c r="E88" i="2" a="1"/>
  <c r="E88" i="2" s="1"/>
  <c r="F88" i="2" a="1"/>
  <c r="F88" i="2" s="1"/>
  <c r="Y61" i="1"/>
  <c r="A84" i="2" a="1"/>
  <c r="A84" i="2"/>
  <c r="B84" i="2" a="1"/>
  <c r="B84" i="2" s="1"/>
  <c r="C84" i="2" a="1"/>
  <c r="C84" i="2"/>
  <c r="D84" i="2" a="1"/>
  <c r="D84" i="2"/>
  <c r="E84" i="2" a="1"/>
  <c r="E84" i="2" s="1"/>
  <c r="F84" i="2" a="1"/>
  <c r="F84" i="2"/>
  <c r="A85" i="2" a="1"/>
  <c r="A85" i="2" s="1"/>
  <c r="B85" i="2" a="1"/>
  <c r="B85" i="2" s="1"/>
  <c r="C85" i="2" a="1"/>
  <c r="C85" i="2" s="1"/>
  <c r="D85" i="2" a="1"/>
  <c r="D85" i="2" s="1"/>
  <c r="E85" i="2" a="1"/>
  <c r="E85" i="2" s="1"/>
  <c r="F85" i="2" a="1"/>
  <c r="F85" i="2" s="1"/>
  <c r="A83" i="2" a="1"/>
  <c r="A83" i="2" s="1"/>
  <c r="B83" i="2" a="1"/>
  <c r="B83" i="2" s="1"/>
  <c r="C83" i="2" a="1"/>
  <c r="C83" i="2" s="1"/>
  <c r="D83" i="2" a="1"/>
  <c r="D83" i="2" s="1"/>
  <c r="E83" i="2" a="1"/>
  <c r="E83" i="2"/>
  <c r="F83" i="2" a="1"/>
  <c r="F83" i="2"/>
  <c r="A82" i="2" a="1"/>
  <c r="A82" i="2" s="1"/>
  <c r="B82" i="2" a="1"/>
  <c r="B82" i="2" s="1"/>
  <c r="C82" i="2" a="1"/>
  <c r="C82" i="2"/>
  <c r="D82" i="2" a="1"/>
  <c r="D82" i="2" s="1"/>
  <c r="E82" i="2" a="1"/>
  <c r="E82" i="2" s="1"/>
  <c r="F82" i="2" a="1"/>
  <c r="F82" i="2"/>
  <c r="A81" i="2" a="1"/>
  <c r="A81" i="2"/>
  <c r="B81" i="2" a="1"/>
  <c r="B81" i="2" s="1"/>
  <c r="C81" i="2" a="1"/>
  <c r="C81" i="2" s="1"/>
  <c r="D81" i="2" a="1"/>
  <c r="D81" i="2" s="1"/>
  <c r="E81" i="2" a="1"/>
  <c r="E81" i="2" s="1"/>
  <c r="F81" i="2" a="1"/>
  <c r="F81" i="2" s="1"/>
  <c r="A80" i="2" a="1"/>
  <c r="A80" i="2" s="1"/>
  <c r="B80" i="2" a="1"/>
  <c r="B80" i="2" s="1"/>
  <c r="C80" i="2" a="1"/>
  <c r="C80" i="2" s="1"/>
  <c r="D80" i="2" a="1"/>
  <c r="D80" i="2"/>
  <c r="E80" i="2" a="1"/>
  <c r="E80" i="2"/>
  <c r="F80" i="2" a="1"/>
  <c r="F80" i="2"/>
  <c r="A79" i="2" a="1"/>
  <c r="A79" i="2" s="1"/>
  <c r="B79" i="2" a="1"/>
  <c r="B79" i="2" s="1"/>
  <c r="C79" i="2" a="1"/>
  <c r="C79" i="2"/>
  <c r="D79" i="2" a="1"/>
  <c r="D79" i="2" s="1"/>
  <c r="E79" i="2" a="1"/>
  <c r="E79" i="2"/>
  <c r="F79" i="2" a="1"/>
  <c r="F79" i="2" s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A78" i="2" a="1"/>
  <c r="A78" i="2" s="1"/>
  <c r="F77" i="2" a="1"/>
  <c r="F77" i="2"/>
  <c r="E77" i="2" a="1"/>
  <c r="E77" i="2"/>
  <c r="D77" i="2" a="1"/>
  <c r="D77" i="2" s="1"/>
  <c r="C77" i="2" a="1"/>
  <c r="C77" i="2"/>
  <c r="B77" i="2" a="1"/>
  <c r="B77" i="2" s="1"/>
  <c r="A77" i="2" a="1"/>
  <c r="A77" i="2"/>
  <c r="F76" i="2" a="1"/>
  <c r="F76" i="2"/>
  <c r="E76" i="2" a="1"/>
  <c r="E76" i="2"/>
  <c r="D76" i="2" a="1"/>
  <c r="D76" i="2" s="1"/>
  <c r="C76" i="2" a="1"/>
  <c r="C76" i="2" s="1"/>
  <c r="B76" i="2" a="1"/>
  <c r="B76" i="2" s="1"/>
  <c r="A76" i="2" a="1"/>
  <c r="A76" i="2" s="1"/>
  <c r="F75" i="2" a="1"/>
  <c r="F75" i="2" s="1"/>
  <c r="E75" i="2" a="1"/>
  <c r="E75" i="2" s="1"/>
  <c r="D75" i="2" a="1"/>
  <c r="D75" i="2" s="1"/>
  <c r="C75" i="2" a="1"/>
  <c r="C75" i="2"/>
  <c r="B75" i="2" a="1"/>
  <c r="B75" i="2" s="1"/>
  <c r="A75" i="2" a="1"/>
  <c r="A75" i="2" s="1"/>
  <c r="F74" i="2" a="1"/>
  <c r="F74" i="2"/>
  <c r="E74" i="2" a="1"/>
  <c r="E74" i="2" s="1"/>
  <c r="D74" i="2" a="1"/>
  <c r="D74" i="2" s="1"/>
  <c r="C74" i="2" a="1"/>
  <c r="C74" i="2" s="1"/>
  <c r="B74" i="2" a="1"/>
  <c r="B74" i="2"/>
  <c r="A74" i="2" a="1"/>
  <c r="A74" i="2" s="1"/>
  <c r="F73" i="2" a="1"/>
  <c r="F73" i="2" s="1"/>
  <c r="E73" i="2" a="1"/>
  <c r="E73" i="2" s="1"/>
  <c r="D73" i="2" a="1"/>
  <c r="D73" i="2"/>
  <c r="C73" i="2" a="1"/>
  <c r="C73" i="2" s="1"/>
  <c r="B73" i="2" a="1"/>
  <c r="B73" i="2" s="1"/>
  <c r="A73" i="2" a="1"/>
  <c r="A73" i="2" s="1"/>
  <c r="F72" i="2" a="1"/>
  <c r="F72" i="2"/>
  <c r="E72" i="2" a="1"/>
  <c r="E72" i="2" s="1"/>
  <c r="D72" i="2" a="1"/>
  <c r="D72" i="2" s="1"/>
  <c r="C72" i="2" a="1"/>
  <c r="C72" i="2"/>
  <c r="B72" i="2" a="1"/>
  <c r="B72" i="2"/>
  <c r="A72" i="2" a="1"/>
  <c r="A72" i="2"/>
  <c r="F71" i="2" a="1"/>
  <c r="F71" i="2" s="1"/>
  <c r="E71" i="2" a="1"/>
  <c r="E71" i="2" s="1"/>
  <c r="D71" i="2" a="1"/>
  <c r="D71" i="2"/>
  <c r="C71" i="2" a="1"/>
  <c r="C71" i="2" s="1"/>
  <c r="B71" i="2" a="1"/>
  <c r="B71" i="2" s="1"/>
  <c r="A71" i="2" a="1"/>
  <c r="A71" i="2" s="1"/>
  <c r="F70" i="2" a="1"/>
  <c r="F70" i="2" s="1"/>
  <c r="E70" i="2" a="1"/>
  <c r="E70" i="2" s="1"/>
  <c r="D70" i="2" a="1"/>
  <c r="D70" i="2"/>
  <c r="C70" i="2" a="1"/>
  <c r="C70" i="2"/>
  <c r="B70" i="2" a="1"/>
  <c r="B70" i="2"/>
  <c r="A70" i="2" a="1"/>
  <c r="A70" i="2" s="1"/>
  <c r="F69" i="2" a="1"/>
  <c r="F69" i="2"/>
  <c r="E69" i="2" a="1"/>
  <c r="E69" i="2" s="1"/>
  <c r="D69" i="2" a="1"/>
  <c r="D69" i="2" s="1"/>
  <c r="C69" i="2" a="1"/>
  <c r="C69" i="2"/>
  <c r="B69" i="2" a="1"/>
  <c r="B69" i="2"/>
  <c r="A69" i="2" a="1"/>
  <c r="A69" i="2" s="1"/>
  <c r="F68" i="2" a="1"/>
  <c r="F68" i="2" s="1"/>
  <c r="E68" i="2" a="1"/>
  <c r="E68" i="2" s="1"/>
  <c r="D68" i="2" a="1"/>
  <c r="D68" i="2" s="1"/>
  <c r="C68" i="2" a="1"/>
  <c r="C68" i="2" s="1"/>
  <c r="B68" i="2" a="1"/>
  <c r="B68" i="2" s="1"/>
  <c r="A68" i="2" a="1"/>
  <c r="A68" i="2" s="1"/>
  <c r="F67" i="2" a="1"/>
  <c r="F67" i="2" s="1"/>
  <c r="E67" i="2" a="1"/>
  <c r="E67" i="2" s="1"/>
  <c r="D67" i="2" a="1"/>
  <c r="D67" i="2" s="1"/>
  <c r="C67" i="2" a="1"/>
  <c r="C67" i="2" s="1"/>
  <c r="B67" i="2" a="1"/>
  <c r="B67" i="2" s="1"/>
  <c r="A67" i="2" a="1"/>
  <c r="A67" i="2" s="1"/>
  <c r="F66" i="2" a="1"/>
  <c r="F66" i="2" s="1"/>
  <c r="E66" i="2" a="1"/>
  <c r="E66" i="2" s="1"/>
  <c r="D66" i="2" a="1"/>
  <c r="D66" i="2"/>
  <c r="C66" i="2" a="1"/>
  <c r="C66" i="2" s="1"/>
  <c r="B66" i="2" a="1"/>
  <c r="B66" i="2" s="1"/>
  <c r="A66" i="2" a="1"/>
  <c r="A66" i="2"/>
  <c r="F65" i="2" a="1"/>
  <c r="F65" i="2" s="1"/>
  <c r="E65" i="2" a="1"/>
  <c r="E65" i="2"/>
  <c r="D65" i="2" a="1"/>
  <c r="D65" i="2" s="1"/>
  <c r="C65" i="2" a="1"/>
  <c r="C65" i="2" s="1"/>
  <c r="B65" i="2" a="1"/>
  <c r="B65" i="2" s="1"/>
  <c r="A65" i="2" a="1"/>
  <c r="A65" i="2" s="1"/>
  <c r="F64" i="2" a="1"/>
  <c r="F64" i="2" s="1"/>
  <c r="E64" i="2" a="1"/>
  <c r="E64" i="2" s="1"/>
  <c r="D64" i="2" a="1"/>
  <c r="D64" i="2" s="1"/>
  <c r="C64" i="2" a="1"/>
  <c r="C64" i="2" s="1"/>
  <c r="B64" i="2" a="1"/>
  <c r="B64" i="2"/>
  <c r="A64" i="2" a="1"/>
  <c r="A64" i="2" s="1"/>
  <c r="F63" i="2" a="1"/>
  <c r="F63" i="2"/>
  <c r="E63" i="2" a="1"/>
  <c r="E63" i="2" s="1"/>
  <c r="D63" i="2" a="1"/>
  <c r="D63" i="2" s="1"/>
  <c r="C63" i="2" a="1"/>
  <c r="C63" i="2" s="1"/>
  <c r="B63" i="2" a="1"/>
  <c r="B63" i="2" s="1"/>
  <c r="A63" i="2" a="1"/>
  <c r="A63" i="2"/>
  <c r="F62" i="2" a="1"/>
  <c r="F62" i="2" s="1"/>
  <c r="E62" i="2" a="1"/>
  <c r="E62" i="2" s="1"/>
  <c r="D62" i="2" a="1"/>
  <c r="D62" i="2"/>
  <c r="C62" i="2" a="1"/>
  <c r="C62" i="2" s="1"/>
  <c r="B62" i="2" a="1"/>
  <c r="B62" i="2" s="1"/>
  <c r="A62" i="2" a="1"/>
  <c r="A62" i="2" s="1"/>
  <c r="F61" i="2" a="1"/>
  <c r="F61" i="2" s="1"/>
  <c r="E61" i="2" a="1"/>
  <c r="E61" i="2"/>
  <c r="D61" i="2" a="1"/>
  <c r="D61" i="2"/>
  <c r="C61" i="2" a="1"/>
  <c r="C61" i="2" s="1"/>
  <c r="B61" i="2" a="1"/>
  <c r="B61" i="2"/>
  <c r="A61" i="2" a="1"/>
  <c r="A61" i="2" s="1"/>
  <c r="F60" i="2" a="1"/>
  <c r="F60" i="2" s="1"/>
  <c r="E60" i="2" a="1"/>
  <c r="E60" i="2" s="1"/>
  <c r="D60" i="2" a="1"/>
  <c r="D60" i="2"/>
  <c r="C60" i="2" a="1"/>
  <c r="C60" i="2"/>
  <c r="B60" i="2" a="1"/>
  <c r="B60" i="2" s="1"/>
  <c r="A60" i="2" a="1"/>
  <c r="A60" i="2"/>
  <c r="F59" i="2" a="1"/>
  <c r="F59" i="2" s="1"/>
  <c r="E59" i="2" a="1"/>
  <c r="E59" i="2" s="1"/>
  <c r="D59" i="2" a="1"/>
  <c r="D59" i="2" s="1"/>
  <c r="C59" i="2" a="1"/>
  <c r="C59" i="2"/>
  <c r="B59" i="2" a="1"/>
  <c r="B59" i="2" s="1"/>
  <c r="A59" i="2" a="1"/>
  <c r="A59" i="2" s="1"/>
  <c r="F58" i="2" a="1"/>
  <c r="F58" i="2" s="1"/>
  <c r="E58" i="2" a="1"/>
  <c r="E58" i="2" s="1"/>
  <c r="D58" i="2" a="1"/>
  <c r="D58" i="2"/>
  <c r="C58" i="2" a="1"/>
  <c r="C58" i="2" s="1"/>
  <c r="B58" i="2" a="1"/>
  <c r="B58" i="2"/>
  <c r="A58" i="2" a="1"/>
  <c r="A58" i="2" s="1"/>
  <c r="F57" i="2" a="1"/>
  <c r="F57" i="2" s="1"/>
  <c r="E57" i="2" a="1"/>
  <c r="E57" i="2" s="1"/>
  <c r="D57" i="2" a="1"/>
  <c r="D57" i="2"/>
  <c r="C57" i="2" a="1"/>
  <c r="C57" i="2"/>
  <c r="B57" i="2" a="1"/>
  <c r="B57" i="2" s="1"/>
  <c r="A57" i="2" a="1"/>
  <c r="A57" i="2"/>
  <c r="F56" i="2" a="1"/>
  <c r="F56" i="2"/>
  <c r="E56" i="2" a="1"/>
  <c r="E56" i="2" s="1"/>
  <c r="D56" i="2" a="1"/>
  <c r="D56" i="2" s="1"/>
  <c r="C56" i="2" a="1"/>
  <c r="C56" i="2"/>
  <c r="B56" i="2" a="1"/>
  <c r="B56" i="2" s="1"/>
  <c r="A56" i="2" a="1"/>
  <c r="A56" i="2" s="1"/>
  <c r="F55" i="2" a="1"/>
  <c r="F55" i="2" s="1"/>
  <c r="E55" i="2" a="1"/>
  <c r="E55" i="2" s="1"/>
  <c r="D55" i="2" a="1"/>
  <c r="D55" i="2"/>
  <c r="C55" i="2" a="1"/>
  <c r="C55" i="2"/>
  <c r="B55" i="2" a="1"/>
  <c r="B55" i="2"/>
  <c r="A55" i="2" a="1"/>
  <c r="A55" i="2" s="1"/>
  <c r="F54" i="2" a="1"/>
  <c r="F54" i="2" s="1"/>
  <c r="E54" i="2" a="1"/>
  <c r="E54" i="2" s="1"/>
  <c r="D54" i="2" a="1"/>
  <c r="D54" i="2"/>
  <c r="C54" i="2" a="1"/>
  <c r="C54" i="2" s="1"/>
  <c r="B54" i="2" a="1"/>
  <c r="B54" i="2" s="1"/>
  <c r="A54" i="2" a="1"/>
  <c r="A54" i="2" s="1"/>
  <c r="F53" i="2" a="1"/>
  <c r="F53" i="2"/>
  <c r="E53" i="2" a="1"/>
  <c r="E53" i="2" s="1"/>
  <c r="D53" i="2" a="1"/>
  <c r="D53" i="2" s="1"/>
  <c r="C53" i="2" a="1"/>
  <c r="C53" i="2"/>
  <c r="B53" i="2" a="1"/>
  <c r="B53" i="2" s="1"/>
  <c r="A53" i="2" a="1"/>
  <c r="A53" i="2"/>
  <c r="F52" i="2" a="1"/>
  <c r="F52" i="2" s="1"/>
  <c r="E52" i="2" a="1"/>
  <c r="E52" i="2" s="1"/>
  <c r="D52" i="2" a="1"/>
  <c r="D52" i="2"/>
  <c r="C52" i="2" a="1"/>
  <c r="C52" i="2" s="1"/>
  <c r="B52" i="2" a="1"/>
  <c r="B52" i="2" s="1"/>
  <c r="A52" i="2" a="1"/>
  <c r="A52" i="2" s="1"/>
  <c r="F51" i="2" a="1"/>
  <c r="F51" i="2" s="1"/>
  <c r="E51" i="2" a="1"/>
  <c r="E51" i="2" s="1"/>
  <c r="D51" i="2" a="1"/>
  <c r="D51" i="2" s="1"/>
  <c r="C51" i="2" a="1"/>
  <c r="C51" i="2"/>
  <c r="B51" i="2" a="1"/>
  <c r="B51" i="2"/>
  <c r="A51" i="2" a="1"/>
  <c r="A51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A50" i="2" a="1"/>
  <c r="A50" i="2" s="1"/>
  <c r="F49" i="2" a="1"/>
  <c r="F49" i="2" s="1"/>
  <c r="E49" i="2" a="1"/>
  <c r="E49" i="2"/>
  <c r="D49" i="2" a="1"/>
  <c r="D49" i="2"/>
  <c r="C49" i="2" a="1"/>
  <c r="C49" i="2" s="1"/>
  <c r="B49" i="2" a="1"/>
  <c r="B49" i="2" s="1"/>
  <c r="A49" i="2" a="1"/>
  <c r="A49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A48" i="2" a="1"/>
  <c r="A48" i="2" s="1"/>
  <c r="F47" i="2" a="1"/>
  <c r="F47" i="2" s="1"/>
  <c r="E47" i="2" a="1"/>
  <c r="E47" i="2" s="1"/>
  <c r="D47" i="2" a="1"/>
  <c r="D47" i="2"/>
  <c r="C47" i="2" a="1"/>
  <c r="C47" i="2"/>
  <c r="B47" i="2" a="1"/>
  <c r="B47" i="2" s="1"/>
  <c r="A47" i="2" a="1"/>
  <c r="A47" i="2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A46" i="2" a="1"/>
  <c r="A46" i="2" s="1"/>
  <c r="F45" i="2" a="1"/>
  <c r="F45" i="2" s="1"/>
  <c r="E45" i="2" a="1"/>
  <c r="E45" i="2" s="1"/>
  <c r="D45" i="2" a="1"/>
  <c r="D45" i="2" s="1"/>
  <c r="C45" i="2" a="1"/>
  <c r="C45" i="2"/>
  <c r="B45" i="2" a="1"/>
  <c r="B45" i="2" s="1"/>
  <c r="A45" i="2" a="1"/>
  <c r="A45" i="2" s="1"/>
  <c r="F44" i="2" a="1"/>
  <c r="F44" i="2" s="1"/>
  <c r="E44" i="2" a="1"/>
  <c r="E44" i="2" s="1"/>
  <c r="D44" i="2" a="1"/>
  <c r="D44" i="2"/>
  <c r="C44" i="2" a="1"/>
  <c r="C44" i="2"/>
  <c r="B44" i="2" a="1"/>
  <c r="B44" i="2"/>
  <c r="A44" i="2" a="1"/>
  <c r="A44" i="2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A43" i="2" a="1"/>
  <c r="A43" i="2"/>
  <c r="F42" i="2" a="1"/>
  <c r="F42" i="2" s="1"/>
  <c r="E42" i="2" a="1"/>
  <c r="E42" i="2" s="1"/>
  <c r="D42" i="2" a="1"/>
  <c r="D42" i="2"/>
  <c r="C42" i="2" a="1"/>
  <c r="C42" i="2"/>
  <c r="B42" i="2" a="1"/>
  <c r="B42" i="2"/>
  <c r="A42" i="2" a="1"/>
  <c r="A42" i="2" s="1"/>
  <c r="F41" i="2" a="1"/>
  <c r="F41" i="2" s="1"/>
  <c r="E41" i="2" a="1"/>
  <c r="E41" i="2"/>
  <c r="D41" i="2" a="1"/>
  <c r="D41" i="2" s="1"/>
  <c r="C41" i="2" a="1"/>
  <c r="C41" i="2" s="1"/>
  <c r="B41" i="2" a="1"/>
  <c r="B41" i="2"/>
  <c r="A41" i="2" a="1"/>
  <c r="A41" i="2" s="1"/>
  <c r="F40" i="2" a="1"/>
  <c r="F40" i="2" s="1"/>
  <c r="E40" i="2" a="1"/>
  <c r="E40" i="2" s="1"/>
  <c r="D40" i="2" a="1"/>
  <c r="D40" i="2" s="1"/>
  <c r="C40" i="2" a="1"/>
  <c r="C40" i="2"/>
  <c r="B40" i="2" a="1"/>
  <c r="B40" i="2" s="1"/>
  <c r="A40" i="2" a="1"/>
  <c r="A40" i="2" s="1"/>
  <c r="F39" i="2" a="1"/>
  <c r="F39" i="2" s="1"/>
  <c r="E39" i="2" a="1"/>
  <c r="E39" i="2"/>
  <c r="D39" i="2" a="1"/>
  <c r="D39" i="2"/>
  <c r="C39" i="2" a="1"/>
  <c r="C39" i="2" s="1"/>
  <c r="B39" i="2" a="1"/>
  <c r="B39" i="2" s="1"/>
  <c r="A39" i="2" a="1"/>
  <c r="A39" i="2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A38" i="2" a="1"/>
  <c r="A38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A37" i="2" a="1"/>
  <c r="A37" i="2"/>
  <c r="F36" i="2" a="1"/>
  <c r="F36" i="2" s="1"/>
  <c r="E36" i="2" a="1"/>
  <c r="E36" i="2" s="1"/>
  <c r="D36" i="2" a="1"/>
  <c r="D36" i="2"/>
  <c r="C36" i="2" a="1"/>
  <c r="C36" i="2"/>
  <c r="B36" i="2" a="1"/>
  <c r="B36" i="2"/>
  <c r="A36" i="2" a="1"/>
  <c r="A36" i="2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A35" i="2" a="1"/>
  <c r="A35" i="2"/>
  <c r="F34" i="2" a="1"/>
  <c r="F34" i="2"/>
  <c r="E34" i="2" a="1"/>
  <c r="E34" i="2"/>
  <c r="D34" i="2" a="1"/>
  <c r="D34" i="2" s="1"/>
  <c r="C34" i="2" a="1"/>
  <c r="C34" i="2" s="1"/>
  <c r="B34" i="2" a="1"/>
  <c r="B34" i="2" s="1"/>
  <c r="A34" i="2" a="1"/>
  <c r="A34" i="2"/>
  <c r="F33" i="2" a="1"/>
  <c r="F33" i="2" s="1"/>
  <c r="E33" i="2" a="1"/>
  <c r="E33" i="2" s="1"/>
  <c r="D33" i="2" a="1"/>
  <c r="D33" i="2" s="1"/>
  <c r="C33" i="2" a="1"/>
  <c r="C33" i="2"/>
  <c r="B33" i="2" a="1"/>
  <c r="B33" i="2"/>
  <c r="A33" i="2" a="1"/>
  <c r="A33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A32" i="2" a="1"/>
  <c r="A32" i="2" s="1"/>
  <c r="F31" i="2" a="1"/>
  <c r="F31" i="2" s="1"/>
  <c r="E31" i="2" a="1"/>
  <c r="E31" i="2"/>
  <c r="D31" i="2" a="1"/>
  <c r="D31" i="2" s="1"/>
  <c r="C31" i="2" a="1"/>
  <c r="C31" i="2" s="1"/>
  <c r="B31" i="2" a="1"/>
  <c r="B31" i="2"/>
  <c r="A31" i="2" a="1"/>
  <c r="A31" i="2"/>
  <c r="F30" i="2" a="1"/>
  <c r="F30" i="2" s="1"/>
  <c r="E30" i="2" a="1"/>
  <c r="E30" i="2"/>
  <c r="D30" i="2" a="1"/>
  <c r="D30" i="2"/>
  <c r="C30" i="2" a="1"/>
  <c r="C30" i="2" s="1"/>
  <c r="B30" i="2" a="1"/>
  <c r="B30" i="2" s="1"/>
  <c r="A30" i="2" a="1"/>
  <c r="A30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A29" i="2" a="1"/>
  <c r="A29" i="2"/>
  <c r="F28" i="2" a="1"/>
  <c r="F28" i="2"/>
  <c r="E28" i="2" a="1"/>
  <c r="E28" i="2" s="1"/>
  <c r="D28" i="2" a="1"/>
  <c r="D28" i="2" s="1"/>
  <c r="C28" i="2" a="1"/>
  <c r="C28" i="2" s="1"/>
  <c r="B28" i="2" a="1"/>
  <c r="B28" i="2" s="1"/>
  <c r="A28" i="2" a="1"/>
  <c r="A28" i="2" s="1"/>
  <c r="F27" i="2" a="1"/>
  <c r="F27" i="2"/>
  <c r="E27" i="2" a="1"/>
  <c r="E27" i="2"/>
  <c r="D27" i="2" a="1"/>
  <c r="D27" i="2" s="1"/>
  <c r="C27" i="2" a="1"/>
  <c r="C27" i="2" s="1"/>
  <c r="B27" i="2" a="1"/>
  <c r="B27" i="2" s="1"/>
  <c r="A27" i="2" a="1"/>
  <c r="A27" i="2" s="1"/>
  <c r="F26" i="2" a="1"/>
  <c r="F26" i="2"/>
  <c r="E26" i="2" a="1"/>
  <c r="E26" i="2"/>
  <c r="D26" i="2" a="1"/>
  <c r="D26" i="2" s="1"/>
  <c r="C26" i="2" a="1"/>
  <c r="C26" i="2" s="1"/>
  <c r="B26" i="2" a="1"/>
  <c r="B26" i="2" s="1"/>
  <c r="A26" i="2" a="1"/>
  <c r="A26" i="2"/>
  <c r="D24" i="2" a="1"/>
  <c r="D24" i="2" s="1"/>
  <c r="C24" i="2" a="1"/>
  <c r="C24" i="2" s="1"/>
  <c r="B24" i="2"/>
  <c r="D23" i="2" a="1"/>
  <c r="D23" i="2" s="1"/>
  <c r="C23" i="2" a="1"/>
  <c r="C23" i="2" s="1"/>
  <c r="B23" i="2"/>
  <c r="D22" i="2" a="1"/>
  <c r="D22" i="2" s="1"/>
  <c r="C22" i="2" a="1"/>
  <c r="C22" i="2" s="1"/>
  <c r="B22" i="2"/>
  <c r="B21" i="2"/>
  <c r="B20" i="2"/>
  <c r="B19" i="2"/>
  <c r="B18" i="2"/>
  <c r="B17" i="2"/>
  <c r="B16" i="2"/>
  <c r="AH5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2" i="1"/>
  <c r="Y63" i="1"/>
  <c r="Y64" i="1"/>
  <c r="Y65" i="1"/>
  <c r="Y66" i="1"/>
  <c r="Y67" i="1"/>
  <c r="Y68" i="1"/>
  <c r="Y69" i="1"/>
  <c r="Y70" i="1"/>
  <c r="Y71" i="1"/>
  <c r="Y72" i="1"/>
  <c r="Y73" i="1"/>
  <c r="Z21" i="1"/>
  <c r="AA21" i="1"/>
  <c r="AB21" i="1"/>
  <c r="AC21" i="1"/>
  <c r="AD21" i="1"/>
  <c r="AE21" i="1"/>
  <c r="AF21" i="1"/>
  <c r="AG21" i="1"/>
  <c r="AH21" i="1"/>
  <c r="Z22" i="1"/>
  <c r="AA22" i="1"/>
  <c r="AB22" i="1"/>
  <c r="AC22" i="1"/>
  <c r="AD22" i="1"/>
  <c r="AE22" i="1"/>
  <c r="AF22" i="1"/>
  <c r="AG22" i="1"/>
  <c r="AH22" i="1"/>
  <c r="Z23" i="1"/>
  <c r="AA23" i="1"/>
  <c r="AB23" i="1"/>
  <c r="AC23" i="1"/>
  <c r="AD23" i="1"/>
  <c r="AE23" i="1"/>
  <c r="AF23" i="1"/>
  <c r="AG23" i="1"/>
  <c r="AH23" i="1"/>
  <c r="Z24" i="1"/>
  <c r="AA24" i="1"/>
  <c r="AB24" i="1"/>
  <c r="AC24" i="1"/>
  <c r="AD24" i="1"/>
  <c r="AE24" i="1"/>
  <c r="AF24" i="1"/>
  <c r="AG24" i="1"/>
  <c r="AH24" i="1"/>
  <c r="Z25" i="1"/>
  <c r="AA25" i="1"/>
  <c r="AB25" i="1"/>
  <c r="AC25" i="1"/>
  <c r="AD25" i="1"/>
  <c r="AE25" i="1"/>
  <c r="AF25" i="1"/>
  <c r="AG25" i="1"/>
  <c r="AH25" i="1"/>
  <c r="Z26" i="1"/>
  <c r="AA26" i="1"/>
  <c r="AB26" i="1"/>
  <c r="AC26" i="1"/>
  <c r="AD26" i="1"/>
  <c r="AE26" i="1"/>
  <c r="AF26" i="1"/>
  <c r="AG26" i="1"/>
  <c r="AH26" i="1"/>
  <c r="Z27" i="1"/>
  <c r="AA27" i="1"/>
  <c r="AB27" i="1"/>
  <c r="AC27" i="1"/>
  <c r="AD27" i="1"/>
  <c r="AE27" i="1"/>
  <c r="AF27" i="1"/>
  <c r="AG27" i="1"/>
  <c r="AH27" i="1"/>
  <c r="Z28" i="1"/>
  <c r="AA28" i="1"/>
  <c r="AB28" i="1"/>
  <c r="AC28" i="1"/>
  <c r="AD28" i="1"/>
  <c r="AE28" i="1"/>
  <c r="AF28" i="1"/>
  <c r="AG28" i="1"/>
  <c r="AH28" i="1"/>
  <c r="Z29" i="1"/>
  <c r="AA29" i="1"/>
  <c r="AB29" i="1"/>
  <c r="AC29" i="1"/>
  <c r="AD29" i="1"/>
  <c r="AE29" i="1"/>
  <c r="AF29" i="1"/>
  <c r="AG29" i="1"/>
  <c r="AH29" i="1"/>
  <c r="Z30" i="1"/>
  <c r="AA30" i="1"/>
  <c r="AB30" i="1"/>
  <c r="AC30" i="1"/>
  <c r="AD30" i="1"/>
  <c r="AE30" i="1"/>
  <c r="AF30" i="1"/>
  <c r="AG30" i="1"/>
  <c r="AH30" i="1"/>
  <c r="Z31" i="1"/>
  <c r="AA31" i="1"/>
  <c r="AB31" i="1"/>
  <c r="AC31" i="1"/>
  <c r="AD31" i="1"/>
  <c r="AE31" i="1"/>
  <c r="AF31" i="1"/>
  <c r="AG31" i="1"/>
  <c r="AH31" i="1"/>
  <c r="Z32" i="1"/>
  <c r="AA32" i="1"/>
  <c r="AB32" i="1"/>
  <c r="AC32" i="1"/>
  <c r="AD32" i="1"/>
  <c r="AE32" i="1"/>
  <c r="AF32" i="1"/>
  <c r="AG32" i="1"/>
  <c r="AH32" i="1"/>
  <c r="Z33" i="1"/>
  <c r="AA33" i="1"/>
  <c r="AB33" i="1"/>
  <c r="AC33" i="1"/>
  <c r="AD33" i="1"/>
  <c r="AE33" i="1"/>
  <c r="AF33" i="1"/>
  <c r="AG33" i="1"/>
  <c r="AH33" i="1"/>
  <c r="Z34" i="1"/>
  <c r="AA34" i="1"/>
  <c r="AB34" i="1"/>
  <c r="AC34" i="1"/>
  <c r="AD34" i="1"/>
  <c r="AE34" i="1"/>
  <c r="AF34" i="1"/>
  <c r="AG34" i="1"/>
  <c r="AH34" i="1"/>
  <c r="Z35" i="1"/>
  <c r="AA35" i="1"/>
  <c r="AB35" i="1"/>
  <c r="AC35" i="1"/>
  <c r="AD35" i="1"/>
  <c r="AE35" i="1"/>
  <c r="AF35" i="1"/>
  <c r="AG35" i="1"/>
  <c r="AH35" i="1"/>
  <c r="Z36" i="1"/>
  <c r="AA36" i="1"/>
  <c r="AB36" i="1"/>
  <c r="AC36" i="1"/>
  <c r="AD36" i="1"/>
  <c r="AE36" i="1"/>
  <c r="AF36" i="1"/>
  <c r="AG36" i="1"/>
  <c r="AH36" i="1"/>
  <c r="Z37" i="1"/>
  <c r="AA37" i="1"/>
  <c r="AB37" i="1"/>
  <c r="AC37" i="1"/>
  <c r="AD37" i="1"/>
  <c r="AE37" i="1"/>
  <c r="AF37" i="1"/>
  <c r="AG37" i="1"/>
  <c r="AH37" i="1"/>
  <c r="Z38" i="1"/>
  <c r="AA38" i="1"/>
  <c r="AB38" i="1"/>
  <c r="AC38" i="1"/>
  <c r="AD38" i="1"/>
  <c r="AE38" i="1"/>
  <c r="AF38" i="1"/>
  <c r="AG38" i="1"/>
  <c r="AH38" i="1"/>
  <c r="AI38" i="1"/>
  <c r="Z39" i="1"/>
  <c r="AA39" i="1"/>
  <c r="AB39" i="1"/>
  <c r="AC39" i="1"/>
  <c r="AD39" i="1"/>
  <c r="AE39" i="1"/>
  <c r="AF39" i="1"/>
  <c r="AG39" i="1"/>
  <c r="AH39" i="1"/>
  <c r="Z40" i="1"/>
  <c r="AA40" i="1"/>
  <c r="AB40" i="1"/>
  <c r="AC40" i="1"/>
  <c r="AD40" i="1"/>
  <c r="AE40" i="1"/>
  <c r="AF40" i="1"/>
  <c r="AG40" i="1"/>
  <c r="AH40" i="1"/>
  <c r="Z41" i="1"/>
  <c r="AA41" i="1"/>
  <c r="AB41" i="1"/>
  <c r="AC41" i="1"/>
  <c r="AD41" i="1"/>
  <c r="AE41" i="1"/>
  <c r="AF41" i="1"/>
  <c r="AG41" i="1"/>
  <c r="AH41" i="1"/>
  <c r="Z42" i="1"/>
  <c r="AA42" i="1"/>
  <c r="AB42" i="1"/>
  <c r="AC42" i="1"/>
  <c r="AD42" i="1"/>
  <c r="AE42" i="1"/>
  <c r="AF42" i="1"/>
  <c r="AG42" i="1"/>
  <c r="AH42" i="1"/>
  <c r="Z43" i="1"/>
  <c r="AA43" i="1"/>
  <c r="AB43" i="1"/>
  <c r="AC43" i="1"/>
  <c r="AD43" i="1"/>
  <c r="AE43" i="1"/>
  <c r="AF43" i="1"/>
  <c r="AG43" i="1"/>
  <c r="AH43" i="1"/>
  <c r="Z44" i="1"/>
  <c r="AA44" i="1"/>
  <c r="AB44" i="1"/>
  <c r="AC44" i="1"/>
  <c r="AD44" i="1"/>
  <c r="AE44" i="1"/>
  <c r="AF44" i="1"/>
  <c r="AG44" i="1"/>
  <c r="AH44" i="1"/>
  <c r="Z45" i="1"/>
  <c r="AA45" i="1"/>
  <c r="AB45" i="1"/>
  <c r="AC45" i="1"/>
  <c r="AD45" i="1"/>
  <c r="AE45" i="1"/>
  <c r="AF45" i="1"/>
  <c r="AG45" i="1"/>
  <c r="AH45" i="1"/>
  <c r="Z46" i="1"/>
  <c r="AA46" i="1"/>
  <c r="AB46" i="1"/>
  <c r="AC46" i="1"/>
  <c r="AD46" i="1"/>
  <c r="AE46" i="1"/>
  <c r="AF46" i="1"/>
  <c r="AG46" i="1"/>
  <c r="AH46" i="1"/>
  <c r="Z47" i="1"/>
  <c r="AA47" i="1"/>
  <c r="AB47" i="1"/>
  <c r="AC47" i="1"/>
  <c r="AD47" i="1"/>
  <c r="AE47" i="1"/>
  <c r="AF47" i="1"/>
  <c r="AG47" i="1"/>
  <c r="AH47" i="1"/>
  <c r="Z48" i="1"/>
  <c r="AA48" i="1"/>
  <c r="AB48" i="1"/>
  <c r="AC48" i="1"/>
  <c r="AD48" i="1"/>
  <c r="AE48" i="1"/>
  <c r="AF48" i="1"/>
  <c r="AG48" i="1"/>
  <c r="AH48" i="1"/>
  <c r="Z49" i="1"/>
  <c r="AA49" i="1"/>
  <c r="AB49" i="1"/>
  <c r="AC49" i="1"/>
  <c r="AD49" i="1"/>
  <c r="AE49" i="1"/>
  <c r="AF49" i="1"/>
  <c r="AG49" i="1"/>
  <c r="AH49" i="1"/>
  <c r="Z50" i="1"/>
  <c r="AI50" i="1" s="1"/>
  <c r="AA50" i="1"/>
  <c r="AB50" i="1"/>
  <c r="AC50" i="1"/>
  <c r="AD50" i="1"/>
  <c r="AE50" i="1"/>
  <c r="AF50" i="1"/>
  <c r="AG50" i="1"/>
  <c r="AH50" i="1"/>
  <c r="Z51" i="1"/>
  <c r="AA51" i="1"/>
  <c r="AB51" i="1"/>
  <c r="AC51" i="1"/>
  <c r="AD51" i="1"/>
  <c r="AE51" i="1"/>
  <c r="AF51" i="1"/>
  <c r="AG51" i="1"/>
  <c r="AH51" i="1"/>
  <c r="Z52" i="1"/>
  <c r="AA52" i="1"/>
  <c r="AB52" i="1"/>
  <c r="AC52" i="1"/>
  <c r="AD52" i="1"/>
  <c r="AE52" i="1"/>
  <c r="AF52" i="1"/>
  <c r="AG52" i="1"/>
  <c r="AH52" i="1"/>
  <c r="Z53" i="1"/>
  <c r="AA53" i="1"/>
  <c r="AB53" i="1"/>
  <c r="AC53" i="1"/>
  <c r="AD53" i="1"/>
  <c r="AE53" i="1"/>
  <c r="AF53" i="1"/>
  <c r="AG53" i="1"/>
  <c r="AH53" i="1"/>
  <c r="Z54" i="1"/>
  <c r="AA54" i="1"/>
  <c r="AB54" i="1"/>
  <c r="AC54" i="1"/>
  <c r="AD54" i="1"/>
  <c r="AE54" i="1"/>
  <c r="AF54" i="1"/>
  <c r="AG54" i="1"/>
  <c r="AH54" i="1"/>
  <c r="Z55" i="1"/>
  <c r="AA55" i="1"/>
  <c r="AB55" i="1"/>
  <c r="AC55" i="1"/>
  <c r="AD55" i="1"/>
  <c r="AE55" i="1"/>
  <c r="AF55" i="1"/>
  <c r="AG55" i="1"/>
  <c r="AH55" i="1"/>
  <c r="AI55" i="1"/>
  <c r="Z56" i="1"/>
  <c r="AA56" i="1"/>
  <c r="AB56" i="1"/>
  <c r="AC56" i="1"/>
  <c r="AD56" i="1"/>
  <c r="AE56" i="1"/>
  <c r="AF56" i="1"/>
  <c r="AG56" i="1"/>
  <c r="AH56" i="1"/>
  <c r="Z57" i="1"/>
  <c r="AA57" i="1"/>
  <c r="AB57" i="1"/>
  <c r="AC57" i="1"/>
  <c r="AD57" i="1"/>
  <c r="AE57" i="1"/>
  <c r="AF57" i="1"/>
  <c r="AG57" i="1"/>
  <c r="AH57" i="1"/>
  <c r="Z58" i="1"/>
  <c r="AA58" i="1"/>
  <c r="AB58" i="1"/>
  <c r="AC58" i="1"/>
  <c r="AD58" i="1"/>
  <c r="AE58" i="1"/>
  <c r="AF58" i="1"/>
  <c r="AG58" i="1"/>
  <c r="AH58" i="1"/>
  <c r="Z59" i="1"/>
  <c r="AA59" i="1"/>
  <c r="AB59" i="1"/>
  <c r="AC59" i="1"/>
  <c r="AD59" i="1"/>
  <c r="AE59" i="1"/>
  <c r="AF59" i="1"/>
  <c r="AG59" i="1"/>
  <c r="AH59" i="1"/>
  <c r="Z60" i="1"/>
  <c r="AA60" i="1"/>
  <c r="AB60" i="1"/>
  <c r="AC60" i="1"/>
  <c r="AD60" i="1"/>
  <c r="AE60" i="1"/>
  <c r="AF60" i="1"/>
  <c r="AG60" i="1"/>
  <c r="AH60" i="1"/>
  <c r="Z61" i="1"/>
  <c r="AA61" i="1"/>
  <c r="AB61" i="1"/>
  <c r="AC61" i="1"/>
  <c r="AD61" i="1"/>
  <c r="AE61" i="1"/>
  <c r="AF61" i="1"/>
  <c r="AG61" i="1"/>
  <c r="AH61" i="1"/>
  <c r="Z62" i="1"/>
  <c r="AA62" i="1"/>
  <c r="AB62" i="1"/>
  <c r="AC62" i="1"/>
  <c r="AD62" i="1"/>
  <c r="AE62" i="1"/>
  <c r="AF62" i="1"/>
  <c r="AG62" i="1"/>
  <c r="AH62" i="1"/>
  <c r="AI62" i="1"/>
  <c r="Z63" i="1"/>
  <c r="AA63" i="1"/>
  <c r="AB63" i="1"/>
  <c r="AC63" i="1"/>
  <c r="AD63" i="1"/>
  <c r="AE63" i="1"/>
  <c r="AF63" i="1"/>
  <c r="AG63" i="1"/>
  <c r="AH63" i="1"/>
  <c r="Z64" i="1"/>
  <c r="AA64" i="1"/>
  <c r="AB64" i="1"/>
  <c r="AC64" i="1"/>
  <c r="AD64" i="1"/>
  <c r="AE64" i="1"/>
  <c r="AF64" i="1"/>
  <c r="AG64" i="1"/>
  <c r="AH64" i="1"/>
  <c r="Z65" i="1"/>
  <c r="AA65" i="1"/>
  <c r="AB65" i="1"/>
  <c r="AC65" i="1"/>
  <c r="AD65" i="1"/>
  <c r="AE65" i="1"/>
  <c r="AF65" i="1"/>
  <c r="AG65" i="1"/>
  <c r="AH65" i="1"/>
  <c r="Z66" i="1"/>
  <c r="AA66" i="1"/>
  <c r="AB66" i="1"/>
  <c r="AC66" i="1"/>
  <c r="AD66" i="1"/>
  <c r="AE66" i="1"/>
  <c r="AF66" i="1"/>
  <c r="AG66" i="1"/>
  <c r="AH66" i="1"/>
  <c r="Z67" i="1"/>
  <c r="AA67" i="1"/>
  <c r="AB67" i="1"/>
  <c r="AC67" i="1"/>
  <c r="AD67" i="1"/>
  <c r="AE67" i="1"/>
  <c r="AF67" i="1"/>
  <c r="AG67" i="1"/>
  <c r="AH67" i="1"/>
  <c r="AI67" i="1"/>
  <c r="Z68" i="1"/>
  <c r="AA68" i="1"/>
  <c r="AB68" i="1"/>
  <c r="AC68" i="1"/>
  <c r="AD68" i="1"/>
  <c r="AE68" i="1"/>
  <c r="AF68" i="1"/>
  <c r="AG68" i="1"/>
  <c r="AH68" i="1"/>
  <c r="Z69" i="1"/>
  <c r="AA69" i="1"/>
  <c r="AB69" i="1"/>
  <c r="AC69" i="1"/>
  <c r="AD69" i="1"/>
  <c r="AE69" i="1"/>
  <c r="AF69" i="1"/>
  <c r="AG69" i="1"/>
  <c r="AH69" i="1"/>
  <c r="Z70" i="1"/>
  <c r="AA70" i="1"/>
  <c r="AB70" i="1"/>
  <c r="AC70" i="1"/>
  <c r="AD70" i="1"/>
  <c r="AE70" i="1"/>
  <c r="AF70" i="1"/>
  <c r="AG70" i="1"/>
  <c r="AH70" i="1"/>
  <c r="AI70" i="1" s="1"/>
  <c r="Z71" i="1"/>
  <c r="AA71" i="1"/>
  <c r="AB71" i="1"/>
  <c r="AC71" i="1"/>
  <c r="AD71" i="1"/>
  <c r="AE71" i="1"/>
  <c r="AF71" i="1"/>
  <c r="AG71" i="1"/>
  <c r="AH71" i="1"/>
  <c r="Z72" i="1"/>
  <c r="AI72" i="1" s="1"/>
  <c r="AA72" i="1"/>
  <c r="AB72" i="1"/>
  <c r="AC72" i="1"/>
  <c r="AD72" i="1"/>
  <c r="AE72" i="1"/>
  <c r="AF72" i="1"/>
  <c r="AG72" i="1"/>
  <c r="AH72" i="1"/>
  <c r="Z73" i="1"/>
  <c r="AA73" i="1"/>
  <c r="AB73" i="1"/>
  <c r="AC73" i="1"/>
  <c r="AD73" i="1"/>
  <c r="AE73" i="1"/>
  <c r="AF73" i="1"/>
  <c r="AG73" i="1"/>
  <c r="AH73" i="1"/>
  <c r="Z3" i="1"/>
  <c r="AA3" i="1"/>
  <c r="AB3" i="1"/>
  <c r="AC3" i="1"/>
  <c r="AD3" i="1"/>
  <c r="AE3" i="1"/>
  <c r="AF3" i="1"/>
  <c r="AG3" i="1"/>
  <c r="AH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Z8" i="1"/>
  <c r="AA8" i="1"/>
  <c r="AB8" i="1"/>
  <c r="AC8" i="1"/>
  <c r="AD8" i="1"/>
  <c r="AE8" i="1"/>
  <c r="AF8" i="1"/>
  <c r="AG8" i="1"/>
  <c r="AH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Z13" i="1"/>
  <c r="AA13" i="1"/>
  <c r="AB13" i="1"/>
  <c r="AC13" i="1"/>
  <c r="AD13" i="1"/>
  <c r="AE13" i="1"/>
  <c r="AF13" i="1"/>
  <c r="AG13" i="1"/>
  <c r="AH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Z18" i="1"/>
  <c r="AA18" i="1"/>
  <c r="AB18" i="1"/>
  <c r="AC18" i="1"/>
  <c r="AD18" i="1"/>
  <c r="AE18" i="1"/>
  <c r="AF18" i="1"/>
  <c r="AG18" i="1"/>
  <c r="AH18" i="1"/>
  <c r="Z19" i="1"/>
  <c r="AA19" i="1"/>
  <c r="AB19" i="1"/>
  <c r="AC19" i="1"/>
  <c r="AD19" i="1"/>
  <c r="AE19" i="1"/>
  <c r="AF19" i="1"/>
  <c r="AG19" i="1"/>
  <c r="AH19" i="1"/>
  <c r="Z20" i="1"/>
  <c r="AA20" i="1"/>
  <c r="AB20" i="1"/>
  <c r="AC20" i="1"/>
  <c r="AD20" i="1"/>
  <c r="AE20" i="1"/>
  <c r="AF20" i="1"/>
  <c r="AG20" i="1"/>
  <c r="AH20" i="1"/>
  <c r="AB2" i="1"/>
  <c r="AC2" i="1"/>
  <c r="AD2" i="1"/>
  <c r="AE2" i="1"/>
  <c r="AF2" i="1"/>
  <c r="AG2" i="1"/>
  <c r="AH2" i="1"/>
  <c r="AA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" i="1"/>
  <c r="G105" i="2" l="1"/>
  <c r="B108" i="2"/>
  <c r="E108" i="2"/>
  <c r="AI81" i="1"/>
  <c r="Z6" i="2"/>
  <c r="G104" i="2"/>
  <c r="A108" i="2"/>
  <c r="AC6" i="2"/>
  <c r="AB6" i="2"/>
  <c r="AA6" i="2"/>
  <c r="AI80" i="1"/>
  <c r="U6" i="2"/>
  <c r="G103" i="2"/>
  <c r="G102" i="2"/>
  <c r="G101" i="2"/>
  <c r="T79" i="3"/>
  <c r="M12" i="4"/>
  <c r="K12" i="4"/>
  <c r="L12" i="4"/>
  <c r="AI78" i="1"/>
  <c r="G100" i="2"/>
  <c r="Z7" i="2"/>
  <c r="Y7" i="2"/>
  <c r="AI76" i="1"/>
  <c r="X7" i="2"/>
  <c r="W7" i="2"/>
  <c r="G98" i="2"/>
  <c r="G97" i="2"/>
  <c r="V7" i="2"/>
  <c r="N12" i="4"/>
  <c r="M8" i="4"/>
  <c r="L8" i="4"/>
  <c r="U11" i="2"/>
  <c r="AC7" i="2"/>
  <c r="AB7" i="2"/>
  <c r="AA7" i="2"/>
  <c r="Z11" i="2"/>
  <c r="Y11" i="2"/>
  <c r="X11" i="2"/>
  <c r="W11" i="2"/>
  <c r="V11" i="2"/>
  <c r="U7" i="2"/>
  <c r="G94" i="2"/>
  <c r="G95" i="2"/>
  <c r="G93" i="2"/>
  <c r="T69" i="3"/>
  <c r="AC11" i="2"/>
  <c r="AB11" i="2"/>
  <c r="AA11" i="2"/>
  <c r="T65" i="3"/>
  <c r="T63" i="3"/>
  <c r="T61" i="3"/>
  <c r="T57" i="3"/>
  <c r="T50" i="3"/>
  <c r="T37" i="3"/>
  <c r="T38" i="3"/>
  <c r="T36" i="3"/>
  <c r="T23" i="3"/>
  <c r="T22" i="3"/>
  <c r="T19" i="3"/>
  <c r="T15" i="3"/>
  <c r="T14" i="3"/>
  <c r="T40" i="3"/>
  <c r="T44" i="3"/>
  <c r="T48" i="3"/>
  <c r="T52" i="3"/>
  <c r="T56" i="3"/>
  <c r="T60" i="3"/>
  <c r="T64" i="3"/>
  <c r="T4" i="3"/>
  <c r="T8" i="3"/>
  <c r="T12" i="3"/>
  <c r="T16" i="3"/>
  <c r="T20" i="3"/>
  <c r="T24" i="3"/>
  <c r="T28" i="3"/>
  <c r="T2" i="3"/>
  <c r="T32" i="3"/>
  <c r="G62" i="2"/>
  <c r="G27" i="2"/>
  <c r="G58" i="2"/>
  <c r="G92" i="2"/>
  <c r="G91" i="2"/>
  <c r="AI68" i="1"/>
  <c r="G90" i="2"/>
  <c r="G89" i="2"/>
  <c r="AI65" i="1"/>
  <c r="G87" i="2"/>
  <c r="G88" i="2"/>
  <c r="G86" i="2"/>
  <c r="AI63" i="1"/>
  <c r="G85" i="2"/>
  <c r="G84" i="2"/>
  <c r="AI60" i="1"/>
  <c r="G67" i="2"/>
  <c r="G42" i="2"/>
  <c r="G40" i="2"/>
  <c r="G45" i="2"/>
  <c r="G32" i="2"/>
  <c r="G66" i="2"/>
  <c r="G49" i="2"/>
  <c r="G57" i="2"/>
  <c r="G64" i="2"/>
  <c r="G30" i="2"/>
  <c r="G47" i="2"/>
  <c r="G60" i="2"/>
  <c r="G72" i="2"/>
  <c r="G77" i="2"/>
  <c r="G34" i="2"/>
  <c r="G59" i="2"/>
  <c r="G44" i="2"/>
  <c r="G36" i="2"/>
  <c r="G55" i="2"/>
  <c r="G75" i="2"/>
  <c r="G81" i="2"/>
  <c r="G51" i="2"/>
  <c r="G54" i="2"/>
  <c r="G71" i="2"/>
  <c r="G70" i="2"/>
  <c r="G39" i="2"/>
  <c r="G68" i="2"/>
  <c r="G48" i="2"/>
  <c r="G69" i="2"/>
  <c r="G74" i="2"/>
  <c r="G41" i="2"/>
  <c r="G73" i="2"/>
  <c r="G53" i="2"/>
  <c r="G43" i="2"/>
  <c r="G35" i="2"/>
  <c r="G63" i="2"/>
  <c r="G38" i="2"/>
  <c r="G56" i="2"/>
  <c r="G65" i="2"/>
  <c r="G78" i="2"/>
  <c r="G50" i="2"/>
  <c r="G29" i="2"/>
  <c r="G33" i="2"/>
  <c r="G61" i="2"/>
  <c r="G76" i="2"/>
  <c r="G80" i="2"/>
  <c r="G83" i="2"/>
  <c r="G82" i="2"/>
  <c r="AI57" i="1"/>
  <c r="AI56" i="1"/>
  <c r="G79" i="2"/>
  <c r="C16" i="2" a="1"/>
  <c r="C16" i="2" s="1"/>
  <c r="D18" i="2" a="1"/>
  <c r="D18" i="2" s="1"/>
  <c r="C18" i="2" a="1"/>
  <c r="C18" i="2" s="1"/>
  <c r="G26" i="2"/>
  <c r="C19" i="2" a="1"/>
  <c r="C19" i="2" s="1"/>
  <c r="D19" i="2" a="1"/>
  <c r="D19" i="2" s="1"/>
  <c r="D17" i="2" a="1"/>
  <c r="D17" i="2" s="1"/>
  <c r="G28" i="2"/>
  <c r="C17" i="2" a="1"/>
  <c r="C17" i="2" s="1"/>
  <c r="D16" i="2" a="1"/>
  <c r="D16" i="2" s="1"/>
  <c r="G37" i="2"/>
  <c r="G52" i="2"/>
  <c r="C21" i="2" a="1"/>
  <c r="C21" i="2" s="1"/>
  <c r="D21" i="2" a="1"/>
  <c r="D21" i="2" s="1"/>
  <c r="AI22" i="1"/>
  <c r="AI27" i="1"/>
  <c r="AI32" i="1"/>
  <c r="AI24" i="1"/>
  <c r="AI18" i="1"/>
  <c r="G31" i="2"/>
  <c r="AI58" i="1"/>
  <c r="G46" i="2"/>
  <c r="AI34" i="1"/>
  <c r="AI39" i="1"/>
  <c r="C20" i="2" a="1"/>
  <c r="C20" i="2" s="1"/>
  <c r="AI8" i="1"/>
  <c r="D20" i="2" a="1"/>
  <c r="D20" i="2" s="1"/>
  <c r="AI15" i="1"/>
  <c r="AI69" i="1"/>
  <c r="AI64" i="1"/>
  <c r="AI59" i="1"/>
  <c r="AI13" i="1"/>
  <c r="AI20" i="1"/>
  <c r="AI53" i="1"/>
  <c r="AI29" i="1"/>
  <c r="AI51" i="1"/>
  <c r="AI48" i="1"/>
  <c r="AI45" i="1"/>
  <c r="AI44" i="1"/>
  <c r="AI46" i="1"/>
  <c r="AI43" i="1"/>
  <c r="AI41" i="1"/>
  <c r="AI5" i="1"/>
  <c r="AI71" i="1"/>
  <c r="AI17" i="1"/>
  <c r="AI73" i="1"/>
  <c r="AI3" i="1"/>
  <c r="AI47" i="1"/>
  <c r="AI54" i="1"/>
  <c r="AI49" i="1"/>
  <c r="AI21" i="1"/>
  <c r="AI10" i="1"/>
  <c r="AI66" i="1"/>
  <c r="AI61" i="1"/>
  <c r="AI12" i="1"/>
  <c r="AI7" i="1"/>
  <c r="AI19" i="1"/>
  <c r="AI2" i="1"/>
  <c r="AI52" i="1"/>
  <c r="AI42" i="1"/>
  <c r="AI40" i="1"/>
  <c r="AI37" i="1"/>
  <c r="AI36" i="1"/>
  <c r="AI35" i="1"/>
  <c r="AI33" i="1"/>
  <c r="AI31" i="1"/>
  <c r="AI30" i="1"/>
  <c r="AI28" i="1"/>
  <c r="AI26" i="1"/>
  <c r="AI25" i="1"/>
  <c r="AI23" i="1"/>
  <c r="AE6" i="2" l="1"/>
  <c r="P8" i="4"/>
  <c r="P12" i="4"/>
  <c r="AE11" i="2"/>
  <c r="AE7" i="2"/>
  <c r="F109" i="2"/>
  <c r="D109" i="2"/>
  <c r="G108" i="2"/>
  <c r="B10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<sst xmlns="http://schemas.openxmlformats.org/spreadsheetml/2006/main" count="695" uniqueCount="183">
  <si>
    <t>UserID</t>
  </si>
  <si>
    <t>Group</t>
  </si>
  <si>
    <t xml:space="preserve">Age </t>
  </si>
  <si>
    <t>Height</t>
  </si>
  <si>
    <t>Weight</t>
  </si>
  <si>
    <t>Gender</t>
  </si>
  <si>
    <t>Mental_Demands</t>
  </si>
  <si>
    <t>Physical_Demands</t>
  </si>
  <si>
    <t>Temporal_Demands</t>
  </si>
  <si>
    <t>Frustration</t>
  </si>
  <si>
    <t>Task_Complexity</t>
  </si>
  <si>
    <t>Situational_Stress</t>
  </si>
  <si>
    <t>Distractions</t>
  </si>
  <si>
    <t>Perceptual_Strain</t>
  </si>
  <si>
    <t>Task_Control</t>
  </si>
  <si>
    <t>Weight_Mental_Demands</t>
  </si>
  <si>
    <t>Weight_Physical_Demands</t>
  </si>
  <si>
    <t>Weight_Temporal_Demands</t>
  </si>
  <si>
    <t>Weight_Frustration</t>
  </si>
  <si>
    <t>Weight_Task_Complexity</t>
  </si>
  <si>
    <t>Weight_Situational_Stress</t>
  </si>
  <si>
    <t>Weight_Distractions</t>
  </si>
  <si>
    <t>Weight_Perceptual_Strain</t>
  </si>
  <si>
    <t>Overall_Score</t>
  </si>
  <si>
    <t>Score_Physical_Demands</t>
  </si>
  <si>
    <t>Score_Mental_Demands</t>
  </si>
  <si>
    <t>Score_Temporal_Demands</t>
  </si>
  <si>
    <t>Score_Frustration</t>
  </si>
  <si>
    <t>Score_Task_complexity</t>
  </si>
  <si>
    <t>Score_Situational_Stress</t>
  </si>
  <si>
    <t>Score_Distractions</t>
  </si>
  <si>
    <t>Score_Perceptual_Strain</t>
  </si>
  <si>
    <t>Score_Task_Control</t>
  </si>
  <si>
    <t>5262348c36</t>
  </si>
  <si>
    <t>Adaptive</t>
  </si>
  <si>
    <t>M</t>
  </si>
  <si>
    <t>Weight_Task_Control/easof controll</t>
  </si>
  <si>
    <t>87e4f56616</t>
  </si>
  <si>
    <t>F</t>
  </si>
  <si>
    <t>23876fdwah</t>
  </si>
  <si>
    <t>Controll</t>
  </si>
  <si>
    <t>Weights_Added_Up(Should be 36)</t>
  </si>
  <si>
    <t>298sbak21b</t>
  </si>
  <si>
    <t>ace1bf8e2b</t>
  </si>
  <si>
    <t>NonAdaptive</t>
  </si>
  <si>
    <t>dcbd3755ee</t>
  </si>
  <si>
    <t>2720d37c22</t>
  </si>
  <si>
    <t>2b3497a4be</t>
  </si>
  <si>
    <t>319e183604</t>
  </si>
  <si>
    <t>44fe85427e</t>
  </si>
  <si>
    <t>0295f36b7d</t>
  </si>
  <si>
    <t>k.a.</t>
  </si>
  <si>
    <t>4fbe985576</t>
  </si>
  <si>
    <t>c72e33d6b7</t>
  </si>
  <si>
    <t>8425b978e6</t>
  </si>
  <si>
    <t>9bb91adf73</t>
  </si>
  <si>
    <t>ceda45263f</t>
  </si>
  <si>
    <t>d237cc6778</t>
  </si>
  <si>
    <t>495d99c243</t>
  </si>
  <si>
    <t>68a5b124d8</t>
  </si>
  <si>
    <t>d8940e5cac</t>
  </si>
  <si>
    <t>a4e491a559</t>
  </si>
  <si>
    <t>7bee04cb79</t>
  </si>
  <si>
    <t>78ef50aafd</t>
  </si>
  <si>
    <t>54b8ce7942</t>
  </si>
  <si>
    <t>d218a50a47</t>
  </si>
  <si>
    <t>b0514d19a5</t>
  </si>
  <si>
    <t>47b3054ad0</t>
  </si>
  <si>
    <t>9bc69d3da4</t>
  </si>
  <si>
    <t>998f101ac0</t>
  </si>
  <si>
    <t>e706b5f36e</t>
  </si>
  <si>
    <t>deaa43e599</t>
  </si>
  <si>
    <t>229f4576b9</t>
  </si>
  <si>
    <t>66bb61393c</t>
  </si>
  <si>
    <t>a144f91c89</t>
  </si>
  <si>
    <t>a453d61137</t>
  </si>
  <si>
    <t>505823420d</t>
  </si>
  <si>
    <t>e2f2d05ef0</t>
  </si>
  <si>
    <t>de0e13f252</t>
  </si>
  <si>
    <t>Adaptive_F</t>
  </si>
  <si>
    <t>Adaptive_M</t>
  </si>
  <si>
    <t>NonAdaptive_F</t>
  </si>
  <si>
    <t>NonAdaptive_M</t>
  </si>
  <si>
    <t>Durchschnitt_Mental_Demands</t>
  </si>
  <si>
    <t>Durchschnitt_Physical_Demands</t>
  </si>
  <si>
    <t>Durchschnitt_Temporal_Demands</t>
  </si>
  <si>
    <t>Durchschnitt_Frustration</t>
  </si>
  <si>
    <t>Durchschnitt_Task_Complexity</t>
  </si>
  <si>
    <t>Durchschnitt_Situational_Stress</t>
  </si>
  <si>
    <t>Durchschnitt_Distractions</t>
  </si>
  <si>
    <t>Durchschnitt_Perceptual_Strain</t>
  </si>
  <si>
    <t>Control</t>
  </si>
  <si>
    <t>Control_F</t>
  </si>
  <si>
    <t>Control_M</t>
  </si>
  <si>
    <t>Durchschnitt_Task_Control</t>
  </si>
  <si>
    <t>Durchschnitt_Weight_Mental_Demands</t>
  </si>
  <si>
    <t>Durchschnitt_Weight_Physical_Demands</t>
  </si>
  <si>
    <t>Durchschnitt_Weight_Temporal_Demands</t>
  </si>
  <si>
    <t>Durchschnitt_Weight_Frustration</t>
  </si>
  <si>
    <t>Durchschnitt_Weight_Task_Complexity</t>
  </si>
  <si>
    <t>Durchschnitt_Weight_Situational_Stress</t>
  </si>
  <si>
    <t>Durchschnitt_Weight_Distractions</t>
  </si>
  <si>
    <t>Durchschnitt_Weight_Perceptual_Strain</t>
  </si>
  <si>
    <t>Durchschnitt_Weight_Task_Control</t>
  </si>
  <si>
    <t>Durchschnitt_Score_Mental_Demands</t>
  </si>
  <si>
    <t>Durchschnitt_Score_Physical_Demands</t>
  </si>
  <si>
    <t>Durchschnitt_Score_Temporal_Demands</t>
  </si>
  <si>
    <t>Durchschnitt_Score_Frustration</t>
  </si>
  <si>
    <t>Durchschnitt_Score_Task_Complexity</t>
  </si>
  <si>
    <t>Durchschnitt_Score_Situational_Stress</t>
  </si>
  <si>
    <t>Durchschnitt_Score_Distractions</t>
  </si>
  <si>
    <t>Durchschnitt_Score_Perceptual_Strain</t>
  </si>
  <si>
    <t>Durchschnitt_Score_Task_Control</t>
  </si>
  <si>
    <t>Durchschnitt_Score_Overall</t>
  </si>
  <si>
    <t>Durchschnitt_Age</t>
  </si>
  <si>
    <t>Adaptive_F_Age</t>
  </si>
  <si>
    <t>Adaptive_M_Age</t>
  </si>
  <si>
    <t>NonAdaptive_F_Age</t>
  </si>
  <si>
    <t>NonAdaptive_M_Age</t>
  </si>
  <si>
    <t>Control_F_Age</t>
  </si>
  <si>
    <t>Control_M_Age</t>
  </si>
  <si>
    <t>Standardabweichung</t>
  </si>
  <si>
    <t>Varianz</t>
  </si>
  <si>
    <t>Should be 1 in each</t>
  </si>
  <si>
    <t>e5b6272806</t>
  </si>
  <si>
    <t>1c6e0ea7da</t>
  </si>
  <si>
    <t>0a8d84e96a</t>
  </si>
  <si>
    <t>Anzahl Adaptiv F</t>
  </si>
  <si>
    <t>Anzahl Adaptiv M</t>
  </si>
  <si>
    <t>Anzahl NonAdaptiv F</t>
  </si>
  <si>
    <t>Anzahl NonAdaptiv M</t>
  </si>
  <si>
    <t>Anzahl Control M</t>
  </si>
  <si>
    <t>Anzahl Control F</t>
  </si>
  <si>
    <t>Anzahl Gesamt</t>
  </si>
  <si>
    <t>192cedabcf</t>
  </si>
  <si>
    <t>235a8f471d</t>
  </si>
  <si>
    <t>0c8862eb19</t>
  </si>
  <si>
    <t>f671189e62</t>
  </si>
  <si>
    <t>cebce821a5</t>
  </si>
  <si>
    <t>5546a2f355</t>
  </si>
  <si>
    <t>70f1b2e31f</t>
  </si>
  <si>
    <t>Adaptiv:</t>
  </si>
  <si>
    <t>NonAdaptiv:</t>
  </si>
  <si>
    <t>Control:</t>
  </si>
  <si>
    <t>e7ced685f4</t>
  </si>
  <si>
    <t>ddf0149910</t>
  </si>
  <si>
    <t>6511a4907e</t>
  </si>
  <si>
    <t>e99c3f87fd</t>
  </si>
  <si>
    <t>edab8c7cb8</t>
  </si>
  <si>
    <t>ed0fe57727</t>
  </si>
  <si>
    <t>bbdd1709de</t>
  </si>
  <si>
    <t>4195c2f34e</t>
  </si>
  <si>
    <t>3939936f19</t>
  </si>
  <si>
    <t>286e5e46b</t>
  </si>
  <si>
    <t>d268ec78d</t>
  </si>
  <si>
    <t>63e3a3987a</t>
  </si>
  <si>
    <t>7af170fb81</t>
  </si>
  <si>
    <t>0acc86e50d</t>
  </si>
  <si>
    <t>0d59e34d3a</t>
  </si>
  <si>
    <t>324d7666d9</t>
  </si>
  <si>
    <t>c14f613a91</t>
  </si>
  <si>
    <t>fcc8a44442</t>
  </si>
  <si>
    <t>Weights_Added_Up(Should be 6)</t>
  </si>
  <si>
    <t>Score</t>
  </si>
  <si>
    <t>Durchschnitt</t>
  </si>
  <si>
    <t>Mental_Demands_Score</t>
  </si>
  <si>
    <t>Physical_Demands_Score</t>
  </si>
  <si>
    <t>Temporal_Demands_Score</t>
  </si>
  <si>
    <t>Frustration_Score</t>
  </si>
  <si>
    <t>6c4488eb2c</t>
  </si>
  <si>
    <t>532237a6ce</t>
  </si>
  <si>
    <t>360e48bd16</t>
  </si>
  <si>
    <t>92a23e9310</t>
  </si>
  <si>
    <t>a366c60648</t>
  </si>
  <si>
    <t>82fa20dd16</t>
  </si>
  <si>
    <t>25554755d7</t>
  </si>
  <si>
    <t>066f09135d</t>
  </si>
  <si>
    <t>7b2fa6fef0</t>
  </si>
  <si>
    <t>68c1a07955</t>
  </si>
  <si>
    <t>617614bbe3</t>
  </si>
  <si>
    <t>6ea14800de</t>
  </si>
  <si>
    <t>9a141e8d17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</si>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</sst>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3" borderId="0" xfId="0" applyFill="1" applyAlignment="1">
      <alignment vertical="center"/>
    </xf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/>
    <xf numFmtId="0" fontId="0" fillId="3" borderId="0" xfId="0" applyFill="1"/>
    <xf numFmtId="0" fontId="0" fillId="10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Durchschnitte</a:t>
            </a:r>
            <a:r>
              <a:rPr lang="de-DE" baseline="0"/>
              <a:t> SimTLX-Scores</a:t>
            </a:r>
            <a:endParaRPr lang="de-DE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Berechnungen!$T$9</c:f>
              <c:strCache>
                <c:ptCount val="1"/>
                <c:pt idx="0">
                  <c:v>Adaptive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Berechnungen!$U$9:$AC$9</c:f>
              <c:numCache>
                <c:formatCode>General</c:formatCode>
                <c:ptCount val="9"/>
                <c:pt idx="0">
                  <c:v>65.821428571428569</c:v>
                </c:pt>
                <c:pt idx="1">
                  <c:v>13.392857142857142</c:v>
                </c:pt>
                <c:pt idx="2">
                  <c:v>62.071428571428569</c:v>
                </c:pt>
                <c:pt idx="3">
                  <c:v>29.178571428571427</c:v>
                </c:pt>
                <c:pt idx="4">
                  <c:v>35.321428571428569</c:v>
                </c:pt>
                <c:pt idx="5">
                  <c:v>60.714285714285715</c:v>
                </c:pt>
                <c:pt idx="6">
                  <c:v>21.107142857142858</c:v>
                </c:pt>
                <c:pt idx="7">
                  <c:v>20.25</c:v>
                </c:pt>
                <c:pt idx="8">
                  <c:v>29.357142857142858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0-41BD-85A9-B2640DE58568}"/>
            </c:ext>
          </c:extLst>
        </c:ser>
        <c:ser>
          <c:idx val="1"/>
          <c:order val="1"/>
          <c:tx>
            <c:strRef>
              <c:f>Berechnungen!$T$10</c:f>
              <c:strCache>
                <c:ptCount val="1"/>
                <c:pt idx="0">
                  <c:v>NonAdaptive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Berechnungen!$U$10:$AC$10</c:f>
              <c:numCache>
                <c:formatCode>General</c:formatCode>
                <c:ptCount val="9"/>
                <c:pt idx="0">
                  <c:v>67.15384615384616</c:v>
                </c:pt>
                <c:pt idx="1">
                  <c:v>7.7692307692307692</c:v>
                </c:pt>
                <c:pt idx="2">
                  <c:v>64.961538461538467</c:v>
                </c:pt>
                <c:pt idx="3">
                  <c:v>30.423076923076923</c:v>
                </c:pt>
                <c:pt idx="4">
                  <c:v>44.07692307692308</c:v>
                </c:pt>
                <c:pt idx="5">
                  <c:v>58.46153846153846</c:v>
                </c:pt>
                <c:pt idx="6">
                  <c:v>11.384615384615385</c:v>
                </c:pt>
                <c:pt idx="7">
                  <c:v>16.846153846153847</c:v>
                </c:pt>
                <c:pt idx="8">
                  <c:v>34.346153846153847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A0-41BD-85A9-B2640DE58568}"/>
            </c:ext>
          </c:extLst>
        </c:ser>
        <c:ser>
          <c:idx val="2"/>
          <c:order val="2"/>
          <c:tx>
            <c:strRef>
              <c:f>Berechnungen!$T$11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Berechnungen!$U$11:$AC$11</c:f>
              <c:numCache>
                <c:formatCode>General</c:formatCode>
                <c:ptCount val="9"/>
                <c:pt idx="0">
                  <c:v>49.96153846153846</c:v>
                </c:pt>
                <c:pt idx="1">
                  <c:v>10.615384615384615</c:v>
                </c:pt>
                <c:pt idx="2">
                  <c:v>58.07692307692308</c:v>
                </c:pt>
                <c:pt idx="3">
                  <c:v>52.03846153846154</c:v>
                </c:pt>
                <c:pt idx="4">
                  <c:v>24.46153846153846</c:v>
                </c:pt>
                <c:pt idx="5">
                  <c:v>63.46153846153846</c:v>
                </c:pt>
                <c:pt idx="6">
                  <c:v>16.423076923076923</c:v>
                </c:pt>
                <c:pt idx="7">
                  <c:v>12.307692307692308</c:v>
                </c:pt>
                <c:pt idx="8">
                  <c:v>15.615384615384615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A0-41BD-85A9-B2640DE5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5360"/>
        <c:axId val="11033440"/>
      </c:barChart>
      <c:catAx>
        <c:axId val="11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33440"/>
        <c:crosses val="autoZero"/>
        <c:auto val="1"/>
        <c:lblAlgn val="ctr"/>
        <c:lblOffset val="100"/>
        <c:noMultiLvlLbl val="0"/>
      </c:catAx>
      <c:valAx>
        <c:axId val="110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Durchschnitte SimTLX-Scores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Berechnungen!$T$2</c:f>
              <c:strCache>
                <c:ptCount val="1"/>
                <c:pt idx="0">
                  <c:v>Adaptive_F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Berechnungen!$U$2:$AC$2</c:f>
              <c:numCache>
                <c:formatCode>General</c:formatCode>
                <c:ptCount val="9"/>
                <c:pt idx="0">
                  <c:v>70.090909090909093</c:v>
                </c:pt>
                <c:pt idx="1">
                  <c:v>16.454545454545453</c:v>
                </c:pt>
                <c:pt idx="2">
                  <c:v>53.545454545454547</c:v>
                </c:pt>
                <c:pt idx="3">
                  <c:v>41.727272727272727</c:v>
                </c:pt>
                <c:pt idx="4">
                  <c:v>37.636363636363633</c:v>
                </c:pt>
                <c:pt idx="5">
                  <c:v>68.545454545454547</c:v>
                </c:pt>
                <c:pt idx="6">
                  <c:v>19.454545454545453</c:v>
                </c:pt>
                <c:pt idx="7">
                  <c:v>17.818181818181817</c:v>
                </c:pt>
                <c:pt idx="8">
                  <c:v>24.636363636363637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C-4BEC-92DD-D544FB19399B}"/>
            </c:ext>
          </c:extLst>
        </c:ser>
        <c:ser>
          <c:idx val="1"/>
          <c:order val="1"/>
          <c:tx>
            <c:strRef>
              <c:f>Berechnungen!$T$3</c:f>
              <c:strCache>
                <c:ptCount val="1"/>
                <c:pt idx="0">
                  <c:v>Adaptive_M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Berechnungen!$U$3:$AC$3</c:f>
              <c:numCache>
                <c:formatCode>General</c:formatCode>
                <c:ptCount val="9"/>
                <c:pt idx="0">
                  <c:v>63.058823529411768</c:v>
                </c:pt>
                <c:pt idx="1">
                  <c:v>11.411764705882353</c:v>
                </c:pt>
                <c:pt idx="2">
                  <c:v>67.588235294117652</c:v>
                </c:pt>
                <c:pt idx="3">
                  <c:v>21.058823529411764</c:v>
                </c:pt>
                <c:pt idx="4">
                  <c:v>33.823529411764703</c:v>
                </c:pt>
                <c:pt idx="5">
                  <c:v>55.647058823529413</c:v>
                </c:pt>
                <c:pt idx="6">
                  <c:v>22.176470588235293</c:v>
                </c:pt>
                <c:pt idx="7">
                  <c:v>21.823529411764707</c:v>
                </c:pt>
                <c:pt idx="8">
                  <c:v>32.411764705882355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C-4BEC-92DD-D544FB19399B}"/>
            </c:ext>
          </c:extLst>
        </c:ser>
        <c:ser>
          <c:idx val="2"/>
          <c:order val="2"/>
          <c:tx>
            <c:strRef>
              <c:f>Berechnungen!$T$4</c:f>
              <c:strCache>
                <c:ptCount val="1"/>
                <c:pt idx="0">
                  <c:v>NonAdaptive_F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Berechnungen!$U$4:$AC$4</c:f>
              <c:numCache>
                <c:formatCode>General</c:formatCode>
                <c:ptCount val="9"/>
                <c:pt idx="0">
                  <c:v>65.8</c:v>
                </c:pt>
                <c:pt idx="1">
                  <c:v>5.5</c:v>
                </c:pt>
                <c:pt idx="2">
                  <c:v>63.4</c:v>
                </c:pt>
                <c:pt idx="3">
                  <c:v>25.2</c:v>
                </c:pt>
                <c:pt idx="4">
                  <c:v>32.5</c:v>
                </c:pt>
                <c:pt idx="5">
                  <c:v>42</c:v>
                </c:pt>
                <c:pt idx="6">
                  <c:v>15.4</c:v>
                </c:pt>
                <c:pt idx="7">
                  <c:v>25.3</c:v>
                </c:pt>
                <c:pt idx="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EC-4BEC-92DD-D544FB19399B}"/>
            </c:ext>
          </c:extLst>
        </c:ser>
        <c:ser>
          <c:idx val="3"/>
          <c:order val="3"/>
          <c:tx>
            <c:strRef>
              <c:f>Berechnungen!$T$5</c:f>
              <c:strCache>
                <c:ptCount val="1"/>
                <c:pt idx="0">
                  <c:v>NonAdaptive_M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Berechnungen!$U$5:$AC$5</c:f>
              <c:numCache>
                <c:formatCode>General</c:formatCode>
                <c:ptCount val="9"/>
                <c:pt idx="0">
                  <c:v>68</c:v>
                </c:pt>
                <c:pt idx="1">
                  <c:v>9.1875</c:v>
                </c:pt>
                <c:pt idx="2">
                  <c:v>65.9375</c:v>
                </c:pt>
                <c:pt idx="3">
                  <c:v>33.6875</c:v>
                </c:pt>
                <c:pt idx="4">
                  <c:v>51.3125</c:v>
                </c:pt>
                <c:pt idx="5">
                  <c:v>68.75</c:v>
                </c:pt>
                <c:pt idx="6">
                  <c:v>8.875</c:v>
                </c:pt>
                <c:pt idx="7">
                  <c:v>11.5625</c:v>
                </c:pt>
                <c:pt idx="8">
                  <c:v>27.6875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EC-4BEC-92DD-D544FB19399B}"/>
            </c:ext>
          </c:extLst>
        </c:ser>
        <c:ser>
          <c:idx val="4"/>
          <c:order val="4"/>
          <c:tx>
            <c:strRef>
              <c:f>Berechnungen!$T$6</c:f>
              <c:strCache>
                <c:ptCount val="1"/>
                <c:pt idx="0">
                  <c:v>Control_F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Berechnungen!$U$6:$AC$6</c:f>
              <c:numCache>
                <c:formatCode>General</c:formatCode>
                <c:ptCount val="9"/>
                <c:pt idx="0">
                  <c:v>34.142857142857146</c:v>
                </c:pt>
                <c:pt idx="1">
                  <c:v>8.4285714285714288</c:v>
                </c:pt>
                <c:pt idx="2">
                  <c:v>44.857142857142854</c:v>
                </c:pt>
                <c:pt idx="3">
                  <c:v>54.714285714285715</c:v>
                </c:pt>
                <c:pt idx="4">
                  <c:v>12.857142857142858</c:v>
                </c:pt>
                <c:pt idx="5">
                  <c:v>67.571428571428569</c:v>
                </c:pt>
                <c:pt idx="6">
                  <c:v>10.571428571428571</c:v>
                </c:pt>
                <c:pt idx="7">
                  <c:v>10.714285714285714</c:v>
                </c:pt>
                <c:pt idx="8">
                  <c:v>16.857142857142858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EC-4BEC-92DD-D544FB19399B}"/>
            </c:ext>
          </c:extLst>
        </c:ser>
        <c:ser>
          <c:idx val="5"/>
          <c:order val="5"/>
          <c:tx>
            <c:strRef>
              <c:f>Berechnungen!$T$7</c:f>
              <c:strCache>
                <c:ptCount val="1"/>
                <c:pt idx="0">
                  <c:v>Control_M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Berechnungen!$U$1:$AC$1</c:f>
              <c:strCache>
                <c:ptCount val="9"/>
                <c:pt idx="0">
                  <c:v>Durchschnitt_Score_Mental_Demands</c:v>
                </c:pt>
                <c:pt idx="1">
                  <c:v>Durchschnitt_Score_Physical_Demands</c:v>
                </c:pt>
                <c:pt idx="2">
                  <c:v>Durchschnitt_Score_Temporal_Demands</c:v>
                </c:pt>
                <c:pt idx="3">
                  <c:v>Durchschnitt_Score_Frustration</c:v>
                </c:pt>
                <c:pt idx="4">
                  <c:v>Durchschnitt_Score_Task_Complexity</c:v>
                </c:pt>
                <c:pt idx="5">
                  <c:v>Durchschnitt_Score_Situational_Stress</c:v>
                </c:pt>
                <c:pt idx="6">
                  <c:v>Durchschnitt_Score_Distractions</c:v>
                </c:pt>
                <c:pt idx="7">
                  <c:v>Durchschnitt_Score_Perceptual_Strain</c:v>
                </c:pt>
                <c:pt idx="8">
                  <c:v>Durchschnitt_Score_Task_Control</c:v>
                </c:pt>
              </c:strCache>
            </c:strRef>
          </c:cat>
          <c:val>
            <c:numRef>
              <c:f>Berechnungen!$U$7:$AC$7</c:f>
              <c:numCache>
                <c:formatCode>General</c:formatCode>
                <c:ptCount val="9"/>
                <c:pt idx="0">
                  <c:v>55.789473684210527</c:v>
                </c:pt>
                <c:pt idx="1">
                  <c:v>11.421052631578947</c:v>
                </c:pt>
                <c:pt idx="2">
                  <c:v>62.94736842105263</c:v>
                </c:pt>
                <c:pt idx="3">
                  <c:v>51.05263157894737</c:v>
                </c:pt>
                <c:pt idx="4">
                  <c:v>28.736842105263158</c:v>
                </c:pt>
                <c:pt idx="5">
                  <c:v>61.94736842105263</c:v>
                </c:pt>
                <c:pt idx="6">
                  <c:v>18.578947368421051</c:v>
                </c:pt>
                <c:pt idx="7">
                  <c:v>12.894736842105264</c:v>
                </c:pt>
                <c:pt idx="8">
                  <c:v>15.157894736842104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EC-4BEC-92DD-D544FB193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847968"/>
        <c:axId val="624502815"/>
      </c:barChart>
      <c:catAx>
        <c:axId val="160184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502815"/>
        <c:crosses val="autoZero"/>
        <c:auto val="1"/>
        <c:lblAlgn val="ctr"/>
        <c:lblOffset val="100"/>
        <c:noMultiLvlLbl val="0"/>
      </c:catAx>
      <c:valAx>
        <c:axId val="6245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184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Berechnungen!$AE$8</c:f>
              <c:strCache>
                <c:ptCount val="1"/>
                <c:pt idx="0">
                  <c:v>Durchschnitt_Score_Overall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Berechnungen!$AD$9:$AD$11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Berechnungen!$AE$9:$AE$11</c:f>
              <c:numCache>
                <c:formatCode>General</c:formatCode>
                <c:ptCount val="3"/>
                <c:pt idx="0">
                  <c:v>337.21428571428572</c:v>
                </c:pt>
                <c:pt idx="1">
                  <c:v>335.42307692307691</c:v>
                </c:pt>
                <c:pt idx="2">
                  <c:v>302.96153846153845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D-4376-AE19-573FD025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54816"/>
        <c:axId val="140255296"/>
      </c:barChart>
      <c:catAx>
        <c:axId val="14025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55296"/>
        <c:crosses val="autoZero"/>
        <c:auto val="1"/>
        <c:lblAlgn val="ctr"/>
        <c:lblOffset val="100"/>
        <c:noMultiLvlLbl val="0"/>
      </c:catAx>
      <c:valAx>
        <c:axId val="1402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5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Berechnungen!$AE$1</c:f>
              <c:strCache>
                <c:ptCount val="1"/>
                <c:pt idx="0">
                  <c:v>Durchschnitt_Score_Overall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Berechnungen!$AD$2:$AD$7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Berechnungen!$AE$2:$AE$7</c:f>
              <c:numCache>
                <c:formatCode>General</c:formatCode>
                <c:ptCount val="6"/>
                <c:pt idx="0">
                  <c:v>349.90909090909093</c:v>
                </c:pt>
                <c:pt idx="1">
                  <c:v>329</c:v>
                </c:pt>
                <c:pt idx="2">
                  <c:v>320.10000000000002</c:v>
                </c:pt>
                <c:pt idx="3">
                  <c:v>345</c:v>
                </c:pt>
                <c:pt idx="4">
                  <c:v>260.71428571428572</c:v>
                </c:pt>
                <c:pt idx="5">
                  <c:v>318.5263157894737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F-4C6D-AEA1-2F96BE79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65888"/>
        <c:axId val="140166368"/>
      </c:barChart>
      <c:catAx>
        <c:axId val="1401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166368"/>
        <c:crosses val="autoZero"/>
        <c:auto val="1"/>
        <c:lblAlgn val="ctr"/>
        <c:lblOffset val="100"/>
        <c:noMultiLvlLbl val="0"/>
      </c:catAx>
      <c:valAx>
        <c:axId val="1401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16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der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Berechnungen!$T$9</c:f>
              <c:strCache>
                <c:ptCount val="1"/>
                <c:pt idx="0">
                  <c:v>Adaptive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Berechnungen!$U$9:$AC$9</c:f>
              <c:numCache>
                <c:formatCode>General</c:formatCode>
                <c:ptCount val="9"/>
                <c:pt idx="0">
                  <c:v>65.821428571428569</c:v>
                </c:pt>
                <c:pt idx="1">
                  <c:v>13.392857142857142</c:v>
                </c:pt>
                <c:pt idx="2">
                  <c:v>62.071428571428569</c:v>
                </c:pt>
                <c:pt idx="3">
                  <c:v>29.178571428571427</c:v>
                </c:pt>
                <c:pt idx="4">
                  <c:v>35.321428571428569</c:v>
                </c:pt>
                <c:pt idx="5">
                  <c:v>60.714285714285715</c:v>
                </c:pt>
                <c:pt idx="6">
                  <c:v>21.107142857142858</c:v>
                </c:pt>
                <c:pt idx="7">
                  <c:v>20.25</c:v>
                </c:pt>
                <c:pt idx="8">
                  <c:v>29.357142857142858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7-4837-B39E-42507CB77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491295"/>
        <c:axId val="321509535"/>
      </c:radarChart>
      <c:catAx>
        <c:axId val="321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509535"/>
        <c:crosses val="autoZero"/>
        <c:auto val="1"/>
        <c:lblAlgn val="ctr"/>
        <c:lblOffset val="100"/>
        <c:noMultiLvlLbl val="0"/>
      </c:catAx>
      <c:valAx>
        <c:axId val="3215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49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der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2"/>
          <c:order val="0"/>
          <c:tx>
            <c:strRef>
              <c:f>Berechnungen!$T$11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Berechnungen!$U$11:$AC$11</c:f>
              <c:numCache>
                <c:formatCode>General</c:formatCode>
                <c:ptCount val="9"/>
                <c:pt idx="0">
                  <c:v>49.96153846153846</c:v>
                </c:pt>
                <c:pt idx="1">
                  <c:v>10.615384615384615</c:v>
                </c:pt>
                <c:pt idx="2">
                  <c:v>58.07692307692308</c:v>
                </c:pt>
                <c:pt idx="3">
                  <c:v>52.03846153846154</c:v>
                </c:pt>
                <c:pt idx="4">
                  <c:v>24.46153846153846</c:v>
                </c:pt>
                <c:pt idx="5">
                  <c:v>63.46153846153846</c:v>
                </c:pt>
                <c:pt idx="6">
                  <c:v>16.423076923076923</c:v>
                </c:pt>
                <c:pt idx="7">
                  <c:v>12.307692307692308</c:v>
                </c:pt>
                <c:pt idx="8">
                  <c:v>15.615384615384615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51-439B-9BAA-0683F68C5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491295"/>
        <c:axId val="321509535"/>
      </c:radarChart>
      <c:catAx>
        <c:axId val="321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509535"/>
        <c:crosses val="autoZero"/>
        <c:auto val="1"/>
        <c:lblAlgn val="ctr"/>
        <c:lblOffset val="100"/>
        <c:noMultiLvlLbl val="0"/>
      </c:catAx>
      <c:valAx>
        <c:axId val="3215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49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der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radarChart>
        <c:radarStyle val="filled"/>
        <c:varyColors val="0"/>
        <c:ser>
          <c:idx val="1"/>
          <c:order val="0"/>
          <c:tx>
            <c:strRef>
              <c:f>Berechnungen!$T$10</c:f>
              <c:strCache>
                <c:ptCount val="1"/>
                <c:pt idx="0">
                  <c:v>NonAdaptive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Berechnungen!$U$8:$AC$8</c:f>
              <c:strCache>
                <c:ptCount val="9"/>
                <c:pt idx="0">
                  <c:v>Mental_Demands</c:v>
                </c:pt>
                <c:pt idx="1">
                  <c:v>Physical_Demands</c:v>
                </c:pt>
                <c:pt idx="2">
                  <c:v>Temporal_Demands</c:v>
                </c:pt>
                <c:pt idx="3">
                  <c:v>Frustration</c:v>
                </c:pt>
                <c:pt idx="4">
                  <c:v>Task_Complexity</c:v>
                </c:pt>
                <c:pt idx="5">
                  <c:v>Situational_Stress</c:v>
                </c:pt>
                <c:pt idx="6">
                  <c:v>Distractions</c:v>
                </c:pt>
                <c:pt idx="7">
                  <c:v>Perceptual_Strain</c:v>
                </c:pt>
                <c:pt idx="8">
                  <c:v>Task_Control</c:v>
                </c:pt>
              </c:strCache>
            </c:strRef>
          </c:cat>
          <c:val>
            <c:numRef>
              <c:f>Berechnungen!$U$10:$AC$10</c:f>
              <c:numCache>
                <c:formatCode>General</c:formatCode>
                <c:ptCount val="9"/>
                <c:pt idx="0">
                  <c:v>67.15384615384616</c:v>
                </c:pt>
                <c:pt idx="1">
                  <c:v>7.7692307692307692</c:v>
                </c:pt>
                <c:pt idx="2">
                  <c:v>64.961538461538467</c:v>
                </c:pt>
                <c:pt idx="3">
                  <c:v>30.423076923076923</c:v>
                </c:pt>
                <c:pt idx="4">
                  <c:v>44.07692307692308</c:v>
                </c:pt>
                <c:pt idx="5">
                  <c:v>58.46153846153846</c:v>
                </c:pt>
                <c:pt idx="6">
                  <c:v>11.384615384615385</c:v>
                </c:pt>
                <c:pt idx="7">
                  <c:v>16.846153846153847</c:v>
                </c:pt>
                <c:pt idx="8">
                  <c:v>34.346153846153847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7-41CC-BFCC-5FB708E8B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491295"/>
        <c:axId val="321509535"/>
      </c:radarChart>
      <c:catAx>
        <c:axId val="321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509535"/>
        <c:crosses val="autoZero"/>
        <c:auto val="1"/>
        <c:lblAlgn val="ctr"/>
        <c:lblOffset val="100"/>
        <c:noMultiLvlLbl val="0"/>
      </c:catAx>
      <c:valAx>
        <c:axId val="3215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149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NasaTLX-Scores</a:t>
            </a:r>
          </a:p>
          <a:p>
            <a:pPr>
              <a:defRPr/>
            </a:pPr>
            <a:r>
              <a:rPr lang="en-US"/>
              <a:t> (ohne Effort&amp;Performance)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BerechnungenNasaTLX!$K$2</c:f>
              <c:strCache>
                <c:ptCount val="1"/>
                <c:pt idx="0">
                  <c:v>Mental_Demands_Score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BerechnungenNasaTLX!$J$3:$J$8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BerechnungenNasaTLX!$K$3:$K$8</c:f>
              <c:numCache>
                <c:formatCode>General</c:formatCode>
                <c:ptCount val="6"/>
                <c:pt idx="0">
                  <c:v>27.727272727272727</c:v>
                </c:pt>
                <c:pt idx="1">
                  <c:v>24.588235294117649</c:v>
                </c:pt>
                <c:pt idx="2">
                  <c:v>26.5</c:v>
                </c:pt>
                <c:pt idx="3">
                  <c:v>28.0625</c:v>
                </c:pt>
                <c:pt idx="4">
                  <c:v>13.142857142857142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9-4807-9777-8237B1DBF7AC}"/>
            </c:ext>
          </c:extLst>
        </c:ser>
        <c:ser>
          <c:idx val="1"/>
          <c:order val="1"/>
          <c:tx>
            <c:strRef>
              <c:f>BerechnungenNasaTLX!$L$2</c:f>
              <c:strCache>
                <c:ptCount val="1"/>
                <c:pt idx="0">
                  <c:v>Physical_Demands_Score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BerechnungenNasaTLX!$J$3:$J$8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BerechnungenNasaTLX!$L$3:$L$8</c:f>
              <c:numCache>
                <c:formatCode>General</c:formatCode>
                <c:ptCount val="6"/>
                <c:pt idx="0">
                  <c:v>6.5454545454545459</c:v>
                </c:pt>
                <c:pt idx="1">
                  <c:v>5</c:v>
                </c:pt>
                <c:pt idx="2">
                  <c:v>1.2</c:v>
                </c:pt>
                <c:pt idx="3">
                  <c:v>3.3125</c:v>
                </c:pt>
                <c:pt idx="4">
                  <c:v>0.14285714285714285</c:v>
                </c:pt>
                <c:pt idx="5">
                  <c:v>2.736842105263158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9-4807-9777-8237B1DBF7AC}"/>
            </c:ext>
          </c:extLst>
        </c:ser>
        <c:ser>
          <c:idx val="2"/>
          <c:order val="2"/>
          <c:tx>
            <c:strRef>
              <c:f>BerechnungenNasaTLX!$M$2</c:f>
              <c:strCache>
                <c:ptCount val="1"/>
                <c:pt idx="0">
                  <c:v>Temporal_Demands_Score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BerechnungenNasaTLX!$J$3:$J$8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BerechnungenNasaTLX!$M$3:$M$8</c:f>
              <c:numCache>
                <c:formatCode>General</c:formatCode>
                <c:ptCount val="6"/>
                <c:pt idx="0">
                  <c:v>18.454545454545453</c:v>
                </c:pt>
                <c:pt idx="1">
                  <c:v>24.823529411764707</c:v>
                </c:pt>
                <c:pt idx="2">
                  <c:v>26.3</c:v>
                </c:pt>
                <c:pt idx="3">
                  <c:v>22.9375</c:v>
                </c:pt>
                <c:pt idx="4">
                  <c:v>18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9-4807-9777-8237B1DBF7AC}"/>
            </c:ext>
          </c:extLst>
        </c:ser>
        <c:ser>
          <c:idx val="3"/>
          <c:order val="3"/>
          <c:tx>
            <c:strRef>
              <c:f>BerechnungenNasaTLX!$N$2</c:f>
              <c:strCache>
                <c:ptCount val="1"/>
                <c:pt idx="0">
                  <c:v>Frustration_Score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BerechnungenNasaTLX!$J$3:$J$8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BerechnungenNasaTLX!$N$3:$N$8</c:f>
              <c:numCache>
                <c:formatCode>General</c:formatCode>
                <c:ptCount val="6"/>
                <c:pt idx="0">
                  <c:v>14.727272727272727</c:v>
                </c:pt>
                <c:pt idx="1">
                  <c:v>7.2941176470588234</c:v>
                </c:pt>
                <c:pt idx="2">
                  <c:v>10.5</c:v>
                </c:pt>
                <c:pt idx="3">
                  <c:v>12.5625</c:v>
                </c:pt>
                <c:pt idx="4">
                  <c:v>19.285714285714285</c:v>
                </c:pt>
                <c:pt idx="5">
                  <c:v>18.473684210526315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E9-4807-9777-8237B1DBF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012144"/>
        <c:axId val="1416011664"/>
      </c:barChart>
      <c:catAx>
        <c:axId val="141601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6011664"/>
        <c:crosses val="autoZero"/>
        <c:auto val="1"/>
        <c:lblAlgn val="ctr"/>
        <c:lblOffset val="100"/>
        <c:noMultiLvlLbl val="0"/>
      </c:catAx>
      <c:valAx>
        <c:axId val="14160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601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Overall_Score
(NasaTLX ohne Effort&amp;Performance)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BerechnungenNasaTLX!$P$2</c:f>
              <c:strCache>
                <c:ptCount val="1"/>
                <c:pt idx="0">
                  <c:v>Overall_Score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BerechnungenNasaTLX!$O$3:$O$8</c:f>
              <c:strCache>
                <c:ptCount val="6"/>
                <c:pt idx="0">
                  <c:v>Adaptive_F</c:v>
                </c:pt>
                <c:pt idx="1">
                  <c:v>Adaptive_M</c:v>
                </c:pt>
                <c:pt idx="2">
                  <c:v>NonAdaptive_F</c:v>
                </c:pt>
                <c:pt idx="3">
                  <c:v>NonAdaptive_M</c:v>
                </c:pt>
                <c:pt idx="4">
                  <c:v>Control_F</c:v>
                </c:pt>
                <c:pt idx="5">
                  <c:v>Control_M</c:v>
                </c:pt>
              </c:strCache>
            </c:strRef>
          </c:cat>
          <c:val>
            <c:numRef>
              <c:f>BerechnungenNasaTLX!$P$3:$P$8</c:f>
              <c:numCache>
                <c:formatCode>General</c:formatCode>
                <c:ptCount val="6"/>
                <c:pt idx="0">
                  <c:v>67.454545454545453</c:v>
                </c:pt>
                <c:pt idx="1">
                  <c:v>61.705882352941174</c:v>
                </c:pt>
                <c:pt idx="2">
                  <c:v>64.5</c:v>
                </c:pt>
                <c:pt idx="3">
                  <c:v>66.875</c:v>
                </c:pt>
                <c:pt idx="4">
                  <c:v>50.571428571428569</c:v>
                </c:pt>
                <c:pt idx="5">
                  <c:v>62.210526315789473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5-45A6-9509-46B446E1F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001104"/>
        <c:axId val="1416006384"/>
      </c:barChart>
      <c:catAx>
        <c:axId val="14160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6006384"/>
        <c:crosses val="autoZero"/>
        <c:auto val="1"/>
        <c:lblAlgn val="ctr"/>
        <c:lblOffset val="100"/>
        <c:noMultiLvlLbl val="0"/>
      </c:catAx>
      <c:valAx>
        <c:axId val="14160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600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NasaTLX-Scores
(ohne Effort&amp;Performance)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BerechnungenNasaTLX!$K$9</c:f>
              <c:strCache>
                <c:ptCount val="1"/>
                <c:pt idx="0">
                  <c:v>Mental_Demands_Score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BerechnungenNasaTLX!$J$10:$J$12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BerechnungenNasaTLX!$K$10:$K$12</c:f>
              <c:numCache>
                <c:formatCode>General</c:formatCode>
                <c:ptCount val="3"/>
                <c:pt idx="0">
                  <c:v>25.821428571428573</c:v>
                </c:pt>
                <c:pt idx="1">
                  <c:v>27.46153846153846</c:v>
                </c:pt>
                <c:pt idx="2">
                  <c:v>18.153846153846153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9-4060-B7D3-CB3DBC561D5D}"/>
            </c:ext>
          </c:extLst>
        </c:ser>
        <c:ser>
          <c:idx val="1"/>
          <c:order val="1"/>
          <c:tx>
            <c:strRef>
              <c:f>BerechnungenNasaTLX!$L$9</c:f>
              <c:strCache>
                <c:ptCount val="1"/>
                <c:pt idx="0">
                  <c:v>Physical_Demands_Score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BerechnungenNasaTLX!$J$10:$J$12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BerechnungenNasaTLX!$L$10:$L$12</c:f>
              <c:numCache>
                <c:formatCode>General</c:formatCode>
                <c:ptCount val="3"/>
                <c:pt idx="0">
                  <c:v>5.6071428571428568</c:v>
                </c:pt>
                <c:pt idx="1">
                  <c:v>2.5</c:v>
                </c:pt>
                <c:pt idx="2">
                  <c:v>2.0384615384615383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9-4060-B7D3-CB3DBC561D5D}"/>
            </c:ext>
          </c:extLst>
        </c:ser>
        <c:ser>
          <c:idx val="2"/>
          <c:order val="2"/>
          <c:tx>
            <c:strRef>
              <c:f>BerechnungenNasaTLX!$M$9</c:f>
              <c:strCache>
                <c:ptCount val="1"/>
                <c:pt idx="0">
                  <c:v>Temporal_Demands_Score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BerechnungenNasaTLX!$J$10:$J$12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BerechnungenNasaTLX!$M$10:$M$12</c:f>
              <c:numCache>
                <c:formatCode>General</c:formatCode>
                <c:ptCount val="3"/>
                <c:pt idx="0">
                  <c:v>22.321428571428573</c:v>
                </c:pt>
                <c:pt idx="1">
                  <c:v>24.23076923076923</c:v>
                </c:pt>
                <c:pt idx="2">
                  <c:v>20.192307692307693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9-4060-B7D3-CB3DBC561D5D}"/>
            </c:ext>
          </c:extLst>
        </c:ser>
        <c:ser>
          <c:idx val="3"/>
          <c:order val="3"/>
          <c:tx>
            <c:strRef>
              <c:f>BerechnungenNasaTLX!$N$9</c:f>
              <c:strCache>
                <c:ptCount val="1"/>
                <c:pt idx="0">
                  <c:v>Frustration_Score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BerechnungenNasaTLX!$J$10:$J$12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BerechnungenNasaTLX!$N$10:$N$12</c:f>
              <c:numCache>
                <c:formatCode>General</c:formatCode>
                <c:ptCount val="3"/>
                <c:pt idx="0">
                  <c:v>10.214285714285714</c:v>
                </c:pt>
                <c:pt idx="1">
                  <c:v>11.76923076923077</c:v>
                </c:pt>
                <c:pt idx="2">
                  <c:v>18.692307692307693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9-4060-B7D3-CB3DBC56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983824"/>
        <c:axId val="1415993904"/>
      </c:barChart>
      <c:catAx>
        <c:axId val="14159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5993904"/>
        <c:crosses val="autoZero"/>
        <c:auto val="1"/>
        <c:lblAlgn val="ctr"/>
        <c:lblOffset val="100"/>
        <c:noMultiLvlLbl val="0"/>
      </c:catAx>
      <c:valAx>
        <c:axId val="14159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598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Durchschnitte Overall_Score
(NasaTLX ohne Effort&amp;Performance)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BerechnungenNasaTLX!$P$9</c:f>
              <c:strCache>
                <c:ptCount val="1"/>
                <c:pt idx="0">
                  <c:v>Overall_Score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BerechnungenNasaTLX!$O$10:$O$12</c:f>
              <c:strCache>
                <c:ptCount val="3"/>
                <c:pt idx="0">
                  <c:v>Adaptive</c:v>
                </c:pt>
                <c:pt idx="1">
                  <c:v>NonAdaptive</c:v>
                </c:pt>
                <c:pt idx="2">
                  <c:v>Control</c:v>
                </c:pt>
              </c:strCache>
            </c:strRef>
          </c:cat>
          <c:val>
            <c:numRef>
              <c:f>BerechnungenNasaTLX!$P$10:$P$12</c:f>
              <c:numCache>
                <c:formatCode>General</c:formatCode>
                <c:ptCount val="3"/>
                <c:pt idx="0">
                  <c:v>63.964285714285715</c:v>
                </c:pt>
                <c:pt idx="1">
                  <c:v>65.961538461538467</c:v>
                </c:pt>
                <c:pt idx="2">
                  <c:v>59.07692307692308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8-4EC0-A922-EDA73FE5A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988624"/>
        <c:axId val="1415997744"/>
      </c:barChart>
      <c:catAx>
        <c:axId val="14159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5997744"/>
        <c:crosses val="autoZero"/>
        <c:auto val="1"/>
        <c:lblAlgn val="ctr"/>
        <c:lblOffset val="100"/>
        <c:noMultiLvlLbl val="0"/>
      </c:catAx>
      <c:valAx>
        <c:axId val="14159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598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12</xdr:row>
      <xdr:rowOff>185736</xdr:rowOff>
    </xdr:from>
    <xdr:to>
      <xdr:col>20</xdr:col>
      <xdr:colOff>9524</xdr:colOff>
      <xdr:row>34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3BAF0C0-8E17-4E4B-A0F2-188DA97EC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733425</xdr:colOff>
      <xdr:row>13</xdr:row>
      <xdr:rowOff>23812</xdr:rowOff>
    </xdr:from>
    <xdr:to>
      <xdr:col>13</xdr:col>
      <xdr:colOff>619125</xdr:colOff>
      <xdr:row>34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8853B3D-EA51-4284-A235-F6BB4F86B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52387</xdr:colOff>
      <xdr:row>35</xdr:row>
      <xdr:rowOff>61912</xdr:rowOff>
    </xdr:from>
    <xdr:to>
      <xdr:col>18</xdr:col>
      <xdr:colOff>347662</xdr:colOff>
      <xdr:row>49</xdr:row>
      <xdr:rowOff>138112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1AAE4E2-1CD2-499E-B67D-FCB28EFB3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242887</xdr:colOff>
      <xdr:row>35</xdr:row>
      <xdr:rowOff>61912</xdr:rowOff>
    </xdr:from>
    <xdr:to>
      <xdr:col>13</xdr:col>
      <xdr:colOff>623887</xdr:colOff>
      <xdr:row>49</xdr:row>
      <xdr:rowOff>138112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75CF2E4-532E-4868-B86B-B891381E1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100012</xdr:colOff>
      <xdr:row>12</xdr:row>
      <xdr:rowOff>166687</xdr:rowOff>
    </xdr:from>
    <xdr:to>
      <xdr:col>27</xdr:col>
      <xdr:colOff>100012</xdr:colOff>
      <xdr:row>27</xdr:row>
      <xdr:rowOff>52387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43F1018-50CE-BD7A-26E4-9C9324C99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304800</xdr:colOff>
      <xdr:row>12</xdr:row>
      <xdr:rowOff>152400</xdr:rowOff>
    </xdr:from>
    <xdr:to>
      <xdr:col>33</xdr:col>
      <xdr:colOff>304800</xdr:colOff>
      <xdr:row>27</xdr:row>
      <xdr:rowOff>38100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9FB89EB7-23C6-4F49-A6CE-1E26E7A46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238125</xdr:colOff>
      <xdr:row>27</xdr:row>
      <xdr:rowOff>161925</xdr:rowOff>
    </xdr:from>
    <xdr:to>
      <xdr:col>30</xdr:col>
      <xdr:colOff>238125</xdr:colOff>
      <xdr:row>42</xdr:row>
      <xdr:rowOff>47625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5795E3B-E193-4745-8C21-58D819E1A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12</xdr:row>
      <xdr:rowOff>166687</xdr:rowOff>
    </xdr:from>
    <xdr:to>
      <xdr:col>9</xdr:col>
      <xdr:colOff>9525</xdr:colOff>
      <xdr:row>27</xdr:row>
      <xdr:rowOff>52387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175A2D-2005-AF23-DC38-87538FE4D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27</xdr:row>
      <xdr:rowOff>90487</xdr:rowOff>
    </xdr:from>
    <xdr:to>
      <xdr:col>9</xdr:col>
      <xdr:colOff>0</xdr:colOff>
      <xdr:row>41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364E94-9D51-D81E-BBBD-F1A4B3918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12</xdr:row>
      <xdr:rowOff>166687</xdr:rowOff>
    </xdr:from>
    <xdr:to>
      <xdr:col>15</xdr:col>
      <xdr:colOff>95250</xdr:colOff>
      <xdr:row>27</xdr:row>
      <xdr:rowOff>52387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8C9DAD0-F3B9-E106-803F-D1B35D8F6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</xdr:colOff>
      <xdr:row>27</xdr:row>
      <xdr:rowOff>128587</xdr:rowOff>
    </xdr:from>
    <xdr:to>
      <xdr:col>15</xdr:col>
      <xdr:colOff>85725</xdr:colOff>
      <xdr:row>42</xdr:row>
      <xdr:rowOff>14287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52360DB-045E-1FE2-E782-0D0082A58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1" bestFit="1" customWidth="1"/>
    <col min="7" max="35" width="15.7109375" style="2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36</v>
      </c>
      <c r="Y1" s="2" t="s">
        <v>41</v>
      </c>
      <c r="Z1" s="2" t="s">
        <v>25</v>
      </c>
      <c r="AA1" s="2" t="s">
        <v>24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23</v>
      </c>
    </row>
    <row r="2" spans="1:35" x14ac:dyDescent="0.25">
      <c r="A2" t="s">
        <v>37</v>
      </c>
      <c r="B2" t="s">
        <v>34</v>
      </c>
      <c r="C2">
        <v>27</v>
      </c>
      <c r="D2" t="s">
        <v>38</v>
      </c>
      <c r="E2">
        <v>178</v>
      </c>
      <c r="F2">
        <v>73</v>
      </c>
      <c r="G2" s="2">
        <v>13</v>
      </c>
      <c r="H2" s="2">
        <v>4</v>
      </c>
      <c r="I2" s="2">
        <v>21</v>
      </c>
      <c r="J2" s="2">
        <v>18</v>
      </c>
      <c r="K2" s="2">
        <v>14</v>
      </c>
      <c r="L2" s="2">
        <v>19</v>
      </c>
      <c r="M2" s="2">
        <v>3</v>
      </c>
      <c r="N2" s="2">
        <v>3</v>
      </c>
      <c r="O2" s="2">
        <v>1</v>
      </c>
      <c r="P2" s="2">
        <v>7</v>
      </c>
      <c r="Q2" s="2">
        <v>1</v>
      </c>
      <c r="R2" s="2">
        <v>4</v>
      </c>
      <c r="S2" s="2">
        <v>6</v>
      </c>
      <c r="T2" s="2">
        <v>3</v>
      </c>
      <c r="U2" s="2">
        <v>8</v>
      </c>
      <c r="V2" s="2">
        <v>2</v>
      </c>
      <c r="W2" s="2">
        <v>5</v>
      </c>
      <c r="X2" s="2">
        <v>0</v>
      </c>
      <c r="Y2" s="2">
        <f t="shared" ref="Y2:Y33" si="0">P2+Q2+R2+S2+T2+U2+V2+W2+X2</f>
        <v>36</v>
      </c>
      <c r="Z2" s="2">
        <f t="shared" ref="Z2:Z33" si="1">G2*P2</f>
        <v>91</v>
      </c>
      <c r="AA2" s="2">
        <f t="shared" ref="AA2:AA33" si="2">H2*Q2</f>
        <v>4</v>
      </c>
      <c r="AB2" s="2">
        <f t="shared" ref="AB2:AB33" si="3">I2*R2</f>
        <v>84</v>
      </c>
      <c r="AC2" s="2">
        <f t="shared" ref="AC2:AC33" si="4">J2*S2</f>
        <v>108</v>
      </c>
      <c r="AD2" s="2">
        <f t="shared" ref="AD2:AD33" si="5">K2*T2</f>
        <v>42</v>
      </c>
      <c r="AE2" s="2">
        <f t="shared" ref="AE2:AE33" si="6">L2*U2</f>
        <v>152</v>
      </c>
      <c r="AF2" s="2">
        <f t="shared" ref="AF2:AF33" si="7">M2*V2</f>
        <v>6</v>
      </c>
      <c r="AG2" s="2">
        <f t="shared" ref="AG2:AG33" si="8">N2*W2</f>
        <v>15</v>
      </c>
      <c r="AH2" s="2">
        <f t="shared" ref="AH2:AH33" si="9">O2*X2</f>
        <v>0</v>
      </c>
      <c r="AI2" s="2">
        <f t="shared" ref="AI2:AI33" si="10">Z2+AA2+AB2+AC2+AD2+AE2+AF2+AG2+AH2</f>
        <v>502</v>
      </c>
    </row>
    <row r="3" spans="1:35" x14ac:dyDescent="0.25">
      <c r="A3" t="s">
        <v>33</v>
      </c>
      <c r="B3" t="s">
        <v>34</v>
      </c>
      <c r="C3">
        <v>27</v>
      </c>
      <c r="D3" t="s">
        <v>35</v>
      </c>
      <c r="E3">
        <v>181</v>
      </c>
      <c r="F3">
        <v>85</v>
      </c>
      <c r="G3" s="2">
        <v>16</v>
      </c>
      <c r="H3" s="2">
        <v>16</v>
      </c>
      <c r="I3" s="2">
        <v>6</v>
      </c>
      <c r="J3" s="2">
        <v>5</v>
      </c>
      <c r="K3" s="2">
        <v>15</v>
      </c>
      <c r="L3" s="2">
        <v>5</v>
      </c>
      <c r="M3" s="2">
        <v>3</v>
      </c>
      <c r="N3" s="2">
        <v>3</v>
      </c>
      <c r="O3" s="2">
        <v>11</v>
      </c>
      <c r="P3" s="2">
        <v>8</v>
      </c>
      <c r="Q3" s="2">
        <v>3</v>
      </c>
      <c r="R3" s="2">
        <v>6</v>
      </c>
      <c r="S3" s="2">
        <v>1</v>
      </c>
      <c r="T3" s="2">
        <v>7</v>
      </c>
      <c r="U3" s="2">
        <v>4</v>
      </c>
      <c r="V3" s="2">
        <v>0</v>
      </c>
      <c r="W3" s="2">
        <v>3</v>
      </c>
      <c r="X3" s="2">
        <v>4</v>
      </c>
      <c r="Y3" s="2">
        <f t="shared" si="0"/>
        <v>36</v>
      </c>
      <c r="Z3" s="2">
        <f t="shared" si="1"/>
        <v>128</v>
      </c>
      <c r="AA3" s="2">
        <f t="shared" si="2"/>
        <v>48</v>
      </c>
      <c r="AB3" s="2">
        <f t="shared" si="3"/>
        <v>36</v>
      </c>
      <c r="AC3" s="2">
        <f t="shared" si="4"/>
        <v>5</v>
      </c>
      <c r="AD3" s="2">
        <f t="shared" si="5"/>
        <v>105</v>
      </c>
      <c r="AE3" s="2">
        <f t="shared" si="6"/>
        <v>20</v>
      </c>
      <c r="AF3" s="2">
        <f t="shared" si="7"/>
        <v>0</v>
      </c>
      <c r="AG3" s="2">
        <f t="shared" si="8"/>
        <v>9</v>
      </c>
      <c r="AH3" s="2">
        <f t="shared" si="9"/>
        <v>44</v>
      </c>
      <c r="AI3" s="2">
        <f t="shared" si="10"/>
        <v>395</v>
      </c>
    </row>
    <row r="4" spans="1:35" x14ac:dyDescent="0.25">
      <c r="A4" t="s">
        <v>39</v>
      </c>
      <c r="B4" t="s">
        <v>91</v>
      </c>
      <c r="C4">
        <v>58</v>
      </c>
      <c r="D4" t="s">
        <v>38</v>
      </c>
      <c r="E4">
        <v>157</v>
      </c>
      <c r="F4">
        <v>58</v>
      </c>
      <c r="G4" s="2">
        <v>4</v>
      </c>
      <c r="H4" s="2">
        <v>3</v>
      </c>
      <c r="I4" s="2">
        <v>1</v>
      </c>
      <c r="J4" s="2">
        <v>2</v>
      </c>
      <c r="K4" s="2">
        <v>3</v>
      </c>
      <c r="L4" s="2">
        <v>3</v>
      </c>
      <c r="M4" s="2">
        <v>1</v>
      </c>
      <c r="N4" s="2">
        <v>3</v>
      </c>
      <c r="O4" s="2">
        <v>4</v>
      </c>
      <c r="P4" s="2">
        <v>3</v>
      </c>
      <c r="Q4" s="2">
        <v>2</v>
      </c>
      <c r="R4" s="2">
        <v>7</v>
      </c>
      <c r="S4" s="2">
        <v>7</v>
      </c>
      <c r="T4" s="2">
        <v>2</v>
      </c>
      <c r="U4" s="2">
        <v>5</v>
      </c>
      <c r="V4" s="2">
        <v>1</v>
      </c>
      <c r="W4" s="2">
        <v>5</v>
      </c>
      <c r="X4" s="2">
        <v>4</v>
      </c>
      <c r="Y4" s="2">
        <f t="shared" si="0"/>
        <v>36</v>
      </c>
      <c r="Z4" s="2">
        <f t="shared" si="1"/>
        <v>12</v>
      </c>
      <c r="AA4" s="2">
        <f t="shared" si="2"/>
        <v>6</v>
      </c>
      <c r="AB4" s="2">
        <f t="shared" si="3"/>
        <v>7</v>
      </c>
      <c r="AC4" s="2">
        <f t="shared" si="4"/>
        <v>14</v>
      </c>
      <c r="AD4" s="2">
        <f t="shared" si="5"/>
        <v>6</v>
      </c>
      <c r="AE4" s="2">
        <f t="shared" si="6"/>
        <v>15</v>
      </c>
      <c r="AF4" s="2">
        <f t="shared" si="7"/>
        <v>1</v>
      </c>
      <c r="AG4" s="2">
        <f t="shared" si="8"/>
        <v>15</v>
      </c>
      <c r="AH4" s="2">
        <f t="shared" si="9"/>
        <v>16</v>
      </c>
      <c r="AI4" s="2">
        <f t="shared" si="10"/>
        <v>92</v>
      </c>
    </row>
    <row r="5" spans="1:35" x14ac:dyDescent="0.25">
      <c r="A5" t="s">
        <v>42</v>
      </c>
      <c r="B5" t="s">
        <v>91</v>
      </c>
      <c r="C5">
        <v>58</v>
      </c>
      <c r="D5" t="s">
        <v>35</v>
      </c>
      <c r="E5">
        <v>170</v>
      </c>
      <c r="F5">
        <v>80</v>
      </c>
      <c r="G5" s="2">
        <v>4</v>
      </c>
      <c r="H5" s="2">
        <v>7</v>
      </c>
      <c r="I5" s="2">
        <v>12</v>
      </c>
      <c r="J5" s="2">
        <v>2</v>
      </c>
      <c r="K5" s="2">
        <v>13</v>
      </c>
      <c r="L5" s="2">
        <v>12</v>
      </c>
      <c r="M5" s="2">
        <v>1</v>
      </c>
      <c r="N5" s="2">
        <v>2</v>
      </c>
      <c r="O5" s="2">
        <v>1</v>
      </c>
      <c r="P5" s="2">
        <v>6</v>
      </c>
      <c r="Q5" s="2">
        <v>4</v>
      </c>
      <c r="R5" s="2">
        <v>6</v>
      </c>
      <c r="S5" s="2">
        <v>3</v>
      </c>
      <c r="T5" s="2">
        <v>7</v>
      </c>
      <c r="U5" s="2">
        <v>6</v>
      </c>
      <c r="V5" s="2">
        <v>2</v>
      </c>
      <c r="W5" s="2">
        <v>2</v>
      </c>
      <c r="X5" s="2">
        <v>0</v>
      </c>
      <c r="Y5" s="2">
        <f t="shared" si="0"/>
        <v>36</v>
      </c>
      <c r="Z5" s="2">
        <f t="shared" si="1"/>
        <v>24</v>
      </c>
      <c r="AA5" s="2">
        <f t="shared" si="2"/>
        <v>28</v>
      </c>
      <c r="AB5" s="2">
        <f t="shared" si="3"/>
        <v>72</v>
      </c>
      <c r="AC5" s="2">
        <f t="shared" si="4"/>
        <v>6</v>
      </c>
      <c r="AD5" s="2">
        <f t="shared" si="5"/>
        <v>91</v>
      </c>
      <c r="AE5" s="2">
        <f t="shared" si="6"/>
        <v>72</v>
      </c>
      <c r="AF5" s="2">
        <f t="shared" si="7"/>
        <v>2</v>
      </c>
      <c r="AG5" s="2">
        <f t="shared" si="8"/>
        <v>4</v>
      </c>
      <c r="AH5" s="2">
        <f t="shared" si="9"/>
        <v>0</v>
      </c>
      <c r="AI5" s="2">
        <f t="shared" si="10"/>
        <v>299</v>
      </c>
    </row>
    <row r="6" spans="1:35" x14ac:dyDescent="0.25">
      <c r="A6" t="s">
        <v>43</v>
      </c>
      <c r="B6" t="s">
        <v>44</v>
      </c>
      <c r="C6">
        <v>42</v>
      </c>
      <c r="D6" t="s">
        <v>38</v>
      </c>
      <c r="E6">
        <v>165</v>
      </c>
      <c r="F6">
        <v>88</v>
      </c>
      <c r="G6" s="2">
        <v>10</v>
      </c>
      <c r="H6" s="2">
        <v>9</v>
      </c>
      <c r="I6" s="2">
        <v>17</v>
      </c>
      <c r="J6" s="2">
        <v>17</v>
      </c>
      <c r="K6" s="2">
        <v>10</v>
      </c>
      <c r="L6" s="2">
        <v>11</v>
      </c>
      <c r="M6" s="2">
        <v>11</v>
      </c>
      <c r="N6" s="2">
        <v>16</v>
      </c>
      <c r="O6" s="2">
        <v>10</v>
      </c>
      <c r="P6" s="2">
        <v>2</v>
      </c>
      <c r="Q6" s="2">
        <v>3</v>
      </c>
      <c r="R6" s="2">
        <v>5</v>
      </c>
      <c r="S6" s="2">
        <v>3</v>
      </c>
      <c r="T6" s="2">
        <v>4</v>
      </c>
      <c r="U6" s="2">
        <v>6</v>
      </c>
      <c r="V6" s="2">
        <v>6</v>
      </c>
      <c r="W6" s="2">
        <v>3</v>
      </c>
      <c r="X6" s="2">
        <v>4</v>
      </c>
      <c r="Y6" s="2">
        <f t="shared" si="0"/>
        <v>36</v>
      </c>
      <c r="Z6" s="2">
        <f t="shared" si="1"/>
        <v>20</v>
      </c>
      <c r="AA6" s="2">
        <f t="shared" si="2"/>
        <v>27</v>
      </c>
      <c r="AB6" s="2">
        <f t="shared" si="3"/>
        <v>85</v>
      </c>
      <c r="AC6" s="2">
        <f t="shared" si="4"/>
        <v>51</v>
      </c>
      <c r="AD6" s="2">
        <f t="shared" si="5"/>
        <v>40</v>
      </c>
      <c r="AE6" s="2">
        <f t="shared" si="6"/>
        <v>66</v>
      </c>
      <c r="AF6" s="2">
        <f t="shared" si="7"/>
        <v>66</v>
      </c>
      <c r="AG6" s="2">
        <f t="shared" si="8"/>
        <v>48</v>
      </c>
      <c r="AH6" s="2">
        <f t="shared" si="9"/>
        <v>40</v>
      </c>
      <c r="AI6" s="2">
        <f t="shared" si="10"/>
        <v>443</v>
      </c>
    </row>
    <row r="7" spans="1:35" x14ac:dyDescent="0.25">
      <c r="A7" t="s">
        <v>45</v>
      </c>
      <c r="B7" t="s">
        <v>34</v>
      </c>
      <c r="C7">
        <v>33</v>
      </c>
      <c r="D7" t="s">
        <v>38</v>
      </c>
      <c r="E7">
        <v>163</v>
      </c>
      <c r="F7">
        <v>54</v>
      </c>
      <c r="G7" s="2">
        <v>14</v>
      </c>
      <c r="H7" s="2">
        <v>6</v>
      </c>
      <c r="I7" s="2">
        <v>4</v>
      </c>
      <c r="J7" s="2">
        <v>6</v>
      </c>
      <c r="K7" s="2">
        <v>3</v>
      </c>
      <c r="L7" s="2">
        <v>4</v>
      </c>
      <c r="M7" s="2">
        <v>1</v>
      </c>
      <c r="N7" s="2">
        <v>6</v>
      </c>
      <c r="O7" s="2">
        <v>5</v>
      </c>
      <c r="P7" s="2">
        <v>8</v>
      </c>
      <c r="Q7" s="2">
        <v>0</v>
      </c>
      <c r="R7" s="2">
        <v>7</v>
      </c>
      <c r="S7" s="2">
        <v>2</v>
      </c>
      <c r="T7" s="2">
        <v>1</v>
      </c>
      <c r="U7" s="2">
        <v>6</v>
      </c>
      <c r="V7" s="2">
        <v>3</v>
      </c>
      <c r="W7" s="2">
        <v>5</v>
      </c>
      <c r="X7" s="2">
        <v>4</v>
      </c>
      <c r="Y7" s="2">
        <f t="shared" si="0"/>
        <v>36</v>
      </c>
      <c r="Z7" s="2">
        <f t="shared" si="1"/>
        <v>112</v>
      </c>
      <c r="AA7" s="2">
        <f t="shared" si="2"/>
        <v>0</v>
      </c>
      <c r="AB7" s="2">
        <f t="shared" si="3"/>
        <v>28</v>
      </c>
      <c r="AC7" s="2">
        <f t="shared" si="4"/>
        <v>12</v>
      </c>
      <c r="AD7" s="2">
        <f t="shared" si="5"/>
        <v>3</v>
      </c>
      <c r="AE7" s="2">
        <f t="shared" si="6"/>
        <v>24</v>
      </c>
      <c r="AF7" s="2">
        <f t="shared" si="7"/>
        <v>3</v>
      </c>
      <c r="AG7" s="2">
        <f t="shared" si="8"/>
        <v>30</v>
      </c>
      <c r="AH7" s="2">
        <f t="shared" si="9"/>
        <v>20</v>
      </c>
      <c r="AI7" s="2">
        <f t="shared" si="10"/>
        <v>232</v>
      </c>
    </row>
    <row r="8" spans="1:35" x14ac:dyDescent="0.25">
      <c r="A8" t="s">
        <v>46</v>
      </c>
      <c r="B8" t="s">
        <v>44</v>
      </c>
      <c r="C8">
        <v>20</v>
      </c>
      <c r="D8" t="s">
        <v>38</v>
      </c>
      <c r="E8">
        <v>160</v>
      </c>
      <c r="F8">
        <v>48</v>
      </c>
      <c r="G8" s="2">
        <v>1</v>
      </c>
      <c r="H8" s="2">
        <v>1</v>
      </c>
      <c r="I8" s="2">
        <v>5</v>
      </c>
      <c r="J8" s="2">
        <v>5</v>
      </c>
      <c r="K8" s="2">
        <v>5</v>
      </c>
      <c r="L8" s="2">
        <v>1</v>
      </c>
      <c r="M8" s="2">
        <v>1</v>
      </c>
      <c r="N8" s="2">
        <v>1</v>
      </c>
      <c r="O8" s="2">
        <v>6</v>
      </c>
      <c r="P8" s="2">
        <v>5</v>
      </c>
      <c r="Q8" s="2">
        <v>1</v>
      </c>
      <c r="R8" s="2">
        <v>7</v>
      </c>
      <c r="S8" s="2">
        <v>2</v>
      </c>
      <c r="T8" s="2">
        <v>1</v>
      </c>
      <c r="U8" s="2">
        <v>3</v>
      </c>
      <c r="V8" s="2">
        <v>5</v>
      </c>
      <c r="W8" s="2">
        <v>5</v>
      </c>
      <c r="X8" s="2">
        <v>7</v>
      </c>
      <c r="Y8" s="2">
        <f t="shared" si="0"/>
        <v>36</v>
      </c>
      <c r="Z8" s="2">
        <f t="shared" si="1"/>
        <v>5</v>
      </c>
      <c r="AA8" s="2">
        <f t="shared" si="2"/>
        <v>1</v>
      </c>
      <c r="AB8" s="2">
        <f t="shared" si="3"/>
        <v>35</v>
      </c>
      <c r="AC8" s="2">
        <f t="shared" si="4"/>
        <v>10</v>
      </c>
      <c r="AD8" s="2">
        <f t="shared" si="5"/>
        <v>5</v>
      </c>
      <c r="AE8" s="2">
        <f t="shared" si="6"/>
        <v>3</v>
      </c>
      <c r="AF8" s="2">
        <f t="shared" si="7"/>
        <v>5</v>
      </c>
      <c r="AG8" s="2">
        <f t="shared" si="8"/>
        <v>5</v>
      </c>
      <c r="AH8" s="2">
        <f t="shared" si="9"/>
        <v>42</v>
      </c>
      <c r="AI8" s="2">
        <f t="shared" si="10"/>
        <v>111</v>
      </c>
    </row>
    <row r="9" spans="1:35" x14ac:dyDescent="0.25">
      <c r="A9">
        <v>9010301179</v>
      </c>
      <c r="B9" t="s">
        <v>34</v>
      </c>
      <c r="C9">
        <v>26</v>
      </c>
      <c r="D9" t="s">
        <v>35</v>
      </c>
      <c r="E9">
        <v>199</v>
      </c>
      <c r="F9">
        <v>100</v>
      </c>
      <c r="G9" s="2">
        <v>8</v>
      </c>
      <c r="H9" s="2">
        <v>10</v>
      </c>
      <c r="I9" s="2">
        <v>9</v>
      </c>
      <c r="J9" s="2">
        <v>8</v>
      </c>
      <c r="K9" s="2">
        <v>8</v>
      </c>
      <c r="L9" s="2">
        <v>13</v>
      </c>
      <c r="M9" s="2">
        <v>2</v>
      </c>
      <c r="N9" s="2">
        <v>16</v>
      </c>
      <c r="O9" s="2">
        <v>17</v>
      </c>
      <c r="P9" s="2">
        <v>4</v>
      </c>
      <c r="Q9" s="2">
        <v>5</v>
      </c>
      <c r="R9" s="2">
        <v>3</v>
      </c>
      <c r="S9" s="2">
        <v>1</v>
      </c>
      <c r="T9" s="2">
        <v>2</v>
      </c>
      <c r="U9" s="2">
        <v>7</v>
      </c>
      <c r="V9" s="2">
        <v>0</v>
      </c>
      <c r="W9" s="2">
        <v>8</v>
      </c>
      <c r="X9" s="2">
        <v>6</v>
      </c>
      <c r="Y9" s="2">
        <f t="shared" si="0"/>
        <v>36</v>
      </c>
      <c r="Z9" s="2">
        <f t="shared" si="1"/>
        <v>32</v>
      </c>
      <c r="AA9" s="2">
        <f t="shared" si="2"/>
        <v>50</v>
      </c>
      <c r="AB9" s="2">
        <f t="shared" si="3"/>
        <v>27</v>
      </c>
      <c r="AC9" s="2">
        <f t="shared" si="4"/>
        <v>8</v>
      </c>
      <c r="AD9" s="2">
        <f t="shared" si="5"/>
        <v>16</v>
      </c>
      <c r="AE9" s="2">
        <f t="shared" si="6"/>
        <v>91</v>
      </c>
      <c r="AF9" s="2">
        <f t="shared" si="7"/>
        <v>0</v>
      </c>
      <c r="AG9" s="2">
        <f t="shared" si="8"/>
        <v>128</v>
      </c>
      <c r="AH9" s="2">
        <f t="shared" si="9"/>
        <v>102</v>
      </c>
      <c r="AI9" s="2">
        <f t="shared" si="10"/>
        <v>454</v>
      </c>
    </row>
    <row r="10" spans="1:35" x14ac:dyDescent="0.25">
      <c r="A10" t="s">
        <v>47</v>
      </c>
      <c r="B10" t="s">
        <v>34</v>
      </c>
      <c r="C10">
        <v>29</v>
      </c>
      <c r="D10" t="s">
        <v>35</v>
      </c>
      <c r="E10">
        <v>178</v>
      </c>
      <c r="F10">
        <v>89</v>
      </c>
      <c r="G10" s="2">
        <v>4</v>
      </c>
      <c r="H10" s="2">
        <v>3</v>
      </c>
      <c r="I10" s="2">
        <v>8</v>
      </c>
      <c r="J10" s="2">
        <v>6</v>
      </c>
      <c r="K10" s="2">
        <v>3</v>
      </c>
      <c r="L10" s="2">
        <v>4</v>
      </c>
      <c r="M10" s="2">
        <v>16</v>
      </c>
      <c r="N10" s="2">
        <v>13</v>
      </c>
      <c r="O10" s="2">
        <v>12</v>
      </c>
      <c r="P10" s="2">
        <v>3</v>
      </c>
      <c r="Q10" s="2">
        <v>3</v>
      </c>
      <c r="R10" s="2">
        <v>3</v>
      </c>
      <c r="S10" s="2">
        <v>0</v>
      </c>
      <c r="T10" s="2">
        <v>1</v>
      </c>
      <c r="U10" s="2">
        <v>7</v>
      </c>
      <c r="V10" s="2">
        <v>8</v>
      </c>
      <c r="W10" s="2">
        <v>5</v>
      </c>
      <c r="X10" s="2">
        <v>6</v>
      </c>
      <c r="Y10" s="2">
        <f t="shared" si="0"/>
        <v>36</v>
      </c>
      <c r="Z10" s="2">
        <f t="shared" si="1"/>
        <v>12</v>
      </c>
      <c r="AA10" s="2">
        <f t="shared" si="2"/>
        <v>9</v>
      </c>
      <c r="AB10" s="2">
        <f t="shared" si="3"/>
        <v>24</v>
      </c>
      <c r="AC10" s="2">
        <f t="shared" si="4"/>
        <v>0</v>
      </c>
      <c r="AD10" s="2">
        <f t="shared" si="5"/>
        <v>3</v>
      </c>
      <c r="AE10" s="2">
        <f t="shared" si="6"/>
        <v>28</v>
      </c>
      <c r="AF10" s="2">
        <f t="shared" si="7"/>
        <v>128</v>
      </c>
      <c r="AG10" s="2">
        <f t="shared" si="8"/>
        <v>65</v>
      </c>
      <c r="AH10" s="2">
        <f t="shared" si="9"/>
        <v>72</v>
      </c>
      <c r="AI10" s="2">
        <f t="shared" si="10"/>
        <v>341</v>
      </c>
    </row>
    <row r="11" spans="1:35" x14ac:dyDescent="0.25">
      <c r="A11" s="1" t="s">
        <v>48</v>
      </c>
      <c r="B11" t="s">
        <v>44</v>
      </c>
      <c r="C11">
        <v>30</v>
      </c>
      <c r="D11" t="s">
        <v>35</v>
      </c>
      <c r="E11">
        <v>185</v>
      </c>
      <c r="F11">
        <v>85</v>
      </c>
      <c r="G11" s="2">
        <v>5</v>
      </c>
      <c r="H11" s="2">
        <v>1</v>
      </c>
      <c r="I11" s="2">
        <v>4</v>
      </c>
      <c r="J11" s="2">
        <v>1</v>
      </c>
      <c r="K11" s="2">
        <v>5</v>
      </c>
      <c r="L11" s="2">
        <v>6</v>
      </c>
      <c r="M11" s="2">
        <v>1</v>
      </c>
      <c r="N11" s="2">
        <v>1</v>
      </c>
      <c r="O11" s="2">
        <v>5</v>
      </c>
      <c r="P11" s="2">
        <v>7</v>
      </c>
      <c r="Q11" s="2">
        <v>2</v>
      </c>
      <c r="R11" s="2">
        <v>6</v>
      </c>
      <c r="S11" s="2">
        <v>0</v>
      </c>
      <c r="T11" s="2">
        <v>5</v>
      </c>
      <c r="U11" s="2">
        <v>8</v>
      </c>
      <c r="V11" s="2">
        <v>1</v>
      </c>
      <c r="W11" s="2">
        <v>3</v>
      </c>
      <c r="X11" s="2">
        <v>4</v>
      </c>
      <c r="Y11" s="2">
        <f t="shared" si="0"/>
        <v>36</v>
      </c>
      <c r="Z11" s="2">
        <f t="shared" si="1"/>
        <v>35</v>
      </c>
      <c r="AA11" s="2">
        <f t="shared" si="2"/>
        <v>2</v>
      </c>
      <c r="AB11" s="2">
        <f t="shared" si="3"/>
        <v>24</v>
      </c>
      <c r="AC11" s="2">
        <f t="shared" si="4"/>
        <v>0</v>
      </c>
      <c r="AD11" s="2">
        <f t="shared" si="5"/>
        <v>25</v>
      </c>
      <c r="AE11" s="2">
        <f t="shared" si="6"/>
        <v>48</v>
      </c>
      <c r="AF11" s="2">
        <f t="shared" si="7"/>
        <v>1</v>
      </c>
      <c r="AG11" s="2">
        <f t="shared" si="8"/>
        <v>3</v>
      </c>
      <c r="AH11" s="2">
        <f t="shared" si="9"/>
        <v>20</v>
      </c>
      <c r="AI11" s="2">
        <f t="shared" si="10"/>
        <v>158</v>
      </c>
    </row>
    <row r="12" spans="1:35" x14ac:dyDescent="0.25">
      <c r="A12" t="s">
        <v>49</v>
      </c>
      <c r="B12" t="s">
        <v>34</v>
      </c>
      <c r="C12">
        <v>32</v>
      </c>
      <c r="D12" t="s">
        <v>35</v>
      </c>
      <c r="E12">
        <v>182</v>
      </c>
      <c r="F12">
        <v>105</v>
      </c>
      <c r="G12" s="2">
        <v>6</v>
      </c>
      <c r="H12" s="2">
        <v>5</v>
      </c>
      <c r="I12" s="2">
        <v>10</v>
      </c>
      <c r="J12" s="2">
        <v>5</v>
      </c>
      <c r="K12" s="2">
        <v>6</v>
      </c>
      <c r="L12" s="2">
        <v>10</v>
      </c>
      <c r="M12" s="2">
        <v>3</v>
      </c>
      <c r="N12" s="2">
        <v>3</v>
      </c>
      <c r="O12" s="2">
        <v>10</v>
      </c>
      <c r="P12" s="2">
        <v>6</v>
      </c>
      <c r="Q12" s="2">
        <v>2</v>
      </c>
      <c r="R12" s="2">
        <v>7</v>
      </c>
      <c r="S12" s="2">
        <v>2</v>
      </c>
      <c r="T12" s="2">
        <v>4</v>
      </c>
      <c r="U12" s="2">
        <v>8</v>
      </c>
      <c r="V12" s="2">
        <v>1</v>
      </c>
      <c r="W12" s="2">
        <v>4</v>
      </c>
      <c r="X12" s="2">
        <v>2</v>
      </c>
      <c r="Y12" s="2">
        <f t="shared" si="0"/>
        <v>36</v>
      </c>
      <c r="Z12" s="2">
        <f t="shared" si="1"/>
        <v>36</v>
      </c>
      <c r="AA12" s="2">
        <f t="shared" si="2"/>
        <v>10</v>
      </c>
      <c r="AB12" s="2">
        <f t="shared" si="3"/>
        <v>70</v>
      </c>
      <c r="AC12" s="2">
        <f t="shared" si="4"/>
        <v>10</v>
      </c>
      <c r="AD12" s="2">
        <f t="shared" si="5"/>
        <v>24</v>
      </c>
      <c r="AE12" s="2">
        <f t="shared" si="6"/>
        <v>80</v>
      </c>
      <c r="AF12" s="2">
        <f t="shared" si="7"/>
        <v>3</v>
      </c>
      <c r="AG12" s="2">
        <f t="shared" si="8"/>
        <v>12</v>
      </c>
      <c r="AH12" s="2">
        <f t="shared" si="9"/>
        <v>20</v>
      </c>
      <c r="AI12" s="2">
        <f t="shared" si="10"/>
        <v>265</v>
      </c>
    </row>
    <row r="13" spans="1:35" x14ac:dyDescent="0.25">
      <c r="A13" t="s">
        <v>50</v>
      </c>
      <c r="B13" t="s">
        <v>44</v>
      </c>
      <c r="C13">
        <v>55</v>
      </c>
      <c r="D13" t="s">
        <v>38</v>
      </c>
      <c r="E13">
        <v>163</v>
      </c>
      <c r="G13" s="2">
        <v>17</v>
      </c>
      <c r="H13" s="2">
        <v>1</v>
      </c>
      <c r="I13" s="2">
        <v>11</v>
      </c>
      <c r="J13" s="2">
        <v>2</v>
      </c>
      <c r="K13" s="2">
        <v>1</v>
      </c>
      <c r="L13" s="2">
        <v>6</v>
      </c>
      <c r="M13" s="2">
        <v>1</v>
      </c>
      <c r="N13" s="2">
        <v>2</v>
      </c>
      <c r="O13" s="2">
        <v>2</v>
      </c>
      <c r="P13" s="2">
        <v>8</v>
      </c>
      <c r="Q13" s="2">
        <v>3</v>
      </c>
      <c r="R13" s="2">
        <v>7</v>
      </c>
      <c r="S13" s="2">
        <v>0</v>
      </c>
      <c r="T13" s="2">
        <v>2</v>
      </c>
      <c r="U13" s="2">
        <v>6</v>
      </c>
      <c r="V13" s="2">
        <v>4</v>
      </c>
      <c r="W13" s="2">
        <v>4</v>
      </c>
      <c r="X13" s="2">
        <v>2</v>
      </c>
      <c r="Y13" s="2">
        <f t="shared" si="0"/>
        <v>36</v>
      </c>
      <c r="Z13" s="2">
        <f t="shared" si="1"/>
        <v>136</v>
      </c>
      <c r="AA13" s="2">
        <f t="shared" si="2"/>
        <v>3</v>
      </c>
      <c r="AB13" s="2">
        <f t="shared" si="3"/>
        <v>77</v>
      </c>
      <c r="AC13" s="2">
        <f t="shared" si="4"/>
        <v>0</v>
      </c>
      <c r="AD13" s="2">
        <f t="shared" si="5"/>
        <v>2</v>
      </c>
      <c r="AE13" s="2">
        <f t="shared" si="6"/>
        <v>36</v>
      </c>
      <c r="AF13" s="2">
        <f t="shared" si="7"/>
        <v>4</v>
      </c>
      <c r="AG13" s="2">
        <f t="shared" si="8"/>
        <v>8</v>
      </c>
      <c r="AH13" s="2">
        <f t="shared" si="9"/>
        <v>4</v>
      </c>
      <c r="AI13" s="2">
        <f t="shared" si="10"/>
        <v>270</v>
      </c>
    </row>
    <row r="14" spans="1:35" x14ac:dyDescent="0.25">
      <c r="A14" t="s">
        <v>52</v>
      </c>
      <c r="B14" t="s">
        <v>44</v>
      </c>
      <c r="C14">
        <v>20</v>
      </c>
      <c r="D14" t="s">
        <v>35</v>
      </c>
      <c r="E14">
        <v>186</v>
      </c>
      <c r="F14">
        <v>89</v>
      </c>
      <c r="G14" s="2">
        <v>5</v>
      </c>
      <c r="H14" s="2">
        <v>3</v>
      </c>
      <c r="I14" s="2">
        <v>7</v>
      </c>
      <c r="J14" s="2">
        <v>7</v>
      </c>
      <c r="K14" s="2">
        <v>9</v>
      </c>
      <c r="L14" s="2">
        <v>4</v>
      </c>
      <c r="M14" s="2">
        <v>2</v>
      </c>
      <c r="N14" s="2">
        <v>4</v>
      </c>
      <c r="O14" s="2">
        <v>2</v>
      </c>
      <c r="P14" s="2">
        <v>5</v>
      </c>
      <c r="Q14" s="2">
        <v>0</v>
      </c>
      <c r="R14" s="2">
        <v>7</v>
      </c>
      <c r="S14" s="2">
        <v>3</v>
      </c>
      <c r="T14" s="2">
        <v>1</v>
      </c>
      <c r="U14" s="2">
        <v>7</v>
      </c>
      <c r="V14" s="2">
        <v>3</v>
      </c>
      <c r="W14" s="2">
        <v>7</v>
      </c>
      <c r="X14" s="2">
        <v>3</v>
      </c>
      <c r="Y14" s="2">
        <f t="shared" si="0"/>
        <v>36</v>
      </c>
      <c r="Z14" s="2">
        <f t="shared" si="1"/>
        <v>25</v>
      </c>
      <c r="AA14" s="2">
        <f t="shared" si="2"/>
        <v>0</v>
      </c>
      <c r="AB14" s="2">
        <f t="shared" si="3"/>
        <v>49</v>
      </c>
      <c r="AC14" s="2">
        <f t="shared" si="4"/>
        <v>21</v>
      </c>
      <c r="AD14" s="2">
        <f t="shared" si="5"/>
        <v>9</v>
      </c>
      <c r="AE14" s="2">
        <f t="shared" si="6"/>
        <v>28</v>
      </c>
      <c r="AF14" s="2">
        <f t="shared" si="7"/>
        <v>6</v>
      </c>
      <c r="AG14" s="2">
        <f t="shared" si="8"/>
        <v>28</v>
      </c>
      <c r="AH14" s="2">
        <f t="shared" si="9"/>
        <v>6</v>
      </c>
      <c r="AI14" s="2">
        <f t="shared" si="10"/>
        <v>172</v>
      </c>
    </row>
    <row r="15" spans="1:35" x14ac:dyDescent="0.25">
      <c r="A15" t="s">
        <v>53</v>
      </c>
      <c r="B15" t="s">
        <v>34</v>
      </c>
      <c r="C15">
        <v>26</v>
      </c>
      <c r="D15" t="s">
        <v>35</v>
      </c>
      <c r="E15">
        <v>180</v>
      </c>
      <c r="F15">
        <v>75</v>
      </c>
      <c r="G15" s="2">
        <v>12</v>
      </c>
      <c r="H15" s="2">
        <v>1</v>
      </c>
      <c r="I15" s="2">
        <v>15</v>
      </c>
      <c r="J15" s="2">
        <v>17</v>
      </c>
      <c r="K15" s="2">
        <v>12</v>
      </c>
      <c r="L15" s="2">
        <v>14</v>
      </c>
      <c r="M15" s="2">
        <v>1</v>
      </c>
      <c r="N15" s="2">
        <v>3</v>
      </c>
      <c r="O15" s="2">
        <v>1</v>
      </c>
      <c r="P15" s="2">
        <v>7</v>
      </c>
      <c r="Q15" s="2">
        <v>0</v>
      </c>
      <c r="R15" s="2">
        <v>6</v>
      </c>
      <c r="S15" s="2">
        <v>4</v>
      </c>
      <c r="T15" s="2">
        <v>6</v>
      </c>
      <c r="U15" s="2">
        <v>7</v>
      </c>
      <c r="V15" s="2">
        <v>1</v>
      </c>
      <c r="W15" s="2">
        <v>3</v>
      </c>
      <c r="X15" s="2">
        <v>2</v>
      </c>
      <c r="Y15" s="2">
        <f t="shared" si="0"/>
        <v>36</v>
      </c>
      <c r="Z15" s="2">
        <f t="shared" si="1"/>
        <v>84</v>
      </c>
      <c r="AA15" s="2">
        <f t="shared" si="2"/>
        <v>0</v>
      </c>
      <c r="AB15" s="2">
        <f t="shared" si="3"/>
        <v>90</v>
      </c>
      <c r="AC15" s="2">
        <f t="shared" si="4"/>
        <v>68</v>
      </c>
      <c r="AD15" s="2">
        <f t="shared" si="5"/>
        <v>72</v>
      </c>
      <c r="AE15" s="2">
        <f t="shared" si="6"/>
        <v>98</v>
      </c>
      <c r="AF15" s="2">
        <f t="shared" si="7"/>
        <v>1</v>
      </c>
      <c r="AG15" s="2">
        <f t="shared" si="8"/>
        <v>9</v>
      </c>
      <c r="AH15" s="2">
        <f t="shared" si="9"/>
        <v>2</v>
      </c>
      <c r="AI15" s="2">
        <f t="shared" si="10"/>
        <v>424</v>
      </c>
    </row>
    <row r="16" spans="1:35" x14ac:dyDescent="0.25">
      <c r="A16" t="s">
        <v>54</v>
      </c>
      <c r="B16" t="s">
        <v>91</v>
      </c>
      <c r="C16">
        <v>26</v>
      </c>
      <c r="D16" t="s">
        <v>35</v>
      </c>
      <c r="E16">
        <v>178</v>
      </c>
      <c r="F16">
        <v>72</v>
      </c>
      <c r="G16" s="2">
        <v>8</v>
      </c>
      <c r="H16" s="2">
        <v>10</v>
      </c>
      <c r="I16" s="2">
        <v>15</v>
      </c>
      <c r="J16" s="2">
        <v>4</v>
      </c>
      <c r="K16" s="2">
        <v>3</v>
      </c>
      <c r="L16" s="2">
        <v>10</v>
      </c>
      <c r="M16" s="2">
        <v>2</v>
      </c>
      <c r="N16" s="2">
        <v>3</v>
      </c>
      <c r="O16" s="2">
        <v>5</v>
      </c>
      <c r="P16" s="2">
        <v>6</v>
      </c>
      <c r="Q16" s="2">
        <v>6</v>
      </c>
      <c r="R16" s="2">
        <v>7</v>
      </c>
      <c r="S16" s="2">
        <v>2</v>
      </c>
      <c r="T16" s="2">
        <v>3</v>
      </c>
      <c r="U16" s="2">
        <v>7</v>
      </c>
      <c r="V16" s="2">
        <v>4</v>
      </c>
      <c r="W16" s="2">
        <v>1</v>
      </c>
      <c r="X16" s="2">
        <v>0</v>
      </c>
      <c r="Y16" s="2">
        <f t="shared" si="0"/>
        <v>36</v>
      </c>
      <c r="Z16" s="2">
        <f t="shared" si="1"/>
        <v>48</v>
      </c>
      <c r="AA16" s="2">
        <f t="shared" si="2"/>
        <v>60</v>
      </c>
      <c r="AB16" s="2">
        <f t="shared" si="3"/>
        <v>105</v>
      </c>
      <c r="AC16" s="2">
        <f t="shared" si="4"/>
        <v>8</v>
      </c>
      <c r="AD16" s="2">
        <f t="shared" si="5"/>
        <v>9</v>
      </c>
      <c r="AE16" s="2">
        <f t="shared" si="6"/>
        <v>70</v>
      </c>
      <c r="AF16" s="2">
        <f t="shared" si="7"/>
        <v>8</v>
      </c>
      <c r="AG16" s="2">
        <f t="shared" si="8"/>
        <v>3</v>
      </c>
      <c r="AH16" s="2">
        <f t="shared" si="9"/>
        <v>0</v>
      </c>
      <c r="AI16" s="2">
        <f t="shared" si="10"/>
        <v>311</v>
      </c>
    </row>
    <row r="17" spans="1:35" x14ac:dyDescent="0.25">
      <c r="A17" t="s">
        <v>55</v>
      </c>
      <c r="B17" t="s">
        <v>34</v>
      </c>
      <c r="C17">
        <v>26</v>
      </c>
      <c r="D17" t="s">
        <v>38</v>
      </c>
      <c r="E17">
        <v>167</v>
      </c>
      <c r="F17">
        <v>80</v>
      </c>
      <c r="G17" s="2">
        <v>4</v>
      </c>
      <c r="H17" s="2">
        <v>10</v>
      </c>
      <c r="I17" s="2">
        <v>7</v>
      </c>
      <c r="J17" s="2">
        <v>6</v>
      </c>
      <c r="K17" s="2">
        <v>3</v>
      </c>
      <c r="L17" s="2">
        <v>7</v>
      </c>
      <c r="M17" s="2">
        <v>3</v>
      </c>
      <c r="N17" s="2">
        <v>7</v>
      </c>
      <c r="O17" s="2">
        <v>7</v>
      </c>
      <c r="P17" s="2">
        <v>2</v>
      </c>
      <c r="Q17" s="2">
        <v>6</v>
      </c>
      <c r="R17" s="2">
        <v>5</v>
      </c>
      <c r="S17" s="2">
        <v>3</v>
      </c>
      <c r="T17" s="2">
        <v>1</v>
      </c>
      <c r="U17" s="2">
        <v>6</v>
      </c>
      <c r="V17" s="2">
        <v>0</v>
      </c>
      <c r="W17" s="2">
        <v>6</v>
      </c>
      <c r="X17" s="2">
        <v>7</v>
      </c>
      <c r="Y17" s="2">
        <f t="shared" si="0"/>
        <v>36</v>
      </c>
      <c r="Z17" s="2">
        <f t="shared" si="1"/>
        <v>8</v>
      </c>
      <c r="AA17" s="2">
        <f t="shared" si="2"/>
        <v>60</v>
      </c>
      <c r="AB17" s="2">
        <f t="shared" si="3"/>
        <v>35</v>
      </c>
      <c r="AC17" s="2">
        <f t="shared" si="4"/>
        <v>18</v>
      </c>
      <c r="AD17" s="2">
        <f t="shared" si="5"/>
        <v>3</v>
      </c>
      <c r="AE17" s="2">
        <f t="shared" si="6"/>
        <v>42</v>
      </c>
      <c r="AF17" s="2">
        <f t="shared" si="7"/>
        <v>0</v>
      </c>
      <c r="AG17" s="2">
        <f t="shared" si="8"/>
        <v>42</v>
      </c>
      <c r="AH17" s="2">
        <f t="shared" si="9"/>
        <v>49</v>
      </c>
      <c r="AI17" s="2">
        <f t="shared" si="10"/>
        <v>257</v>
      </c>
    </row>
    <row r="18" spans="1:35" x14ac:dyDescent="0.25">
      <c r="A18" t="s">
        <v>56</v>
      </c>
      <c r="B18" t="s">
        <v>44</v>
      </c>
      <c r="C18">
        <v>20</v>
      </c>
      <c r="D18" t="s">
        <v>35</v>
      </c>
      <c r="E18">
        <v>174</v>
      </c>
      <c r="F18">
        <v>60</v>
      </c>
      <c r="G18" s="2">
        <v>7</v>
      </c>
      <c r="H18" s="2">
        <v>9</v>
      </c>
      <c r="I18" s="2">
        <v>14</v>
      </c>
      <c r="J18" s="2">
        <v>4</v>
      </c>
      <c r="K18" s="2">
        <v>3</v>
      </c>
      <c r="L18" s="2">
        <v>2</v>
      </c>
      <c r="M18" s="2">
        <v>15</v>
      </c>
      <c r="N18" s="2">
        <v>1</v>
      </c>
      <c r="O18" s="2">
        <v>4</v>
      </c>
      <c r="P18" s="2">
        <v>6</v>
      </c>
      <c r="Q18" s="2">
        <v>4</v>
      </c>
      <c r="R18" s="2">
        <v>0</v>
      </c>
      <c r="S18" s="2">
        <v>1</v>
      </c>
      <c r="T18" s="2">
        <v>7</v>
      </c>
      <c r="U18" s="2">
        <v>8</v>
      </c>
      <c r="V18" s="2">
        <v>2</v>
      </c>
      <c r="W18" s="2">
        <v>3</v>
      </c>
      <c r="X18" s="2">
        <v>5</v>
      </c>
      <c r="Y18" s="2">
        <f t="shared" si="0"/>
        <v>36</v>
      </c>
      <c r="Z18" s="2">
        <f t="shared" si="1"/>
        <v>42</v>
      </c>
      <c r="AA18" s="2">
        <f t="shared" si="2"/>
        <v>36</v>
      </c>
      <c r="AB18" s="2">
        <f t="shared" si="3"/>
        <v>0</v>
      </c>
      <c r="AC18" s="2">
        <f t="shared" si="4"/>
        <v>4</v>
      </c>
      <c r="AD18" s="2">
        <f t="shared" si="5"/>
        <v>21</v>
      </c>
      <c r="AE18" s="2">
        <f t="shared" si="6"/>
        <v>16</v>
      </c>
      <c r="AF18" s="2">
        <f t="shared" si="7"/>
        <v>30</v>
      </c>
      <c r="AG18" s="2">
        <f t="shared" si="8"/>
        <v>3</v>
      </c>
      <c r="AH18" s="2">
        <f t="shared" si="9"/>
        <v>20</v>
      </c>
      <c r="AI18" s="2">
        <f t="shared" si="10"/>
        <v>172</v>
      </c>
    </row>
    <row r="19" spans="1:35" x14ac:dyDescent="0.25">
      <c r="A19" t="s">
        <v>57</v>
      </c>
      <c r="B19" t="s">
        <v>44</v>
      </c>
      <c r="C19">
        <v>27</v>
      </c>
      <c r="D19" t="s">
        <v>35</v>
      </c>
      <c r="E19">
        <v>197</v>
      </c>
      <c r="F19">
        <v>120</v>
      </c>
      <c r="G19" s="2">
        <v>11</v>
      </c>
      <c r="H19" s="2">
        <v>3</v>
      </c>
      <c r="I19" s="2">
        <v>14</v>
      </c>
      <c r="J19" s="2">
        <v>5</v>
      </c>
      <c r="K19" s="2">
        <v>9</v>
      </c>
      <c r="L19" s="2">
        <v>11</v>
      </c>
      <c r="M19" s="2">
        <v>4</v>
      </c>
      <c r="N19" s="2">
        <v>4</v>
      </c>
      <c r="O19" s="2">
        <v>3</v>
      </c>
      <c r="P19" s="2">
        <v>4</v>
      </c>
      <c r="Q19" s="2">
        <v>2</v>
      </c>
      <c r="R19" s="2">
        <v>7</v>
      </c>
      <c r="S19" s="2">
        <v>1</v>
      </c>
      <c r="T19" s="2">
        <v>1</v>
      </c>
      <c r="U19" s="2">
        <v>7</v>
      </c>
      <c r="V19" s="2">
        <v>2</v>
      </c>
      <c r="W19" s="2">
        <v>6</v>
      </c>
      <c r="X19" s="2">
        <v>6</v>
      </c>
      <c r="Y19" s="2">
        <f t="shared" si="0"/>
        <v>36</v>
      </c>
      <c r="Z19" s="2">
        <f t="shared" si="1"/>
        <v>44</v>
      </c>
      <c r="AA19" s="2">
        <f t="shared" si="2"/>
        <v>6</v>
      </c>
      <c r="AB19" s="2">
        <f t="shared" si="3"/>
        <v>98</v>
      </c>
      <c r="AC19" s="2">
        <f t="shared" si="4"/>
        <v>5</v>
      </c>
      <c r="AD19" s="2">
        <f t="shared" si="5"/>
        <v>9</v>
      </c>
      <c r="AE19" s="2">
        <f t="shared" si="6"/>
        <v>77</v>
      </c>
      <c r="AF19" s="2">
        <f t="shared" si="7"/>
        <v>8</v>
      </c>
      <c r="AG19" s="2">
        <f t="shared" si="8"/>
        <v>24</v>
      </c>
      <c r="AH19" s="2">
        <f t="shared" si="9"/>
        <v>18</v>
      </c>
      <c r="AI19" s="2">
        <f t="shared" si="10"/>
        <v>289</v>
      </c>
    </row>
    <row r="20" spans="1:35" x14ac:dyDescent="0.25">
      <c r="A20" t="s">
        <v>58</v>
      </c>
      <c r="B20" t="s">
        <v>34</v>
      </c>
      <c r="C20">
        <v>27</v>
      </c>
      <c r="D20" t="s">
        <v>35</v>
      </c>
      <c r="E20">
        <v>189</v>
      </c>
      <c r="F20">
        <v>70</v>
      </c>
      <c r="G20" s="2">
        <v>12</v>
      </c>
      <c r="H20" s="2">
        <v>3</v>
      </c>
      <c r="I20" s="2">
        <v>11</v>
      </c>
      <c r="J20" s="2">
        <v>10</v>
      </c>
      <c r="K20" s="2">
        <v>7</v>
      </c>
      <c r="L20" s="2">
        <v>10</v>
      </c>
      <c r="M20" s="2">
        <v>2</v>
      </c>
      <c r="N20" s="2">
        <v>2</v>
      </c>
      <c r="O20" s="2">
        <v>6</v>
      </c>
      <c r="P20" s="2">
        <v>8</v>
      </c>
      <c r="Q20" s="2">
        <v>1</v>
      </c>
      <c r="R20" s="2">
        <v>6</v>
      </c>
      <c r="S20" s="2">
        <v>6</v>
      </c>
      <c r="T20" s="2">
        <v>6</v>
      </c>
      <c r="U20" s="2">
        <v>3</v>
      </c>
      <c r="V20" s="2">
        <v>0</v>
      </c>
      <c r="W20" s="2">
        <v>3</v>
      </c>
      <c r="X20" s="2">
        <v>3</v>
      </c>
      <c r="Y20" s="2">
        <f t="shared" si="0"/>
        <v>36</v>
      </c>
      <c r="Z20" s="2">
        <f t="shared" si="1"/>
        <v>96</v>
      </c>
      <c r="AA20" s="2">
        <f t="shared" si="2"/>
        <v>3</v>
      </c>
      <c r="AB20" s="2">
        <f t="shared" si="3"/>
        <v>66</v>
      </c>
      <c r="AC20" s="2">
        <f t="shared" si="4"/>
        <v>60</v>
      </c>
      <c r="AD20" s="2">
        <f t="shared" si="5"/>
        <v>42</v>
      </c>
      <c r="AE20" s="2">
        <f t="shared" si="6"/>
        <v>30</v>
      </c>
      <c r="AF20" s="2">
        <f t="shared" si="7"/>
        <v>0</v>
      </c>
      <c r="AG20" s="2">
        <f t="shared" si="8"/>
        <v>6</v>
      </c>
      <c r="AH20" s="2">
        <f t="shared" si="9"/>
        <v>18</v>
      </c>
      <c r="AI20" s="2">
        <f t="shared" si="10"/>
        <v>321</v>
      </c>
    </row>
    <row r="21" spans="1:35" x14ac:dyDescent="0.25">
      <c r="A21" t="s">
        <v>59</v>
      </c>
      <c r="B21" t="s">
        <v>34</v>
      </c>
      <c r="C21">
        <v>29</v>
      </c>
      <c r="D21" t="s">
        <v>35</v>
      </c>
      <c r="E21">
        <v>173</v>
      </c>
      <c r="F21">
        <v>70</v>
      </c>
      <c r="G21" s="2">
        <v>10</v>
      </c>
      <c r="H21" s="2">
        <v>4</v>
      </c>
      <c r="I21" s="2">
        <v>15</v>
      </c>
      <c r="J21" s="2">
        <v>5</v>
      </c>
      <c r="K21" s="2">
        <v>11</v>
      </c>
      <c r="L21" s="2">
        <v>8</v>
      </c>
      <c r="M21" s="2">
        <v>1</v>
      </c>
      <c r="N21" s="2">
        <v>1</v>
      </c>
      <c r="O21" s="2">
        <v>3</v>
      </c>
      <c r="P21" s="2">
        <v>6</v>
      </c>
      <c r="Q21" s="2">
        <v>2</v>
      </c>
      <c r="R21" s="2">
        <v>6</v>
      </c>
      <c r="S21" s="2">
        <v>2</v>
      </c>
      <c r="T21" s="2">
        <v>3</v>
      </c>
      <c r="U21" s="2">
        <v>7</v>
      </c>
      <c r="V21" s="2">
        <v>0</v>
      </c>
      <c r="W21" s="2">
        <v>3</v>
      </c>
      <c r="X21" s="2">
        <v>7</v>
      </c>
      <c r="Y21" s="2">
        <f t="shared" si="0"/>
        <v>36</v>
      </c>
      <c r="Z21" s="2">
        <f t="shared" si="1"/>
        <v>60</v>
      </c>
      <c r="AA21" s="2">
        <f t="shared" si="2"/>
        <v>8</v>
      </c>
      <c r="AB21" s="2">
        <f t="shared" si="3"/>
        <v>90</v>
      </c>
      <c r="AC21" s="2">
        <f t="shared" si="4"/>
        <v>10</v>
      </c>
      <c r="AD21" s="2">
        <f t="shared" si="5"/>
        <v>33</v>
      </c>
      <c r="AE21" s="2">
        <f t="shared" si="6"/>
        <v>56</v>
      </c>
      <c r="AF21" s="2">
        <f t="shared" si="7"/>
        <v>0</v>
      </c>
      <c r="AG21" s="2">
        <f t="shared" si="8"/>
        <v>3</v>
      </c>
      <c r="AH21" s="2">
        <f t="shared" si="9"/>
        <v>21</v>
      </c>
      <c r="AI21" s="2">
        <f t="shared" si="10"/>
        <v>281</v>
      </c>
    </row>
    <row r="22" spans="1:35" x14ac:dyDescent="0.25">
      <c r="A22" t="s">
        <v>60</v>
      </c>
      <c r="B22" t="s">
        <v>91</v>
      </c>
      <c r="C22">
        <v>24</v>
      </c>
      <c r="D22" t="s">
        <v>35</v>
      </c>
      <c r="E22">
        <v>182</v>
      </c>
      <c r="F22">
        <v>80</v>
      </c>
      <c r="G22" s="2">
        <v>12</v>
      </c>
      <c r="H22" s="2">
        <v>2</v>
      </c>
      <c r="I22" s="2">
        <v>7</v>
      </c>
      <c r="J22" s="2">
        <v>5</v>
      </c>
      <c r="K22" s="2">
        <v>8</v>
      </c>
      <c r="L22" s="2">
        <v>9</v>
      </c>
      <c r="M22" s="2">
        <v>19</v>
      </c>
      <c r="N22" s="2">
        <v>3</v>
      </c>
      <c r="O22" s="2">
        <v>5</v>
      </c>
      <c r="P22" s="2">
        <v>7</v>
      </c>
      <c r="Q22" s="2">
        <v>0</v>
      </c>
      <c r="R22" s="2">
        <v>5</v>
      </c>
      <c r="S22" s="2">
        <v>1</v>
      </c>
      <c r="T22" s="2">
        <v>3</v>
      </c>
      <c r="U22" s="2">
        <v>6</v>
      </c>
      <c r="V22" s="2">
        <v>8</v>
      </c>
      <c r="W22" s="2">
        <v>3</v>
      </c>
      <c r="X22" s="2">
        <v>3</v>
      </c>
      <c r="Y22" s="2">
        <f t="shared" si="0"/>
        <v>36</v>
      </c>
      <c r="Z22" s="2">
        <f t="shared" si="1"/>
        <v>84</v>
      </c>
      <c r="AA22" s="2">
        <f t="shared" si="2"/>
        <v>0</v>
      </c>
      <c r="AB22" s="2">
        <f t="shared" si="3"/>
        <v>35</v>
      </c>
      <c r="AC22" s="2">
        <f t="shared" si="4"/>
        <v>5</v>
      </c>
      <c r="AD22" s="2">
        <f t="shared" si="5"/>
        <v>24</v>
      </c>
      <c r="AE22" s="2">
        <f t="shared" si="6"/>
        <v>54</v>
      </c>
      <c r="AF22" s="2">
        <f t="shared" si="7"/>
        <v>152</v>
      </c>
      <c r="AG22" s="2">
        <f t="shared" si="8"/>
        <v>9</v>
      </c>
      <c r="AH22" s="2">
        <f t="shared" si="9"/>
        <v>15</v>
      </c>
      <c r="AI22" s="2">
        <f t="shared" si="10"/>
        <v>378</v>
      </c>
    </row>
    <row r="23" spans="1:35" x14ac:dyDescent="0.25">
      <c r="A23" t="s">
        <v>61</v>
      </c>
      <c r="B23" t="s">
        <v>44</v>
      </c>
      <c r="C23">
        <v>25</v>
      </c>
      <c r="D23" t="s">
        <v>35</v>
      </c>
      <c r="E23">
        <v>185</v>
      </c>
      <c r="F23">
        <v>64</v>
      </c>
      <c r="G23" s="2">
        <v>11</v>
      </c>
      <c r="H23" s="2">
        <v>3</v>
      </c>
      <c r="I23" s="2">
        <v>16</v>
      </c>
      <c r="J23" s="2">
        <v>11</v>
      </c>
      <c r="K23" s="2">
        <v>11</v>
      </c>
      <c r="L23" s="2">
        <v>16</v>
      </c>
      <c r="M23" s="2">
        <v>8</v>
      </c>
      <c r="N23" s="2">
        <v>6</v>
      </c>
      <c r="O23" s="2">
        <v>7</v>
      </c>
      <c r="P23" s="2">
        <v>6</v>
      </c>
      <c r="Q23" s="2">
        <v>1</v>
      </c>
      <c r="R23" s="2">
        <v>8</v>
      </c>
      <c r="S23" s="2">
        <v>1</v>
      </c>
      <c r="T23" s="2">
        <v>5</v>
      </c>
      <c r="U23" s="2">
        <v>7</v>
      </c>
      <c r="V23" s="2">
        <v>4</v>
      </c>
      <c r="W23" s="2">
        <v>3</v>
      </c>
      <c r="X23" s="2">
        <v>1</v>
      </c>
      <c r="Y23" s="2">
        <f t="shared" si="0"/>
        <v>36</v>
      </c>
      <c r="Z23" s="2">
        <f t="shared" si="1"/>
        <v>66</v>
      </c>
      <c r="AA23" s="2">
        <f t="shared" si="2"/>
        <v>3</v>
      </c>
      <c r="AB23" s="2">
        <f t="shared" si="3"/>
        <v>128</v>
      </c>
      <c r="AC23" s="2">
        <f t="shared" si="4"/>
        <v>11</v>
      </c>
      <c r="AD23" s="2">
        <f t="shared" si="5"/>
        <v>55</v>
      </c>
      <c r="AE23" s="2">
        <f t="shared" si="6"/>
        <v>112</v>
      </c>
      <c r="AF23" s="2">
        <f t="shared" si="7"/>
        <v>32</v>
      </c>
      <c r="AG23" s="2">
        <f t="shared" si="8"/>
        <v>18</v>
      </c>
      <c r="AH23" s="2">
        <f t="shared" si="9"/>
        <v>7</v>
      </c>
      <c r="AI23" s="2">
        <f t="shared" si="10"/>
        <v>432</v>
      </c>
    </row>
    <row r="24" spans="1:35" x14ac:dyDescent="0.25">
      <c r="A24" t="s">
        <v>62</v>
      </c>
      <c r="B24" t="s">
        <v>34</v>
      </c>
      <c r="C24">
        <v>28</v>
      </c>
      <c r="D24" t="s">
        <v>35</v>
      </c>
      <c r="E24">
        <v>171</v>
      </c>
      <c r="F24">
        <v>60</v>
      </c>
      <c r="G24" s="2">
        <v>14</v>
      </c>
      <c r="H24" s="2">
        <v>7</v>
      </c>
      <c r="I24" s="2">
        <v>13</v>
      </c>
      <c r="J24" s="2">
        <v>8</v>
      </c>
      <c r="K24" s="2">
        <v>13</v>
      </c>
      <c r="L24" s="2">
        <v>12</v>
      </c>
      <c r="M24" s="2">
        <v>13</v>
      </c>
      <c r="N24" s="2">
        <v>6</v>
      </c>
      <c r="O24" s="2">
        <v>9</v>
      </c>
      <c r="P24" s="2">
        <v>4</v>
      </c>
      <c r="Q24" s="2">
        <v>0</v>
      </c>
      <c r="R24" s="2">
        <v>7</v>
      </c>
      <c r="S24" s="2">
        <v>1</v>
      </c>
      <c r="T24" s="2">
        <v>2</v>
      </c>
      <c r="U24" s="2">
        <v>7</v>
      </c>
      <c r="V24" s="2">
        <v>5</v>
      </c>
      <c r="W24" s="2">
        <v>4</v>
      </c>
      <c r="X24" s="2">
        <v>6</v>
      </c>
      <c r="Y24" s="2">
        <f t="shared" si="0"/>
        <v>36</v>
      </c>
      <c r="Z24" s="2">
        <f t="shared" si="1"/>
        <v>56</v>
      </c>
      <c r="AA24" s="2">
        <f t="shared" si="2"/>
        <v>0</v>
      </c>
      <c r="AB24" s="2">
        <f t="shared" si="3"/>
        <v>91</v>
      </c>
      <c r="AC24" s="2">
        <f t="shared" si="4"/>
        <v>8</v>
      </c>
      <c r="AD24" s="2">
        <f t="shared" si="5"/>
        <v>26</v>
      </c>
      <c r="AE24" s="2">
        <f t="shared" si="6"/>
        <v>84</v>
      </c>
      <c r="AF24" s="2">
        <f t="shared" si="7"/>
        <v>65</v>
      </c>
      <c r="AG24" s="2">
        <f t="shared" si="8"/>
        <v>24</v>
      </c>
      <c r="AH24" s="2">
        <f t="shared" si="9"/>
        <v>54</v>
      </c>
      <c r="AI24" s="2">
        <f t="shared" si="10"/>
        <v>408</v>
      </c>
    </row>
    <row r="25" spans="1:35" x14ac:dyDescent="0.25">
      <c r="A25" t="s">
        <v>63</v>
      </c>
      <c r="B25" t="s">
        <v>44</v>
      </c>
      <c r="C25">
        <v>20</v>
      </c>
      <c r="D25" t="s">
        <v>35</v>
      </c>
      <c r="E25">
        <v>175</v>
      </c>
      <c r="F25">
        <v>70</v>
      </c>
      <c r="G25" s="2">
        <v>15</v>
      </c>
      <c r="H25" s="2">
        <v>2</v>
      </c>
      <c r="I25" s="2">
        <v>14</v>
      </c>
      <c r="J25" s="2">
        <v>16</v>
      </c>
      <c r="K25" s="2">
        <v>16</v>
      </c>
      <c r="L25" s="2">
        <v>14</v>
      </c>
      <c r="M25" s="2">
        <v>2</v>
      </c>
      <c r="N25" s="2">
        <v>2</v>
      </c>
      <c r="O25" s="2">
        <v>4</v>
      </c>
      <c r="P25" s="2">
        <v>8</v>
      </c>
      <c r="Q25" s="2">
        <v>0</v>
      </c>
      <c r="R25" s="2">
        <v>5</v>
      </c>
      <c r="S25" s="2">
        <v>6</v>
      </c>
      <c r="T25" s="2">
        <v>7</v>
      </c>
      <c r="U25" s="2">
        <v>3</v>
      </c>
      <c r="V25" s="2">
        <v>4</v>
      </c>
      <c r="W25" s="2">
        <v>1</v>
      </c>
      <c r="X25" s="2">
        <v>2</v>
      </c>
      <c r="Y25" s="2">
        <f t="shared" si="0"/>
        <v>36</v>
      </c>
      <c r="Z25" s="2">
        <f t="shared" si="1"/>
        <v>120</v>
      </c>
      <c r="AA25" s="2">
        <f t="shared" si="2"/>
        <v>0</v>
      </c>
      <c r="AB25" s="2">
        <f t="shared" si="3"/>
        <v>70</v>
      </c>
      <c r="AC25" s="2">
        <f t="shared" si="4"/>
        <v>96</v>
      </c>
      <c r="AD25" s="2">
        <f t="shared" si="5"/>
        <v>112</v>
      </c>
      <c r="AE25" s="2">
        <f t="shared" si="6"/>
        <v>42</v>
      </c>
      <c r="AF25" s="2">
        <f t="shared" si="7"/>
        <v>8</v>
      </c>
      <c r="AG25" s="2">
        <f t="shared" si="8"/>
        <v>2</v>
      </c>
      <c r="AH25" s="2">
        <f t="shared" si="9"/>
        <v>8</v>
      </c>
      <c r="AI25" s="2">
        <f t="shared" si="10"/>
        <v>458</v>
      </c>
    </row>
    <row r="26" spans="1:35" x14ac:dyDescent="0.25">
      <c r="A26" t="s">
        <v>64</v>
      </c>
      <c r="B26" t="s">
        <v>91</v>
      </c>
      <c r="C26">
        <v>24</v>
      </c>
      <c r="D26" t="s">
        <v>35</v>
      </c>
      <c r="E26">
        <v>175</v>
      </c>
      <c r="F26">
        <v>72</v>
      </c>
      <c r="G26" s="2">
        <v>5</v>
      </c>
      <c r="H26" s="2">
        <v>1</v>
      </c>
      <c r="I26" s="2">
        <v>8</v>
      </c>
      <c r="J26" s="2">
        <v>14</v>
      </c>
      <c r="K26" s="2">
        <v>3</v>
      </c>
      <c r="L26" s="2">
        <v>11</v>
      </c>
      <c r="M26" s="2">
        <v>1</v>
      </c>
      <c r="N26" s="2">
        <v>3</v>
      </c>
      <c r="O26" s="2">
        <v>4</v>
      </c>
      <c r="P26" s="2">
        <v>6</v>
      </c>
      <c r="Q26" s="2">
        <v>0</v>
      </c>
      <c r="R26" s="2">
        <v>3</v>
      </c>
      <c r="S26" s="2">
        <v>4</v>
      </c>
      <c r="T26" s="2">
        <v>5</v>
      </c>
      <c r="U26" s="2">
        <v>5</v>
      </c>
      <c r="V26" s="2">
        <v>5</v>
      </c>
      <c r="W26" s="2">
        <v>7</v>
      </c>
      <c r="X26" s="2">
        <v>1</v>
      </c>
      <c r="Y26" s="2">
        <f t="shared" si="0"/>
        <v>36</v>
      </c>
      <c r="Z26" s="2">
        <f t="shared" si="1"/>
        <v>30</v>
      </c>
      <c r="AA26" s="2">
        <f t="shared" si="2"/>
        <v>0</v>
      </c>
      <c r="AB26" s="2">
        <f t="shared" si="3"/>
        <v>24</v>
      </c>
      <c r="AC26" s="2">
        <f t="shared" si="4"/>
        <v>56</v>
      </c>
      <c r="AD26" s="2">
        <f t="shared" si="5"/>
        <v>15</v>
      </c>
      <c r="AE26" s="2">
        <f t="shared" si="6"/>
        <v>55</v>
      </c>
      <c r="AF26" s="2">
        <f t="shared" si="7"/>
        <v>5</v>
      </c>
      <c r="AG26" s="2">
        <f t="shared" si="8"/>
        <v>21</v>
      </c>
      <c r="AH26" s="2">
        <f t="shared" si="9"/>
        <v>4</v>
      </c>
      <c r="AI26" s="2">
        <f t="shared" si="10"/>
        <v>210</v>
      </c>
    </row>
    <row r="27" spans="1:35" x14ac:dyDescent="0.25">
      <c r="A27" t="s">
        <v>65</v>
      </c>
      <c r="B27" t="s">
        <v>44</v>
      </c>
      <c r="C27">
        <v>22</v>
      </c>
      <c r="D27" t="s">
        <v>38</v>
      </c>
      <c r="E27">
        <v>165</v>
      </c>
      <c r="F27">
        <v>56</v>
      </c>
      <c r="G27" s="2">
        <v>14</v>
      </c>
      <c r="H27" s="2">
        <v>6</v>
      </c>
      <c r="I27" s="2">
        <v>9</v>
      </c>
      <c r="J27" s="2">
        <v>10</v>
      </c>
      <c r="K27" s="2">
        <v>11</v>
      </c>
      <c r="L27" s="2">
        <v>12</v>
      </c>
      <c r="M27" s="2">
        <v>10</v>
      </c>
      <c r="N27" s="2">
        <v>10</v>
      </c>
      <c r="O27" s="2">
        <v>13</v>
      </c>
      <c r="P27" s="2">
        <v>6</v>
      </c>
      <c r="Q27" s="2">
        <v>1</v>
      </c>
      <c r="R27" s="2">
        <v>7</v>
      </c>
      <c r="S27" s="2">
        <v>4</v>
      </c>
      <c r="T27" s="2">
        <v>1</v>
      </c>
      <c r="U27" s="2">
        <v>7</v>
      </c>
      <c r="V27" s="2">
        <v>1</v>
      </c>
      <c r="W27" s="2">
        <v>3</v>
      </c>
      <c r="X27" s="2">
        <v>6</v>
      </c>
      <c r="Y27" s="2">
        <f t="shared" si="0"/>
        <v>36</v>
      </c>
      <c r="Z27" s="2">
        <f t="shared" si="1"/>
        <v>84</v>
      </c>
      <c r="AA27" s="2">
        <f t="shared" si="2"/>
        <v>6</v>
      </c>
      <c r="AB27" s="2">
        <f t="shared" si="3"/>
        <v>63</v>
      </c>
      <c r="AC27" s="2">
        <f t="shared" si="4"/>
        <v>40</v>
      </c>
      <c r="AD27" s="2">
        <f t="shared" si="5"/>
        <v>11</v>
      </c>
      <c r="AE27" s="2">
        <f t="shared" si="6"/>
        <v>84</v>
      </c>
      <c r="AF27" s="2">
        <f t="shared" si="7"/>
        <v>10</v>
      </c>
      <c r="AG27" s="2">
        <f t="shared" si="8"/>
        <v>30</v>
      </c>
      <c r="AH27" s="2">
        <f t="shared" si="9"/>
        <v>78</v>
      </c>
      <c r="AI27" s="2">
        <f t="shared" si="10"/>
        <v>406</v>
      </c>
    </row>
    <row r="28" spans="1:35" x14ac:dyDescent="0.25">
      <c r="A28" t="s">
        <v>66</v>
      </c>
      <c r="B28" t="s">
        <v>34</v>
      </c>
      <c r="C28">
        <v>35</v>
      </c>
      <c r="D28" t="s">
        <v>35</v>
      </c>
      <c r="E28">
        <v>181</v>
      </c>
      <c r="F28">
        <v>82</v>
      </c>
      <c r="G28" s="2">
        <v>10</v>
      </c>
      <c r="H28" s="2">
        <v>6</v>
      </c>
      <c r="I28" s="2">
        <v>14</v>
      </c>
      <c r="J28" s="2">
        <v>11</v>
      </c>
      <c r="K28" s="2">
        <v>5</v>
      </c>
      <c r="L28" s="2">
        <v>10</v>
      </c>
      <c r="M28" s="2">
        <v>8</v>
      </c>
      <c r="N28" s="2">
        <v>11</v>
      </c>
      <c r="O28" s="2">
        <v>17</v>
      </c>
      <c r="P28" s="2">
        <v>2</v>
      </c>
      <c r="Q28" s="2">
        <v>0</v>
      </c>
      <c r="R28" s="2">
        <v>3</v>
      </c>
      <c r="S28" s="2">
        <v>5</v>
      </c>
      <c r="T28" s="2">
        <v>4</v>
      </c>
      <c r="U28" s="2">
        <v>4</v>
      </c>
      <c r="V28" s="2">
        <v>6</v>
      </c>
      <c r="W28" s="2">
        <v>4</v>
      </c>
      <c r="X28" s="2">
        <v>8</v>
      </c>
      <c r="Y28" s="2">
        <f t="shared" si="0"/>
        <v>36</v>
      </c>
      <c r="Z28" s="2">
        <f t="shared" si="1"/>
        <v>20</v>
      </c>
      <c r="AA28" s="2">
        <f t="shared" si="2"/>
        <v>0</v>
      </c>
      <c r="AB28" s="2">
        <f t="shared" si="3"/>
        <v>42</v>
      </c>
      <c r="AC28" s="2">
        <f t="shared" si="4"/>
        <v>55</v>
      </c>
      <c r="AD28" s="2">
        <f t="shared" si="5"/>
        <v>20</v>
      </c>
      <c r="AE28" s="2">
        <f t="shared" si="6"/>
        <v>40</v>
      </c>
      <c r="AF28" s="2">
        <f t="shared" si="7"/>
        <v>48</v>
      </c>
      <c r="AG28" s="2">
        <f t="shared" si="8"/>
        <v>44</v>
      </c>
      <c r="AH28" s="2">
        <f t="shared" si="9"/>
        <v>136</v>
      </c>
      <c r="AI28" s="2">
        <f t="shared" si="10"/>
        <v>405</v>
      </c>
    </row>
    <row r="29" spans="1:35" x14ac:dyDescent="0.25">
      <c r="A29" t="s">
        <v>67</v>
      </c>
      <c r="B29" t="s">
        <v>34</v>
      </c>
      <c r="C29">
        <v>34</v>
      </c>
      <c r="D29" t="s">
        <v>38</v>
      </c>
      <c r="E29">
        <v>167</v>
      </c>
      <c r="F29">
        <v>54</v>
      </c>
      <c r="G29" s="2">
        <v>9</v>
      </c>
      <c r="H29" s="2">
        <v>5</v>
      </c>
      <c r="I29" s="2">
        <v>12</v>
      </c>
      <c r="J29" s="2">
        <v>12</v>
      </c>
      <c r="K29" s="2">
        <v>10</v>
      </c>
      <c r="L29" s="2">
        <v>10</v>
      </c>
      <c r="M29" s="2">
        <v>7</v>
      </c>
      <c r="N29" s="2">
        <v>2</v>
      </c>
      <c r="O29" s="2">
        <v>8</v>
      </c>
      <c r="P29" s="2">
        <v>6</v>
      </c>
      <c r="Q29" s="2">
        <v>0</v>
      </c>
      <c r="R29" s="2">
        <v>4</v>
      </c>
      <c r="S29" s="2">
        <v>4</v>
      </c>
      <c r="T29" s="2">
        <v>8</v>
      </c>
      <c r="U29" s="2">
        <v>5</v>
      </c>
      <c r="V29" s="2">
        <v>1</v>
      </c>
      <c r="W29" s="2">
        <v>2</v>
      </c>
      <c r="X29" s="2">
        <v>6</v>
      </c>
      <c r="Y29" s="2">
        <f t="shared" si="0"/>
        <v>36</v>
      </c>
      <c r="Z29" s="2">
        <f t="shared" si="1"/>
        <v>54</v>
      </c>
      <c r="AA29" s="2">
        <f t="shared" si="2"/>
        <v>0</v>
      </c>
      <c r="AB29" s="2">
        <f t="shared" si="3"/>
        <v>48</v>
      </c>
      <c r="AC29" s="2">
        <f t="shared" si="4"/>
        <v>48</v>
      </c>
      <c r="AD29" s="2">
        <f t="shared" si="5"/>
        <v>80</v>
      </c>
      <c r="AE29" s="2">
        <f t="shared" si="6"/>
        <v>50</v>
      </c>
      <c r="AF29" s="2">
        <f t="shared" si="7"/>
        <v>7</v>
      </c>
      <c r="AG29" s="2">
        <f t="shared" si="8"/>
        <v>4</v>
      </c>
      <c r="AH29" s="2">
        <f t="shared" si="9"/>
        <v>48</v>
      </c>
      <c r="AI29" s="2">
        <f t="shared" si="10"/>
        <v>339</v>
      </c>
    </row>
    <row r="30" spans="1:35" x14ac:dyDescent="0.25">
      <c r="A30" t="s">
        <v>68</v>
      </c>
      <c r="B30" t="s">
        <v>44</v>
      </c>
      <c r="C30">
        <v>27</v>
      </c>
      <c r="D30" t="s">
        <v>35</v>
      </c>
      <c r="E30">
        <v>192</v>
      </c>
      <c r="F30">
        <v>96</v>
      </c>
      <c r="G30" s="2">
        <v>19</v>
      </c>
      <c r="H30" s="2">
        <v>7</v>
      </c>
      <c r="I30" s="2">
        <v>21</v>
      </c>
      <c r="J30" s="2">
        <v>12</v>
      </c>
      <c r="K30" s="2">
        <v>19</v>
      </c>
      <c r="L30" s="2">
        <v>19</v>
      </c>
      <c r="M30" s="2">
        <v>4</v>
      </c>
      <c r="N30" s="2">
        <v>2</v>
      </c>
      <c r="O30" s="2">
        <v>11</v>
      </c>
      <c r="P30" s="2">
        <v>6</v>
      </c>
      <c r="Q30" s="2">
        <v>4</v>
      </c>
      <c r="R30" s="2">
        <v>6</v>
      </c>
      <c r="S30" s="2">
        <v>1</v>
      </c>
      <c r="T30" s="2">
        <v>8</v>
      </c>
      <c r="U30" s="2">
        <v>6</v>
      </c>
      <c r="V30" s="2">
        <v>0</v>
      </c>
      <c r="W30" s="2">
        <v>2</v>
      </c>
      <c r="X30" s="2">
        <v>3</v>
      </c>
      <c r="Y30" s="2">
        <f t="shared" si="0"/>
        <v>36</v>
      </c>
      <c r="Z30" s="2">
        <f t="shared" si="1"/>
        <v>114</v>
      </c>
      <c r="AA30" s="2">
        <f t="shared" si="2"/>
        <v>28</v>
      </c>
      <c r="AB30" s="2">
        <f t="shared" si="3"/>
        <v>126</v>
      </c>
      <c r="AC30" s="2">
        <f t="shared" si="4"/>
        <v>12</v>
      </c>
      <c r="AD30" s="2">
        <f t="shared" si="5"/>
        <v>152</v>
      </c>
      <c r="AE30" s="2">
        <f t="shared" si="6"/>
        <v>114</v>
      </c>
      <c r="AF30" s="2">
        <f t="shared" si="7"/>
        <v>0</v>
      </c>
      <c r="AG30" s="2">
        <f t="shared" si="8"/>
        <v>4</v>
      </c>
      <c r="AH30" s="2">
        <f t="shared" si="9"/>
        <v>33</v>
      </c>
      <c r="AI30" s="2">
        <f t="shared" si="10"/>
        <v>583</v>
      </c>
    </row>
    <row r="31" spans="1:35" x14ac:dyDescent="0.25">
      <c r="A31" t="s">
        <v>69</v>
      </c>
      <c r="B31" t="s">
        <v>34</v>
      </c>
      <c r="C31">
        <v>25</v>
      </c>
      <c r="D31" t="s">
        <v>38</v>
      </c>
      <c r="E31">
        <v>157</v>
      </c>
      <c r="F31">
        <v>48</v>
      </c>
      <c r="G31" s="2">
        <v>5</v>
      </c>
      <c r="H31" s="2">
        <v>1</v>
      </c>
      <c r="I31" s="2">
        <v>14</v>
      </c>
      <c r="J31" s="2">
        <v>16</v>
      </c>
      <c r="K31" s="2">
        <v>6</v>
      </c>
      <c r="L31" s="2">
        <v>13</v>
      </c>
      <c r="M31" s="2">
        <v>14</v>
      </c>
      <c r="N31" s="2">
        <v>8</v>
      </c>
      <c r="O31" s="2">
        <v>8</v>
      </c>
      <c r="P31" s="2">
        <v>2</v>
      </c>
      <c r="Q31" s="2">
        <v>1</v>
      </c>
      <c r="R31" s="2">
        <v>7</v>
      </c>
      <c r="S31" s="2">
        <v>4</v>
      </c>
      <c r="T31" s="2">
        <v>5</v>
      </c>
      <c r="U31" s="2">
        <v>6</v>
      </c>
      <c r="V31" s="2">
        <v>8</v>
      </c>
      <c r="W31" s="2">
        <v>0</v>
      </c>
      <c r="X31" s="2">
        <v>3</v>
      </c>
      <c r="Y31" s="2">
        <f t="shared" si="0"/>
        <v>36</v>
      </c>
      <c r="Z31" s="2">
        <f t="shared" si="1"/>
        <v>10</v>
      </c>
      <c r="AA31" s="2">
        <f t="shared" si="2"/>
        <v>1</v>
      </c>
      <c r="AB31" s="2">
        <f t="shared" si="3"/>
        <v>98</v>
      </c>
      <c r="AC31" s="2">
        <f t="shared" si="4"/>
        <v>64</v>
      </c>
      <c r="AD31" s="2">
        <f t="shared" si="5"/>
        <v>30</v>
      </c>
      <c r="AE31" s="2">
        <f t="shared" si="6"/>
        <v>78</v>
      </c>
      <c r="AF31" s="2">
        <f t="shared" si="7"/>
        <v>112</v>
      </c>
      <c r="AG31" s="2">
        <f t="shared" si="8"/>
        <v>0</v>
      </c>
      <c r="AH31" s="2">
        <f t="shared" si="9"/>
        <v>24</v>
      </c>
      <c r="AI31" s="2">
        <f t="shared" si="10"/>
        <v>417</v>
      </c>
    </row>
    <row r="32" spans="1:35" x14ac:dyDescent="0.25">
      <c r="A32" t="s">
        <v>70</v>
      </c>
      <c r="B32" t="s">
        <v>34</v>
      </c>
      <c r="C32">
        <v>32</v>
      </c>
      <c r="D32" t="s">
        <v>35</v>
      </c>
      <c r="E32">
        <v>192</v>
      </c>
      <c r="F32">
        <v>101</v>
      </c>
      <c r="G32" s="2">
        <v>12</v>
      </c>
      <c r="H32" s="2">
        <v>6</v>
      </c>
      <c r="I32" s="2">
        <v>7</v>
      </c>
      <c r="J32" s="2">
        <v>5</v>
      </c>
      <c r="K32" s="2">
        <v>10</v>
      </c>
      <c r="L32" s="2">
        <v>7</v>
      </c>
      <c r="M32" s="2">
        <v>5</v>
      </c>
      <c r="N32" s="2">
        <v>6</v>
      </c>
      <c r="O32" s="2">
        <v>5</v>
      </c>
      <c r="P32" s="2">
        <v>6</v>
      </c>
      <c r="Q32" s="2">
        <v>2</v>
      </c>
      <c r="R32" s="2">
        <v>4</v>
      </c>
      <c r="S32" s="2">
        <v>3</v>
      </c>
      <c r="T32" s="2">
        <v>2</v>
      </c>
      <c r="U32" s="2">
        <v>8</v>
      </c>
      <c r="V32" s="2">
        <v>6</v>
      </c>
      <c r="W32" s="2">
        <v>2</v>
      </c>
      <c r="X32" s="2">
        <v>3</v>
      </c>
      <c r="Y32" s="2">
        <f t="shared" si="0"/>
        <v>36</v>
      </c>
      <c r="Z32" s="2">
        <f t="shared" si="1"/>
        <v>72</v>
      </c>
      <c r="AA32" s="2">
        <f t="shared" si="2"/>
        <v>12</v>
      </c>
      <c r="AB32" s="2">
        <f t="shared" si="3"/>
        <v>28</v>
      </c>
      <c r="AC32" s="2">
        <f t="shared" si="4"/>
        <v>15</v>
      </c>
      <c r="AD32" s="2">
        <f t="shared" si="5"/>
        <v>20</v>
      </c>
      <c r="AE32" s="2">
        <f t="shared" si="6"/>
        <v>56</v>
      </c>
      <c r="AF32" s="2">
        <f t="shared" si="7"/>
        <v>30</v>
      </c>
      <c r="AG32" s="2">
        <f t="shared" si="8"/>
        <v>12</v>
      </c>
      <c r="AH32" s="2">
        <f t="shared" si="9"/>
        <v>15</v>
      </c>
      <c r="AI32" s="2">
        <f t="shared" si="10"/>
        <v>260</v>
      </c>
    </row>
    <row r="33" spans="1:35" x14ac:dyDescent="0.25">
      <c r="A33" t="s">
        <v>71</v>
      </c>
      <c r="B33" t="s">
        <v>44</v>
      </c>
      <c r="C33">
        <v>32</v>
      </c>
      <c r="D33" t="s">
        <v>35</v>
      </c>
      <c r="E33">
        <v>172</v>
      </c>
      <c r="F33">
        <v>56</v>
      </c>
      <c r="G33" s="2">
        <v>10</v>
      </c>
      <c r="H33" s="2">
        <v>5</v>
      </c>
      <c r="I33" s="2">
        <v>11</v>
      </c>
      <c r="J33" s="2">
        <v>4</v>
      </c>
      <c r="K33" s="2">
        <v>6</v>
      </c>
      <c r="L33" s="2">
        <v>9</v>
      </c>
      <c r="M33" s="2">
        <v>3</v>
      </c>
      <c r="N33" s="2">
        <v>4</v>
      </c>
      <c r="O33" s="2">
        <v>3</v>
      </c>
      <c r="P33" s="2">
        <v>8</v>
      </c>
      <c r="Q33" s="2">
        <v>0</v>
      </c>
      <c r="R33" s="2">
        <v>6</v>
      </c>
      <c r="S33" s="2">
        <v>5</v>
      </c>
      <c r="T33" s="2">
        <v>4</v>
      </c>
      <c r="U33" s="2">
        <v>6</v>
      </c>
      <c r="V33" s="2">
        <v>2</v>
      </c>
      <c r="W33" s="2">
        <v>4</v>
      </c>
      <c r="X33" s="2">
        <v>1</v>
      </c>
      <c r="Y33" s="2">
        <f t="shared" si="0"/>
        <v>36</v>
      </c>
      <c r="Z33" s="2">
        <f t="shared" si="1"/>
        <v>80</v>
      </c>
      <c r="AA33" s="2">
        <f t="shared" si="2"/>
        <v>0</v>
      </c>
      <c r="AB33" s="2">
        <f t="shared" si="3"/>
        <v>66</v>
      </c>
      <c r="AC33" s="2">
        <f t="shared" si="4"/>
        <v>20</v>
      </c>
      <c r="AD33" s="2">
        <f t="shared" si="5"/>
        <v>24</v>
      </c>
      <c r="AE33" s="2">
        <f t="shared" si="6"/>
        <v>54</v>
      </c>
      <c r="AF33" s="2">
        <f t="shared" si="7"/>
        <v>6</v>
      </c>
      <c r="AG33" s="2">
        <f t="shared" si="8"/>
        <v>16</v>
      </c>
      <c r="AH33" s="2">
        <f t="shared" si="9"/>
        <v>3</v>
      </c>
      <c r="AI33" s="2">
        <f t="shared" si="10"/>
        <v>269</v>
      </c>
    </row>
    <row r="34" spans="1:35" x14ac:dyDescent="0.25">
      <c r="A34" t="s">
        <v>72</v>
      </c>
      <c r="B34" t="s">
        <v>44</v>
      </c>
      <c r="C34">
        <v>31</v>
      </c>
      <c r="D34" t="s">
        <v>38</v>
      </c>
      <c r="E34">
        <v>158</v>
      </c>
      <c r="F34">
        <v>56</v>
      </c>
      <c r="G34" s="2">
        <v>10</v>
      </c>
      <c r="H34" s="2">
        <v>6</v>
      </c>
      <c r="I34" s="2">
        <v>5</v>
      </c>
      <c r="J34" s="2">
        <v>3</v>
      </c>
      <c r="K34" s="2">
        <v>5</v>
      </c>
      <c r="L34" s="2">
        <v>4</v>
      </c>
      <c r="M34" s="2">
        <v>3</v>
      </c>
      <c r="N34" s="2">
        <v>14</v>
      </c>
      <c r="O34" s="2">
        <v>14</v>
      </c>
      <c r="P34" s="2">
        <v>5</v>
      </c>
      <c r="Q34" s="2">
        <v>0</v>
      </c>
      <c r="R34" s="2">
        <v>1</v>
      </c>
      <c r="S34" s="2">
        <v>4</v>
      </c>
      <c r="T34" s="2">
        <v>3</v>
      </c>
      <c r="U34" s="2">
        <v>2</v>
      </c>
      <c r="V34" s="2">
        <v>6</v>
      </c>
      <c r="W34" s="2">
        <v>7</v>
      </c>
      <c r="X34" s="2">
        <v>8</v>
      </c>
      <c r="Y34" s="2">
        <f t="shared" ref="Y34:Y65" si="11">P34+Q34+R34+S34+T34+U34+V34+W34+X34</f>
        <v>36</v>
      </c>
      <c r="Z34" s="2">
        <f t="shared" ref="Z34:Z65" si="12">G34*P34</f>
        <v>50</v>
      </c>
      <c r="AA34" s="2">
        <f t="shared" ref="AA34:AA65" si="13">H34*Q34</f>
        <v>0</v>
      </c>
      <c r="AB34" s="2">
        <f t="shared" ref="AB34:AB65" si="14">I34*R34</f>
        <v>5</v>
      </c>
      <c r="AC34" s="2">
        <f t="shared" ref="AC34:AC65" si="15">J34*S34</f>
        <v>12</v>
      </c>
      <c r="AD34" s="2">
        <f t="shared" ref="AD34:AD65" si="16">K34*T34</f>
        <v>15</v>
      </c>
      <c r="AE34" s="2">
        <f t="shared" ref="AE34:AE65" si="17">L34*U34</f>
        <v>8</v>
      </c>
      <c r="AF34" s="2">
        <f t="shared" ref="AF34:AF65" si="18">M34*V34</f>
        <v>18</v>
      </c>
      <c r="AG34" s="2">
        <f t="shared" ref="AG34:AG65" si="19">N34*W34</f>
        <v>98</v>
      </c>
      <c r="AH34" s="2">
        <f t="shared" ref="AH34:AH65" si="20">O34*X34</f>
        <v>112</v>
      </c>
      <c r="AI34" s="2">
        <f t="shared" ref="AI34:AI65" si="21">Z34+AA34+AB34+AC34+AD34+AE34+AF34+AG34+AH34</f>
        <v>318</v>
      </c>
    </row>
    <row r="35" spans="1:35" x14ac:dyDescent="0.25">
      <c r="A35" t="s">
        <v>73</v>
      </c>
      <c r="B35" t="s">
        <v>34</v>
      </c>
      <c r="C35">
        <v>21</v>
      </c>
      <c r="D35" t="s">
        <v>38</v>
      </c>
      <c r="E35">
        <v>173</v>
      </c>
      <c r="F35">
        <v>64</v>
      </c>
      <c r="G35" s="2">
        <v>3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1</v>
      </c>
      <c r="N35" s="2">
        <v>2</v>
      </c>
      <c r="O35" s="2">
        <v>3</v>
      </c>
      <c r="P35" s="2">
        <v>6</v>
      </c>
      <c r="Q35" s="2">
        <v>0</v>
      </c>
      <c r="R35" s="2">
        <v>5</v>
      </c>
      <c r="S35" s="2">
        <v>1</v>
      </c>
      <c r="T35" s="2">
        <v>7</v>
      </c>
      <c r="U35" s="2">
        <v>2</v>
      </c>
      <c r="V35" s="2">
        <v>3</v>
      </c>
      <c r="W35" s="2">
        <v>4</v>
      </c>
      <c r="X35" s="2">
        <v>8</v>
      </c>
      <c r="Y35" s="2">
        <f t="shared" si="11"/>
        <v>36</v>
      </c>
      <c r="Z35" s="2">
        <f t="shared" si="12"/>
        <v>18</v>
      </c>
      <c r="AA35" s="2">
        <f t="shared" si="13"/>
        <v>0</v>
      </c>
      <c r="AB35" s="2">
        <f t="shared" si="14"/>
        <v>5</v>
      </c>
      <c r="AC35" s="2">
        <f t="shared" si="15"/>
        <v>1</v>
      </c>
      <c r="AD35" s="2">
        <f t="shared" si="16"/>
        <v>14</v>
      </c>
      <c r="AE35" s="2">
        <f t="shared" si="17"/>
        <v>2</v>
      </c>
      <c r="AF35" s="2">
        <f t="shared" si="18"/>
        <v>3</v>
      </c>
      <c r="AG35" s="2">
        <f t="shared" si="19"/>
        <v>8</v>
      </c>
      <c r="AH35" s="2">
        <f t="shared" si="20"/>
        <v>24</v>
      </c>
      <c r="AI35" s="2">
        <f t="shared" si="21"/>
        <v>75</v>
      </c>
    </row>
    <row r="36" spans="1:35" x14ac:dyDescent="0.25">
      <c r="A36" t="s">
        <v>74</v>
      </c>
      <c r="B36" t="s">
        <v>44</v>
      </c>
      <c r="C36">
        <v>21</v>
      </c>
      <c r="D36" t="s">
        <v>35</v>
      </c>
      <c r="E36">
        <v>187</v>
      </c>
      <c r="F36">
        <v>73</v>
      </c>
      <c r="G36" s="2">
        <v>12</v>
      </c>
      <c r="H36" s="2">
        <v>3</v>
      </c>
      <c r="I36" s="2">
        <v>14</v>
      </c>
      <c r="J36" s="2">
        <v>2</v>
      </c>
      <c r="K36" s="2">
        <v>13</v>
      </c>
      <c r="L36" s="2">
        <v>11</v>
      </c>
      <c r="M36" s="2">
        <v>1</v>
      </c>
      <c r="N36" s="2">
        <v>1</v>
      </c>
      <c r="O36" s="2">
        <v>12</v>
      </c>
      <c r="P36" s="2">
        <v>8</v>
      </c>
      <c r="Q36" s="2">
        <v>2</v>
      </c>
      <c r="R36" s="2">
        <v>6</v>
      </c>
      <c r="S36" s="2">
        <v>3</v>
      </c>
      <c r="T36" s="2">
        <v>7</v>
      </c>
      <c r="U36" s="2">
        <v>5</v>
      </c>
      <c r="V36" s="2">
        <v>1</v>
      </c>
      <c r="W36" s="2">
        <v>0</v>
      </c>
      <c r="X36" s="2">
        <v>4</v>
      </c>
      <c r="Y36" s="2">
        <f t="shared" si="11"/>
        <v>36</v>
      </c>
      <c r="Z36" s="2">
        <f t="shared" si="12"/>
        <v>96</v>
      </c>
      <c r="AA36" s="2">
        <f t="shared" si="13"/>
        <v>6</v>
      </c>
      <c r="AB36" s="2">
        <f t="shared" si="14"/>
        <v>84</v>
      </c>
      <c r="AC36" s="2">
        <f t="shared" si="15"/>
        <v>6</v>
      </c>
      <c r="AD36" s="2">
        <f t="shared" si="16"/>
        <v>91</v>
      </c>
      <c r="AE36" s="2">
        <f t="shared" si="17"/>
        <v>55</v>
      </c>
      <c r="AF36" s="2">
        <f t="shared" si="18"/>
        <v>1</v>
      </c>
      <c r="AG36" s="2">
        <f t="shared" si="19"/>
        <v>0</v>
      </c>
      <c r="AH36" s="2">
        <f t="shared" si="20"/>
        <v>48</v>
      </c>
      <c r="AI36" s="2">
        <f t="shared" si="21"/>
        <v>387</v>
      </c>
    </row>
    <row r="37" spans="1:35" x14ac:dyDescent="0.25">
      <c r="A37" t="s">
        <v>75</v>
      </c>
      <c r="B37" t="s">
        <v>44</v>
      </c>
      <c r="C37">
        <v>25</v>
      </c>
      <c r="D37" t="s">
        <v>35</v>
      </c>
      <c r="E37">
        <v>187</v>
      </c>
      <c r="F37">
        <v>105</v>
      </c>
      <c r="G37" s="2">
        <v>13</v>
      </c>
      <c r="H37" s="2">
        <v>2</v>
      </c>
      <c r="I37" s="2">
        <v>14</v>
      </c>
      <c r="J37" s="2">
        <v>15</v>
      </c>
      <c r="K37" s="2">
        <v>12</v>
      </c>
      <c r="L37" s="2">
        <v>16</v>
      </c>
      <c r="M37" s="2">
        <v>10</v>
      </c>
      <c r="N37" s="2">
        <v>1</v>
      </c>
      <c r="O37" s="2">
        <v>16</v>
      </c>
      <c r="P37" s="2">
        <v>4</v>
      </c>
      <c r="Q37" s="2">
        <v>2</v>
      </c>
      <c r="R37" s="2">
        <v>7</v>
      </c>
      <c r="S37" s="2">
        <v>5</v>
      </c>
      <c r="T37" s="2">
        <v>6</v>
      </c>
      <c r="U37" s="2">
        <v>8</v>
      </c>
      <c r="V37" s="2">
        <v>2</v>
      </c>
      <c r="W37" s="2">
        <v>1</v>
      </c>
      <c r="X37" s="2">
        <v>1</v>
      </c>
      <c r="Y37" s="2">
        <f t="shared" si="11"/>
        <v>36</v>
      </c>
      <c r="Z37" s="2">
        <f t="shared" si="12"/>
        <v>52</v>
      </c>
      <c r="AA37" s="2">
        <f t="shared" si="13"/>
        <v>4</v>
      </c>
      <c r="AB37" s="2">
        <f t="shared" si="14"/>
        <v>98</v>
      </c>
      <c r="AC37" s="2">
        <f t="shared" si="15"/>
        <v>75</v>
      </c>
      <c r="AD37" s="2">
        <f t="shared" si="16"/>
        <v>72</v>
      </c>
      <c r="AE37" s="2">
        <f t="shared" si="17"/>
        <v>128</v>
      </c>
      <c r="AF37" s="2">
        <f t="shared" si="18"/>
        <v>20</v>
      </c>
      <c r="AG37" s="2">
        <f t="shared" si="19"/>
        <v>1</v>
      </c>
      <c r="AH37" s="2">
        <f t="shared" si="20"/>
        <v>16</v>
      </c>
      <c r="AI37" s="2">
        <f t="shared" si="21"/>
        <v>466</v>
      </c>
    </row>
    <row r="38" spans="1:35" x14ac:dyDescent="0.25">
      <c r="A38" t="s">
        <v>76</v>
      </c>
      <c r="B38" t="s">
        <v>34</v>
      </c>
      <c r="C38">
        <v>26</v>
      </c>
      <c r="D38" t="s">
        <v>35</v>
      </c>
      <c r="E38">
        <v>185</v>
      </c>
      <c r="F38">
        <v>82</v>
      </c>
      <c r="G38" s="2">
        <v>11</v>
      </c>
      <c r="H38" s="2">
        <v>3</v>
      </c>
      <c r="I38" s="2">
        <v>11</v>
      </c>
      <c r="J38" s="2">
        <v>2</v>
      </c>
      <c r="K38" s="2">
        <v>7</v>
      </c>
      <c r="L38" s="2">
        <v>9</v>
      </c>
      <c r="M38" s="2">
        <v>3</v>
      </c>
      <c r="N38" s="2">
        <v>5</v>
      </c>
      <c r="O38" s="2">
        <v>2</v>
      </c>
      <c r="P38" s="2">
        <v>5</v>
      </c>
      <c r="Q38" s="2">
        <v>0</v>
      </c>
      <c r="R38" s="2">
        <v>8</v>
      </c>
      <c r="S38" s="2">
        <v>1</v>
      </c>
      <c r="T38" s="2">
        <v>5</v>
      </c>
      <c r="U38" s="2">
        <v>4</v>
      </c>
      <c r="V38" s="2">
        <v>4</v>
      </c>
      <c r="W38" s="2">
        <v>2</v>
      </c>
      <c r="X38" s="2">
        <v>7</v>
      </c>
      <c r="Y38" s="2">
        <f t="shared" si="11"/>
        <v>36</v>
      </c>
      <c r="Z38" s="2">
        <f t="shared" si="12"/>
        <v>55</v>
      </c>
      <c r="AA38" s="2">
        <f t="shared" si="13"/>
        <v>0</v>
      </c>
      <c r="AB38" s="2">
        <f t="shared" si="14"/>
        <v>88</v>
      </c>
      <c r="AC38" s="2">
        <f t="shared" si="15"/>
        <v>2</v>
      </c>
      <c r="AD38" s="2">
        <f t="shared" si="16"/>
        <v>35</v>
      </c>
      <c r="AE38" s="2">
        <f t="shared" si="17"/>
        <v>36</v>
      </c>
      <c r="AF38" s="2">
        <f t="shared" si="18"/>
        <v>12</v>
      </c>
      <c r="AG38" s="2">
        <f t="shared" si="19"/>
        <v>10</v>
      </c>
      <c r="AH38" s="2">
        <f t="shared" si="20"/>
        <v>14</v>
      </c>
      <c r="AI38" s="2">
        <f t="shared" si="21"/>
        <v>252</v>
      </c>
    </row>
    <row r="39" spans="1:35" x14ac:dyDescent="0.25">
      <c r="A39" t="s">
        <v>77</v>
      </c>
      <c r="B39" t="s">
        <v>34</v>
      </c>
      <c r="C39">
        <v>32</v>
      </c>
      <c r="D39" t="s">
        <v>38</v>
      </c>
      <c r="E39">
        <v>169</v>
      </c>
      <c r="F39">
        <v>70</v>
      </c>
      <c r="G39" s="2">
        <v>11</v>
      </c>
      <c r="H39" s="2">
        <v>1</v>
      </c>
      <c r="I39" s="2">
        <v>5</v>
      </c>
      <c r="J39" s="2">
        <v>4</v>
      </c>
      <c r="K39" s="2">
        <v>4</v>
      </c>
      <c r="L39" s="2">
        <v>10</v>
      </c>
      <c r="M39" s="2">
        <v>1</v>
      </c>
      <c r="N39" s="2">
        <v>3</v>
      </c>
      <c r="O39" s="2">
        <v>2</v>
      </c>
      <c r="P39" s="2">
        <v>7</v>
      </c>
      <c r="Q39" s="2">
        <v>0</v>
      </c>
      <c r="R39" s="2">
        <v>5</v>
      </c>
      <c r="S39" s="2">
        <v>7</v>
      </c>
      <c r="T39" s="2">
        <v>4</v>
      </c>
      <c r="U39" s="2">
        <v>3</v>
      </c>
      <c r="V39" s="2">
        <v>2</v>
      </c>
      <c r="W39" s="2">
        <v>1</v>
      </c>
      <c r="X39" s="2">
        <v>7</v>
      </c>
      <c r="Y39" s="2">
        <f t="shared" si="11"/>
        <v>36</v>
      </c>
      <c r="Z39" s="2">
        <f t="shared" si="12"/>
        <v>77</v>
      </c>
      <c r="AA39" s="2">
        <f t="shared" si="13"/>
        <v>0</v>
      </c>
      <c r="AB39" s="2">
        <f t="shared" si="14"/>
        <v>25</v>
      </c>
      <c r="AC39" s="2">
        <f t="shared" si="15"/>
        <v>28</v>
      </c>
      <c r="AD39" s="2">
        <f t="shared" si="16"/>
        <v>16</v>
      </c>
      <c r="AE39" s="2">
        <f t="shared" si="17"/>
        <v>30</v>
      </c>
      <c r="AF39" s="2">
        <f t="shared" si="18"/>
        <v>2</v>
      </c>
      <c r="AG39" s="2">
        <f t="shared" si="19"/>
        <v>3</v>
      </c>
      <c r="AH39" s="2">
        <f t="shared" si="20"/>
        <v>14</v>
      </c>
      <c r="AI39" s="2">
        <f t="shared" si="21"/>
        <v>195</v>
      </c>
    </row>
    <row r="40" spans="1:35" x14ac:dyDescent="0.25">
      <c r="A40" t="s">
        <v>78</v>
      </c>
      <c r="B40" t="s">
        <v>44</v>
      </c>
      <c r="C40">
        <v>25</v>
      </c>
      <c r="D40" t="s">
        <v>35</v>
      </c>
      <c r="E40">
        <v>180</v>
      </c>
      <c r="F40">
        <v>76</v>
      </c>
      <c r="G40" s="2">
        <v>7</v>
      </c>
      <c r="H40" s="2">
        <v>1</v>
      </c>
      <c r="I40" s="2">
        <v>5</v>
      </c>
      <c r="J40" s="2">
        <v>2</v>
      </c>
      <c r="K40" s="2">
        <v>13</v>
      </c>
      <c r="L40" s="2">
        <v>4</v>
      </c>
      <c r="M40" s="2">
        <v>1</v>
      </c>
      <c r="N40" s="2">
        <v>5</v>
      </c>
      <c r="O40" s="2">
        <v>15</v>
      </c>
      <c r="P40" s="2">
        <v>4</v>
      </c>
      <c r="Q40" s="2">
        <v>0</v>
      </c>
      <c r="R40" s="2">
        <v>3</v>
      </c>
      <c r="S40" s="2">
        <v>1</v>
      </c>
      <c r="T40" s="2">
        <v>8</v>
      </c>
      <c r="U40" s="2">
        <v>5</v>
      </c>
      <c r="V40" s="2">
        <v>2</v>
      </c>
      <c r="W40" s="2">
        <v>6</v>
      </c>
      <c r="X40" s="2">
        <v>7</v>
      </c>
      <c r="Y40" s="2">
        <f t="shared" si="11"/>
        <v>36</v>
      </c>
      <c r="Z40" s="2">
        <f t="shared" si="12"/>
        <v>28</v>
      </c>
      <c r="AA40" s="2">
        <f t="shared" si="13"/>
        <v>0</v>
      </c>
      <c r="AB40" s="2">
        <f t="shared" si="14"/>
        <v>15</v>
      </c>
      <c r="AC40" s="2">
        <f t="shared" si="15"/>
        <v>2</v>
      </c>
      <c r="AD40" s="2">
        <f t="shared" si="16"/>
        <v>104</v>
      </c>
      <c r="AE40" s="2">
        <f t="shared" si="17"/>
        <v>20</v>
      </c>
      <c r="AF40" s="2">
        <f t="shared" si="18"/>
        <v>2</v>
      </c>
      <c r="AG40" s="2">
        <f t="shared" si="19"/>
        <v>30</v>
      </c>
      <c r="AH40" s="2">
        <f t="shared" si="20"/>
        <v>105</v>
      </c>
      <c r="AI40" s="2">
        <f t="shared" si="21"/>
        <v>306</v>
      </c>
    </row>
    <row r="41" spans="1:35" x14ac:dyDescent="0.25">
      <c r="A41" t="s">
        <v>124</v>
      </c>
      <c r="B41" t="s">
        <v>34</v>
      </c>
      <c r="C41">
        <v>23</v>
      </c>
      <c r="D41" t="s">
        <v>38</v>
      </c>
      <c r="E41">
        <v>172</v>
      </c>
      <c r="F41">
        <v>60</v>
      </c>
      <c r="G41" s="2">
        <v>11</v>
      </c>
      <c r="H41" s="2">
        <v>2</v>
      </c>
      <c r="I41" s="2">
        <v>10</v>
      </c>
      <c r="J41" s="2">
        <v>12</v>
      </c>
      <c r="K41" s="2">
        <v>8</v>
      </c>
      <c r="L41" s="2">
        <v>13</v>
      </c>
      <c r="M41" s="2">
        <v>2</v>
      </c>
      <c r="N41" s="2">
        <v>2</v>
      </c>
      <c r="O41" s="2">
        <v>5</v>
      </c>
      <c r="P41" s="2">
        <v>8</v>
      </c>
      <c r="Q41" s="2">
        <v>0</v>
      </c>
      <c r="R41" s="2">
        <v>7</v>
      </c>
      <c r="S41" s="2">
        <v>3</v>
      </c>
      <c r="T41" s="2">
        <v>3</v>
      </c>
      <c r="U41" s="2">
        <v>6</v>
      </c>
      <c r="V41" s="2">
        <v>1</v>
      </c>
      <c r="W41" s="2">
        <v>3</v>
      </c>
      <c r="X41" s="2">
        <v>5</v>
      </c>
      <c r="Y41" s="2">
        <f t="shared" si="11"/>
        <v>36</v>
      </c>
      <c r="Z41" s="2">
        <f t="shared" si="12"/>
        <v>88</v>
      </c>
      <c r="AA41" s="2">
        <f t="shared" si="13"/>
        <v>0</v>
      </c>
      <c r="AB41" s="2">
        <f t="shared" si="14"/>
        <v>70</v>
      </c>
      <c r="AC41" s="2">
        <f t="shared" si="15"/>
        <v>36</v>
      </c>
      <c r="AD41" s="2">
        <f t="shared" si="16"/>
        <v>24</v>
      </c>
      <c r="AE41" s="2">
        <f t="shared" si="17"/>
        <v>78</v>
      </c>
      <c r="AF41" s="2">
        <f t="shared" si="18"/>
        <v>2</v>
      </c>
      <c r="AG41" s="2">
        <f t="shared" si="19"/>
        <v>6</v>
      </c>
      <c r="AH41" s="2">
        <f t="shared" si="20"/>
        <v>25</v>
      </c>
      <c r="AI41" s="2">
        <f t="shared" si="21"/>
        <v>329</v>
      </c>
    </row>
    <row r="42" spans="1:35" x14ac:dyDescent="0.25">
      <c r="A42" t="s">
        <v>125</v>
      </c>
      <c r="B42" t="s">
        <v>34</v>
      </c>
      <c r="C42">
        <v>24</v>
      </c>
      <c r="D42" t="s">
        <v>35</v>
      </c>
      <c r="E42">
        <v>180</v>
      </c>
      <c r="F42">
        <v>81</v>
      </c>
      <c r="G42" s="2">
        <v>17</v>
      </c>
      <c r="H42" s="2">
        <v>3</v>
      </c>
      <c r="I42" s="2">
        <v>15</v>
      </c>
      <c r="J42" s="2">
        <v>7</v>
      </c>
      <c r="K42" s="2">
        <v>14</v>
      </c>
      <c r="L42" s="2">
        <v>14</v>
      </c>
      <c r="M42" s="2">
        <v>2</v>
      </c>
      <c r="N42" s="2">
        <v>2</v>
      </c>
      <c r="O42" s="2">
        <v>2</v>
      </c>
      <c r="P42" s="2">
        <v>8</v>
      </c>
      <c r="Q42" s="2">
        <v>0</v>
      </c>
      <c r="R42" s="2">
        <v>7</v>
      </c>
      <c r="S42" s="2">
        <v>4</v>
      </c>
      <c r="T42" s="2">
        <v>6</v>
      </c>
      <c r="U42" s="2">
        <v>5</v>
      </c>
      <c r="V42" s="2">
        <v>2</v>
      </c>
      <c r="W42" s="2">
        <v>3</v>
      </c>
      <c r="X42" s="2">
        <v>1</v>
      </c>
      <c r="Y42" s="2">
        <f t="shared" si="11"/>
        <v>36</v>
      </c>
      <c r="Z42" s="2">
        <f t="shared" si="12"/>
        <v>136</v>
      </c>
      <c r="AA42" s="2">
        <f t="shared" si="13"/>
        <v>0</v>
      </c>
      <c r="AB42" s="2">
        <f t="shared" si="14"/>
        <v>105</v>
      </c>
      <c r="AC42" s="2">
        <f t="shared" si="15"/>
        <v>28</v>
      </c>
      <c r="AD42" s="2">
        <f t="shared" si="16"/>
        <v>84</v>
      </c>
      <c r="AE42" s="2">
        <f t="shared" si="17"/>
        <v>70</v>
      </c>
      <c r="AF42" s="2">
        <f t="shared" si="18"/>
        <v>4</v>
      </c>
      <c r="AG42" s="2">
        <f t="shared" si="19"/>
        <v>6</v>
      </c>
      <c r="AH42" s="2">
        <f t="shared" si="20"/>
        <v>2</v>
      </c>
      <c r="AI42" s="2">
        <f t="shared" si="21"/>
        <v>435</v>
      </c>
    </row>
    <row r="43" spans="1:35" x14ac:dyDescent="0.25">
      <c r="A43" t="s">
        <v>126</v>
      </c>
      <c r="B43" t="s">
        <v>44</v>
      </c>
      <c r="C43">
        <v>35</v>
      </c>
      <c r="D43" t="s">
        <v>35</v>
      </c>
      <c r="E43">
        <v>180</v>
      </c>
      <c r="F43">
        <v>78</v>
      </c>
      <c r="G43" s="2">
        <v>8</v>
      </c>
      <c r="H43" s="2">
        <v>12</v>
      </c>
      <c r="I43" s="2">
        <v>6</v>
      </c>
      <c r="J43" s="2">
        <v>3</v>
      </c>
      <c r="K43" s="2">
        <v>6</v>
      </c>
      <c r="L43" s="2">
        <v>4</v>
      </c>
      <c r="M43" s="2">
        <v>2</v>
      </c>
      <c r="N43" s="2">
        <v>5</v>
      </c>
      <c r="O43" s="2">
        <v>7</v>
      </c>
      <c r="P43" s="2">
        <v>7</v>
      </c>
      <c r="Q43" s="2">
        <v>4</v>
      </c>
      <c r="R43" s="2">
        <v>2</v>
      </c>
      <c r="S43" s="2">
        <v>4</v>
      </c>
      <c r="T43" s="2">
        <v>7</v>
      </c>
      <c r="U43" s="2">
        <v>3</v>
      </c>
      <c r="V43" s="2">
        <v>0</v>
      </c>
      <c r="W43" s="2">
        <v>2</v>
      </c>
      <c r="X43" s="2">
        <v>7</v>
      </c>
      <c r="Y43" s="2">
        <f t="shared" si="11"/>
        <v>36</v>
      </c>
      <c r="Z43" s="2">
        <f t="shared" si="12"/>
        <v>56</v>
      </c>
      <c r="AA43" s="2">
        <f t="shared" si="13"/>
        <v>48</v>
      </c>
      <c r="AB43" s="2">
        <f t="shared" si="14"/>
        <v>12</v>
      </c>
      <c r="AC43" s="2">
        <f t="shared" si="15"/>
        <v>12</v>
      </c>
      <c r="AD43" s="2">
        <f t="shared" si="16"/>
        <v>42</v>
      </c>
      <c r="AE43" s="2">
        <f t="shared" si="17"/>
        <v>12</v>
      </c>
      <c r="AF43" s="2">
        <f t="shared" si="18"/>
        <v>0</v>
      </c>
      <c r="AG43" s="2">
        <f t="shared" si="19"/>
        <v>10</v>
      </c>
      <c r="AH43" s="2">
        <f t="shared" si="20"/>
        <v>49</v>
      </c>
      <c r="AI43" s="2">
        <f t="shared" si="21"/>
        <v>241</v>
      </c>
    </row>
    <row r="44" spans="1:35" x14ac:dyDescent="0.25">
      <c r="A44" t="s">
        <v>135</v>
      </c>
      <c r="B44" t="s">
        <v>34</v>
      </c>
      <c r="C44">
        <v>27</v>
      </c>
      <c r="D44" t="s">
        <v>38</v>
      </c>
      <c r="E44">
        <v>165</v>
      </c>
      <c r="F44">
        <v>70</v>
      </c>
      <c r="G44" s="2">
        <v>15</v>
      </c>
      <c r="H44" s="2">
        <v>5</v>
      </c>
      <c r="I44" s="2">
        <v>12</v>
      </c>
      <c r="J44" s="2">
        <v>13</v>
      </c>
      <c r="K44" s="2">
        <v>14</v>
      </c>
      <c r="L44" s="2">
        <v>12</v>
      </c>
      <c r="M44" s="2">
        <v>5</v>
      </c>
      <c r="N44" s="2">
        <v>5</v>
      </c>
      <c r="O44" s="2">
        <v>10</v>
      </c>
      <c r="P44" s="2">
        <v>8</v>
      </c>
      <c r="Q44" s="2">
        <v>0</v>
      </c>
      <c r="R44" s="2">
        <v>3</v>
      </c>
      <c r="S44" s="2">
        <v>6</v>
      </c>
      <c r="T44" s="2">
        <v>6</v>
      </c>
      <c r="U44" s="2">
        <v>6</v>
      </c>
      <c r="V44" s="2">
        <v>1</v>
      </c>
      <c r="W44" s="2">
        <v>4</v>
      </c>
      <c r="X44" s="2">
        <v>2</v>
      </c>
      <c r="Y44" s="2">
        <f t="shared" si="11"/>
        <v>36</v>
      </c>
      <c r="Z44" s="2">
        <f t="shared" si="12"/>
        <v>120</v>
      </c>
      <c r="AA44" s="2">
        <f t="shared" si="13"/>
        <v>0</v>
      </c>
      <c r="AB44" s="2">
        <f t="shared" si="14"/>
        <v>36</v>
      </c>
      <c r="AC44" s="2">
        <f t="shared" si="15"/>
        <v>78</v>
      </c>
      <c r="AD44" s="2">
        <f t="shared" si="16"/>
        <v>84</v>
      </c>
      <c r="AE44" s="2">
        <f t="shared" si="17"/>
        <v>72</v>
      </c>
      <c r="AF44" s="2">
        <f t="shared" si="18"/>
        <v>5</v>
      </c>
      <c r="AG44" s="2">
        <f t="shared" si="19"/>
        <v>20</v>
      </c>
      <c r="AH44" s="2">
        <f t="shared" si="20"/>
        <v>20</v>
      </c>
      <c r="AI44" s="2">
        <f t="shared" si="21"/>
        <v>435</v>
      </c>
    </row>
    <row r="45" spans="1:35" x14ac:dyDescent="0.25">
      <c r="A45" t="s">
        <v>136</v>
      </c>
      <c r="B45" t="s">
        <v>34</v>
      </c>
      <c r="C45">
        <v>27</v>
      </c>
      <c r="D45" t="s">
        <v>35</v>
      </c>
      <c r="E45">
        <v>182</v>
      </c>
      <c r="F45">
        <v>95</v>
      </c>
      <c r="G45" s="2">
        <v>13</v>
      </c>
      <c r="H45" s="2">
        <v>4</v>
      </c>
      <c r="I45" s="2">
        <v>14</v>
      </c>
      <c r="J45" s="2">
        <v>2</v>
      </c>
      <c r="K45" s="2">
        <v>2</v>
      </c>
      <c r="L45" s="2">
        <v>8</v>
      </c>
      <c r="M45" s="2">
        <v>4</v>
      </c>
      <c r="N45" s="2">
        <v>2</v>
      </c>
      <c r="O45" s="2">
        <v>6</v>
      </c>
      <c r="P45" s="2">
        <v>8</v>
      </c>
      <c r="Q45" s="2">
        <v>0</v>
      </c>
      <c r="R45" s="2">
        <v>4</v>
      </c>
      <c r="S45" s="2">
        <v>6</v>
      </c>
      <c r="T45" s="2">
        <v>2</v>
      </c>
      <c r="U45" s="2">
        <v>7</v>
      </c>
      <c r="V45" s="2">
        <v>5</v>
      </c>
      <c r="W45" s="2">
        <v>2</v>
      </c>
      <c r="X45" s="2">
        <v>2</v>
      </c>
      <c r="Y45" s="2">
        <f t="shared" si="11"/>
        <v>36</v>
      </c>
      <c r="Z45" s="2">
        <f t="shared" si="12"/>
        <v>104</v>
      </c>
      <c r="AA45" s="2">
        <f t="shared" si="13"/>
        <v>0</v>
      </c>
      <c r="AB45" s="2">
        <f t="shared" si="14"/>
        <v>56</v>
      </c>
      <c r="AC45" s="2">
        <f t="shared" si="15"/>
        <v>12</v>
      </c>
      <c r="AD45" s="2">
        <f t="shared" si="16"/>
        <v>4</v>
      </c>
      <c r="AE45" s="2">
        <f t="shared" si="17"/>
        <v>56</v>
      </c>
      <c r="AF45" s="2">
        <f t="shared" si="18"/>
        <v>20</v>
      </c>
      <c r="AG45" s="2">
        <f t="shared" si="19"/>
        <v>4</v>
      </c>
      <c r="AH45" s="2">
        <f t="shared" si="20"/>
        <v>12</v>
      </c>
      <c r="AI45" s="2">
        <f t="shared" si="21"/>
        <v>268</v>
      </c>
    </row>
    <row r="46" spans="1:35" x14ac:dyDescent="0.25">
      <c r="A46" t="s">
        <v>134</v>
      </c>
      <c r="B46" t="s">
        <v>44</v>
      </c>
      <c r="C46">
        <v>24</v>
      </c>
      <c r="D46" t="s">
        <v>38</v>
      </c>
      <c r="E46">
        <v>160</v>
      </c>
      <c r="F46">
        <v>53</v>
      </c>
      <c r="G46" s="2">
        <v>12</v>
      </c>
      <c r="H46" s="2">
        <v>2</v>
      </c>
      <c r="I46" s="2">
        <v>5</v>
      </c>
      <c r="J46" s="2">
        <v>5</v>
      </c>
      <c r="K46" s="2">
        <v>7</v>
      </c>
      <c r="L46" s="2">
        <v>6</v>
      </c>
      <c r="M46" s="2">
        <v>3</v>
      </c>
      <c r="N46" s="2">
        <v>7</v>
      </c>
      <c r="O46" s="2">
        <v>2</v>
      </c>
      <c r="P46" s="2">
        <v>7</v>
      </c>
      <c r="Q46" s="2">
        <v>3</v>
      </c>
      <c r="R46" s="2">
        <v>6</v>
      </c>
      <c r="S46" s="2">
        <v>2</v>
      </c>
      <c r="T46" s="2">
        <v>4</v>
      </c>
      <c r="U46" s="2">
        <v>5</v>
      </c>
      <c r="V46" s="2">
        <v>7</v>
      </c>
      <c r="W46" s="2">
        <v>2</v>
      </c>
      <c r="X46" s="2">
        <v>0</v>
      </c>
      <c r="Y46" s="2">
        <f t="shared" si="11"/>
        <v>36</v>
      </c>
      <c r="Z46" s="2">
        <f t="shared" si="12"/>
        <v>84</v>
      </c>
      <c r="AA46" s="2">
        <f t="shared" si="13"/>
        <v>6</v>
      </c>
      <c r="AB46" s="2">
        <f t="shared" si="14"/>
        <v>30</v>
      </c>
      <c r="AC46" s="2">
        <f t="shared" si="15"/>
        <v>10</v>
      </c>
      <c r="AD46" s="2">
        <f t="shared" si="16"/>
        <v>28</v>
      </c>
      <c r="AE46" s="2">
        <f t="shared" si="17"/>
        <v>30</v>
      </c>
      <c r="AF46" s="2">
        <f t="shared" si="18"/>
        <v>21</v>
      </c>
      <c r="AG46" s="2">
        <f t="shared" si="19"/>
        <v>14</v>
      </c>
      <c r="AH46" s="2">
        <f t="shared" si="20"/>
        <v>0</v>
      </c>
      <c r="AI46" s="2">
        <f t="shared" si="21"/>
        <v>223</v>
      </c>
    </row>
    <row r="47" spans="1:35" x14ac:dyDescent="0.25">
      <c r="A47" t="s">
        <v>137</v>
      </c>
      <c r="B47" t="s">
        <v>44</v>
      </c>
      <c r="C47">
        <v>28</v>
      </c>
      <c r="D47" t="s">
        <v>38</v>
      </c>
      <c r="E47">
        <v>165</v>
      </c>
      <c r="F47">
        <v>59</v>
      </c>
      <c r="G47" s="2">
        <v>17</v>
      </c>
      <c r="H47" s="2">
        <v>14</v>
      </c>
      <c r="I47" s="2">
        <v>18</v>
      </c>
      <c r="J47" s="2">
        <v>10</v>
      </c>
      <c r="K47" s="2">
        <v>15</v>
      </c>
      <c r="L47" s="2">
        <v>14</v>
      </c>
      <c r="M47" s="2">
        <v>8</v>
      </c>
      <c r="N47" s="2">
        <v>6</v>
      </c>
      <c r="O47" s="2">
        <v>9</v>
      </c>
      <c r="P47" s="2">
        <v>6</v>
      </c>
      <c r="Q47" s="2">
        <v>0</v>
      </c>
      <c r="R47" s="2">
        <v>2</v>
      </c>
      <c r="S47" s="2">
        <v>3</v>
      </c>
      <c r="T47" s="2">
        <v>6</v>
      </c>
      <c r="U47" s="2">
        <v>6</v>
      </c>
      <c r="V47" s="2">
        <v>2</v>
      </c>
      <c r="W47" s="2">
        <v>4</v>
      </c>
      <c r="X47" s="2">
        <v>7</v>
      </c>
      <c r="Y47" s="2">
        <f t="shared" si="11"/>
        <v>36</v>
      </c>
      <c r="Z47" s="2">
        <f t="shared" si="12"/>
        <v>102</v>
      </c>
      <c r="AA47" s="2">
        <f t="shared" si="13"/>
        <v>0</v>
      </c>
      <c r="AB47" s="2">
        <f t="shared" si="14"/>
        <v>36</v>
      </c>
      <c r="AC47" s="2">
        <f t="shared" si="15"/>
        <v>30</v>
      </c>
      <c r="AD47" s="2">
        <f t="shared" si="16"/>
        <v>90</v>
      </c>
      <c r="AE47" s="2">
        <f t="shared" si="17"/>
        <v>84</v>
      </c>
      <c r="AF47" s="2">
        <f t="shared" si="18"/>
        <v>16</v>
      </c>
      <c r="AG47" s="2">
        <f t="shared" si="19"/>
        <v>24</v>
      </c>
      <c r="AH47" s="2">
        <f t="shared" si="20"/>
        <v>63</v>
      </c>
      <c r="AI47" s="2">
        <f t="shared" si="21"/>
        <v>445</v>
      </c>
    </row>
    <row r="48" spans="1:35" x14ac:dyDescent="0.25">
      <c r="A48" t="s">
        <v>138</v>
      </c>
      <c r="B48" t="s">
        <v>44</v>
      </c>
      <c r="C48">
        <v>26</v>
      </c>
      <c r="D48" t="s">
        <v>35</v>
      </c>
      <c r="E48">
        <v>181</v>
      </c>
      <c r="F48">
        <v>80</v>
      </c>
      <c r="G48" s="2">
        <v>12</v>
      </c>
      <c r="H48" s="2">
        <v>4</v>
      </c>
      <c r="I48" s="2">
        <v>16</v>
      </c>
      <c r="J48" s="2">
        <v>18</v>
      </c>
      <c r="K48" s="2">
        <v>3</v>
      </c>
      <c r="L48" s="2">
        <v>17</v>
      </c>
      <c r="M48" s="2">
        <v>1</v>
      </c>
      <c r="N48" s="2">
        <v>1</v>
      </c>
      <c r="O48" s="2">
        <v>2</v>
      </c>
      <c r="P48" s="2">
        <v>7</v>
      </c>
      <c r="Q48" s="2">
        <v>2</v>
      </c>
      <c r="R48" s="2">
        <v>4</v>
      </c>
      <c r="S48" s="2">
        <v>5</v>
      </c>
      <c r="T48" s="2">
        <v>0</v>
      </c>
      <c r="U48" s="2">
        <v>7</v>
      </c>
      <c r="V48" s="2">
        <v>5</v>
      </c>
      <c r="W48" s="2">
        <v>1</v>
      </c>
      <c r="X48" s="2">
        <v>5</v>
      </c>
      <c r="Y48" s="2">
        <f t="shared" si="11"/>
        <v>36</v>
      </c>
      <c r="Z48" s="2">
        <f t="shared" si="12"/>
        <v>84</v>
      </c>
      <c r="AA48" s="2">
        <f t="shared" si="13"/>
        <v>8</v>
      </c>
      <c r="AB48" s="2">
        <f t="shared" si="14"/>
        <v>64</v>
      </c>
      <c r="AC48" s="2">
        <f t="shared" si="15"/>
        <v>90</v>
      </c>
      <c r="AD48" s="2">
        <f t="shared" si="16"/>
        <v>0</v>
      </c>
      <c r="AE48" s="2">
        <f t="shared" si="17"/>
        <v>119</v>
      </c>
      <c r="AF48" s="2">
        <f t="shared" si="18"/>
        <v>5</v>
      </c>
      <c r="AG48" s="2">
        <f t="shared" si="19"/>
        <v>1</v>
      </c>
      <c r="AH48" s="2">
        <f t="shared" si="20"/>
        <v>10</v>
      </c>
      <c r="AI48" s="2">
        <f t="shared" si="21"/>
        <v>381</v>
      </c>
    </row>
    <row r="49" spans="1:35" x14ac:dyDescent="0.25">
      <c r="A49" t="s">
        <v>139</v>
      </c>
      <c r="B49" t="s">
        <v>34</v>
      </c>
      <c r="C49">
        <v>25</v>
      </c>
      <c r="D49" t="s">
        <v>35</v>
      </c>
      <c r="E49">
        <v>182</v>
      </c>
      <c r="F49">
        <v>65</v>
      </c>
      <c r="G49" s="2">
        <v>5</v>
      </c>
      <c r="H49" s="2">
        <v>6</v>
      </c>
      <c r="I49" s="2">
        <v>13</v>
      </c>
      <c r="J49" s="2">
        <v>10</v>
      </c>
      <c r="K49" s="2">
        <v>3</v>
      </c>
      <c r="L49" s="2">
        <v>7</v>
      </c>
      <c r="M49" s="2">
        <v>6</v>
      </c>
      <c r="N49" s="2">
        <v>2</v>
      </c>
      <c r="O49" s="2">
        <v>1</v>
      </c>
      <c r="P49" s="2">
        <v>7</v>
      </c>
      <c r="Q49" s="2">
        <v>0</v>
      </c>
      <c r="R49" s="2">
        <v>7</v>
      </c>
      <c r="S49" s="2">
        <v>3</v>
      </c>
      <c r="T49" s="2">
        <v>1</v>
      </c>
      <c r="U49" s="2">
        <v>5</v>
      </c>
      <c r="V49" s="2">
        <v>4</v>
      </c>
      <c r="W49" s="2">
        <v>7</v>
      </c>
      <c r="X49" s="2">
        <v>2</v>
      </c>
      <c r="Y49" s="2">
        <f t="shared" si="11"/>
        <v>36</v>
      </c>
      <c r="Z49" s="2">
        <f t="shared" si="12"/>
        <v>35</v>
      </c>
      <c r="AA49" s="2">
        <f t="shared" si="13"/>
        <v>0</v>
      </c>
      <c r="AB49" s="2">
        <f t="shared" si="14"/>
        <v>91</v>
      </c>
      <c r="AC49" s="2">
        <f t="shared" si="15"/>
        <v>30</v>
      </c>
      <c r="AD49" s="2">
        <f t="shared" si="16"/>
        <v>3</v>
      </c>
      <c r="AE49" s="2">
        <f t="shared" si="17"/>
        <v>35</v>
      </c>
      <c r="AF49" s="2">
        <f t="shared" si="18"/>
        <v>24</v>
      </c>
      <c r="AG49" s="2">
        <f t="shared" si="19"/>
        <v>14</v>
      </c>
      <c r="AH49" s="2">
        <f t="shared" si="20"/>
        <v>2</v>
      </c>
      <c r="AI49" s="2">
        <f t="shared" si="21"/>
        <v>234</v>
      </c>
    </row>
    <row r="50" spans="1:35" x14ac:dyDescent="0.25">
      <c r="A50" t="s">
        <v>140</v>
      </c>
      <c r="B50" t="s">
        <v>44</v>
      </c>
      <c r="C50">
        <v>25</v>
      </c>
      <c r="D50" t="s">
        <v>35</v>
      </c>
      <c r="E50">
        <v>187</v>
      </c>
      <c r="F50">
        <v>71</v>
      </c>
      <c r="G50" s="2">
        <v>7</v>
      </c>
      <c r="H50" s="2">
        <v>2</v>
      </c>
      <c r="I50" s="2">
        <v>13</v>
      </c>
      <c r="J50" s="2">
        <v>13</v>
      </c>
      <c r="K50" s="2">
        <v>6</v>
      </c>
      <c r="L50" s="2">
        <v>15</v>
      </c>
      <c r="M50" s="2">
        <v>2</v>
      </c>
      <c r="N50" s="2">
        <v>2</v>
      </c>
      <c r="O50" s="2">
        <v>2</v>
      </c>
      <c r="P50" s="2">
        <v>3</v>
      </c>
      <c r="Q50" s="2">
        <v>0</v>
      </c>
      <c r="R50" s="2">
        <v>5</v>
      </c>
      <c r="S50" s="2">
        <v>5</v>
      </c>
      <c r="T50" s="2">
        <v>2</v>
      </c>
      <c r="U50" s="2">
        <v>6</v>
      </c>
      <c r="V50" s="2">
        <v>8</v>
      </c>
      <c r="W50" s="2">
        <v>5</v>
      </c>
      <c r="X50" s="2">
        <v>2</v>
      </c>
      <c r="Y50" s="2">
        <f t="shared" si="11"/>
        <v>36</v>
      </c>
      <c r="Z50" s="2">
        <f t="shared" si="12"/>
        <v>21</v>
      </c>
      <c r="AA50" s="2">
        <f t="shared" si="13"/>
        <v>0</v>
      </c>
      <c r="AB50" s="2">
        <f t="shared" si="14"/>
        <v>65</v>
      </c>
      <c r="AC50" s="2">
        <f t="shared" si="15"/>
        <v>65</v>
      </c>
      <c r="AD50" s="2">
        <f t="shared" si="16"/>
        <v>12</v>
      </c>
      <c r="AE50" s="2">
        <f t="shared" si="17"/>
        <v>90</v>
      </c>
      <c r="AF50" s="2">
        <f t="shared" si="18"/>
        <v>16</v>
      </c>
      <c r="AG50" s="2">
        <f t="shared" si="19"/>
        <v>10</v>
      </c>
      <c r="AH50" s="2">
        <f t="shared" si="20"/>
        <v>4</v>
      </c>
      <c r="AI50" s="2">
        <f t="shared" si="21"/>
        <v>283</v>
      </c>
    </row>
    <row r="51" spans="1:35" x14ac:dyDescent="0.25">
      <c r="A51" t="s">
        <v>144</v>
      </c>
      <c r="B51" t="s">
        <v>34</v>
      </c>
      <c r="C51">
        <v>55</v>
      </c>
      <c r="D51" t="s">
        <v>38</v>
      </c>
      <c r="E51">
        <v>175</v>
      </c>
      <c r="F51">
        <v>88</v>
      </c>
      <c r="G51" s="2">
        <v>12</v>
      </c>
      <c r="H51" s="2">
        <v>13</v>
      </c>
      <c r="I51" s="2">
        <v>15</v>
      </c>
      <c r="J51" s="2">
        <v>11</v>
      </c>
      <c r="K51" s="2">
        <v>11</v>
      </c>
      <c r="L51" s="2">
        <v>11</v>
      </c>
      <c r="M51" s="2">
        <v>10</v>
      </c>
      <c r="N51" s="2">
        <v>12</v>
      </c>
      <c r="O51" s="2">
        <v>12</v>
      </c>
      <c r="P51" s="2">
        <v>5</v>
      </c>
      <c r="Q51" s="2">
        <v>4</v>
      </c>
      <c r="R51" s="2">
        <v>4</v>
      </c>
      <c r="S51" s="2">
        <v>6</v>
      </c>
      <c r="T51" s="2">
        <v>3</v>
      </c>
      <c r="U51" s="2">
        <v>6</v>
      </c>
      <c r="V51" s="2">
        <v>1</v>
      </c>
      <c r="W51" s="2">
        <v>4</v>
      </c>
      <c r="X51" s="2">
        <v>3</v>
      </c>
      <c r="Y51" s="2">
        <f t="shared" si="11"/>
        <v>36</v>
      </c>
      <c r="Z51" s="2">
        <f t="shared" si="12"/>
        <v>60</v>
      </c>
      <c r="AA51" s="2">
        <f t="shared" si="13"/>
        <v>52</v>
      </c>
      <c r="AB51" s="2">
        <f t="shared" si="14"/>
        <v>60</v>
      </c>
      <c r="AC51" s="2">
        <f t="shared" si="15"/>
        <v>66</v>
      </c>
      <c r="AD51" s="2">
        <f t="shared" si="16"/>
        <v>33</v>
      </c>
      <c r="AE51" s="2">
        <f t="shared" si="17"/>
        <v>66</v>
      </c>
      <c r="AF51" s="2">
        <f t="shared" si="18"/>
        <v>10</v>
      </c>
      <c r="AG51" s="2">
        <f t="shared" si="19"/>
        <v>48</v>
      </c>
      <c r="AH51" s="2">
        <f t="shared" si="20"/>
        <v>36</v>
      </c>
      <c r="AI51" s="2">
        <f t="shared" si="21"/>
        <v>431</v>
      </c>
    </row>
    <row r="52" spans="1:35" x14ac:dyDescent="0.25">
      <c r="A52" t="s">
        <v>145</v>
      </c>
      <c r="B52" t="s">
        <v>44</v>
      </c>
      <c r="C52">
        <v>23</v>
      </c>
      <c r="D52" t="s">
        <v>35</v>
      </c>
      <c r="E52">
        <v>183</v>
      </c>
      <c r="F52">
        <v>100</v>
      </c>
      <c r="G52" s="2">
        <v>15</v>
      </c>
      <c r="H52" s="2">
        <v>6</v>
      </c>
      <c r="I52" s="2">
        <v>14</v>
      </c>
      <c r="J52" s="2">
        <v>8</v>
      </c>
      <c r="K52" s="2">
        <v>14</v>
      </c>
      <c r="L52" s="2">
        <v>11</v>
      </c>
      <c r="M52" s="2">
        <v>1</v>
      </c>
      <c r="N52" s="2">
        <v>7</v>
      </c>
      <c r="O52" s="2">
        <v>12</v>
      </c>
      <c r="P52" s="2">
        <v>7</v>
      </c>
      <c r="Q52" s="2">
        <v>1</v>
      </c>
      <c r="R52" s="2">
        <v>6</v>
      </c>
      <c r="S52" s="2">
        <v>3</v>
      </c>
      <c r="T52" s="2">
        <v>2</v>
      </c>
      <c r="U52" s="2">
        <v>6</v>
      </c>
      <c r="V52" s="2">
        <v>1</v>
      </c>
      <c r="W52" s="2">
        <v>3</v>
      </c>
      <c r="X52" s="2">
        <v>7</v>
      </c>
      <c r="Y52" s="2">
        <f t="shared" si="11"/>
        <v>36</v>
      </c>
      <c r="Z52" s="2">
        <f t="shared" si="12"/>
        <v>105</v>
      </c>
      <c r="AA52" s="2">
        <f t="shared" si="13"/>
        <v>6</v>
      </c>
      <c r="AB52" s="2">
        <f t="shared" si="14"/>
        <v>84</v>
      </c>
      <c r="AC52" s="2">
        <f t="shared" si="15"/>
        <v>24</v>
      </c>
      <c r="AD52" s="2">
        <f t="shared" si="16"/>
        <v>28</v>
      </c>
      <c r="AE52" s="2">
        <f t="shared" si="17"/>
        <v>66</v>
      </c>
      <c r="AF52" s="2">
        <f t="shared" si="18"/>
        <v>1</v>
      </c>
      <c r="AG52" s="2">
        <f t="shared" si="19"/>
        <v>21</v>
      </c>
      <c r="AH52" s="2">
        <f t="shared" si="20"/>
        <v>84</v>
      </c>
      <c r="AI52" s="2">
        <f t="shared" si="21"/>
        <v>419</v>
      </c>
    </row>
    <row r="53" spans="1:35" x14ac:dyDescent="0.25">
      <c r="A53" t="s">
        <v>146</v>
      </c>
      <c r="B53" t="s">
        <v>34</v>
      </c>
      <c r="C53">
        <v>16</v>
      </c>
      <c r="D53" t="s">
        <v>35</v>
      </c>
      <c r="E53">
        <v>194</v>
      </c>
      <c r="F53">
        <v>72</v>
      </c>
      <c r="G53" s="2">
        <v>6</v>
      </c>
      <c r="H53" s="2">
        <v>6</v>
      </c>
      <c r="I53" s="2">
        <v>21</v>
      </c>
      <c r="J53" s="2">
        <v>14</v>
      </c>
      <c r="K53" s="2">
        <v>10</v>
      </c>
      <c r="L53" s="2">
        <v>15</v>
      </c>
      <c r="M53" s="2">
        <v>1</v>
      </c>
      <c r="N53" s="2">
        <v>1</v>
      </c>
      <c r="O53" s="2">
        <v>3</v>
      </c>
      <c r="P53" s="2">
        <v>5</v>
      </c>
      <c r="Q53" s="2">
        <v>4</v>
      </c>
      <c r="R53" s="2">
        <v>5</v>
      </c>
      <c r="S53" s="2">
        <v>3</v>
      </c>
      <c r="T53" s="2">
        <v>3</v>
      </c>
      <c r="U53" s="2">
        <v>4</v>
      </c>
      <c r="V53" s="2">
        <v>0</v>
      </c>
      <c r="W53" s="2">
        <v>7</v>
      </c>
      <c r="X53" s="2">
        <v>5</v>
      </c>
      <c r="Y53" s="2">
        <f t="shared" si="11"/>
        <v>36</v>
      </c>
      <c r="Z53" s="2">
        <f t="shared" si="12"/>
        <v>30</v>
      </c>
      <c r="AA53" s="2">
        <f t="shared" si="13"/>
        <v>24</v>
      </c>
      <c r="AB53" s="2">
        <f t="shared" si="14"/>
        <v>105</v>
      </c>
      <c r="AC53" s="2">
        <f t="shared" si="15"/>
        <v>42</v>
      </c>
      <c r="AD53" s="2">
        <f t="shared" si="16"/>
        <v>30</v>
      </c>
      <c r="AE53" s="2">
        <f t="shared" si="17"/>
        <v>60</v>
      </c>
      <c r="AF53" s="2">
        <f t="shared" si="18"/>
        <v>0</v>
      </c>
      <c r="AG53" s="2">
        <f t="shared" si="19"/>
        <v>7</v>
      </c>
      <c r="AH53" s="2">
        <f t="shared" si="20"/>
        <v>15</v>
      </c>
      <c r="AI53" s="2">
        <f t="shared" si="21"/>
        <v>313</v>
      </c>
    </row>
    <row r="54" spans="1:35" x14ac:dyDescent="0.25">
      <c r="A54" t="s">
        <v>147</v>
      </c>
      <c r="B54" t="s">
        <v>34</v>
      </c>
      <c r="C54">
        <v>26</v>
      </c>
      <c r="D54" t="s">
        <v>35</v>
      </c>
      <c r="E54">
        <v>190</v>
      </c>
      <c r="F54">
        <v>112</v>
      </c>
      <c r="G54" s="2">
        <v>11</v>
      </c>
      <c r="H54" s="2">
        <v>6</v>
      </c>
      <c r="I54" s="2">
        <v>12</v>
      </c>
      <c r="J54" s="2">
        <v>4</v>
      </c>
      <c r="K54" s="2">
        <v>10</v>
      </c>
      <c r="L54" s="2">
        <v>11</v>
      </c>
      <c r="M54" s="2">
        <v>6</v>
      </c>
      <c r="N54" s="2">
        <v>4</v>
      </c>
      <c r="O54" s="2">
        <v>5</v>
      </c>
      <c r="P54" s="2">
        <v>8</v>
      </c>
      <c r="Q54" s="2">
        <v>5</v>
      </c>
      <c r="R54" s="2">
        <v>7</v>
      </c>
      <c r="S54" s="2">
        <v>0</v>
      </c>
      <c r="T54" s="2">
        <v>4</v>
      </c>
      <c r="U54" s="2">
        <v>6</v>
      </c>
      <c r="V54" s="2">
        <v>1</v>
      </c>
      <c r="W54" s="2">
        <v>3</v>
      </c>
      <c r="X54" s="2">
        <v>2</v>
      </c>
      <c r="Y54" s="2">
        <f t="shared" si="11"/>
        <v>36</v>
      </c>
      <c r="Z54" s="2">
        <f t="shared" si="12"/>
        <v>88</v>
      </c>
      <c r="AA54" s="2">
        <f t="shared" si="13"/>
        <v>30</v>
      </c>
      <c r="AB54" s="2">
        <f t="shared" si="14"/>
        <v>84</v>
      </c>
      <c r="AC54" s="2">
        <f t="shared" si="15"/>
        <v>0</v>
      </c>
      <c r="AD54" s="2">
        <f t="shared" si="16"/>
        <v>40</v>
      </c>
      <c r="AE54" s="2">
        <f t="shared" si="17"/>
        <v>66</v>
      </c>
      <c r="AF54" s="2">
        <f t="shared" si="18"/>
        <v>6</v>
      </c>
      <c r="AG54" s="2">
        <f t="shared" si="19"/>
        <v>12</v>
      </c>
      <c r="AH54" s="2">
        <f t="shared" si="20"/>
        <v>10</v>
      </c>
      <c r="AI54" s="2">
        <f t="shared" si="21"/>
        <v>336</v>
      </c>
    </row>
    <row r="55" spans="1:35" x14ac:dyDescent="0.25">
      <c r="A55" t="s">
        <v>148</v>
      </c>
      <c r="B55" t="s">
        <v>44</v>
      </c>
      <c r="C55">
        <v>21</v>
      </c>
      <c r="D55" t="s">
        <v>35</v>
      </c>
      <c r="E55">
        <v>176</v>
      </c>
      <c r="F55">
        <v>71</v>
      </c>
      <c r="G55" s="2">
        <v>15</v>
      </c>
      <c r="H55" s="2">
        <v>3</v>
      </c>
      <c r="I55" s="2">
        <v>18</v>
      </c>
      <c r="J55" s="2">
        <v>16</v>
      </c>
      <c r="K55" s="2">
        <v>13</v>
      </c>
      <c r="L55" s="2">
        <v>17</v>
      </c>
      <c r="M55" s="2">
        <v>6</v>
      </c>
      <c r="N55" s="2">
        <v>7</v>
      </c>
      <c r="O55" s="2">
        <v>4</v>
      </c>
      <c r="P55" s="2">
        <v>8</v>
      </c>
      <c r="Q55" s="2">
        <v>0</v>
      </c>
      <c r="R55" s="2">
        <v>4</v>
      </c>
      <c r="S55" s="2">
        <v>6</v>
      </c>
      <c r="T55" s="2">
        <v>5</v>
      </c>
      <c r="U55" s="2">
        <v>7</v>
      </c>
      <c r="V55" s="2">
        <v>1</v>
      </c>
      <c r="W55" s="2">
        <v>2</v>
      </c>
      <c r="X55" s="2">
        <v>3</v>
      </c>
      <c r="Y55" s="2">
        <f t="shared" si="11"/>
        <v>36</v>
      </c>
      <c r="Z55" s="2">
        <f t="shared" si="12"/>
        <v>120</v>
      </c>
      <c r="AA55" s="2">
        <f t="shared" si="13"/>
        <v>0</v>
      </c>
      <c r="AB55" s="2">
        <f t="shared" si="14"/>
        <v>72</v>
      </c>
      <c r="AC55" s="2">
        <f t="shared" si="15"/>
        <v>96</v>
      </c>
      <c r="AD55" s="2">
        <f t="shared" si="16"/>
        <v>65</v>
      </c>
      <c r="AE55" s="2">
        <f t="shared" si="17"/>
        <v>119</v>
      </c>
      <c r="AF55" s="2">
        <f t="shared" si="18"/>
        <v>6</v>
      </c>
      <c r="AG55" s="2">
        <f t="shared" si="19"/>
        <v>14</v>
      </c>
      <c r="AH55" s="2">
        <f t="shared" si="20"/>
        <v>12</v>
      </c>
      <c r="AI55" s="2">
        <f t="shared" si="21"/>
        <v>504</v>
      </c>
    </row>
    <row r="56" spans="1:35" x14ac:dyDescent="0.25">
      <c r="A56" t="s">
        <v>149</v>
      </c>
      <c r="B56" t="s">
        <v>44</v>
      </c>
      <c r="C56">
        <v>25</v>
      </c>
      <c r="D56" t="s">
        <v>38</v>
      </c>
      <c r="E56">
        <v>171</v>
      </c>
      <c r="F56">
        <v>75</v>
      </c>
      <c r="G56" s="2">
        <v>14</v>
      </c>
      <c r="H56" s="2">
        <v>8</v>
      </c>
      <c r="I56" s="2">
        <v>11</v>
      </c>
      <c r="J56" s="2">
        <v>13</v>
      </c>
      <c r="K56" s="2">
        <v>14</v>
      </c>
      <c r="L56" s="2">
        <v>13</v>
      </c>
      <c r="M56" s="2">
        <v>5</v>
      </c>
      <c r="N56" s="2">
        <v>4</v>
      </c>
      <c r="O56" s="2">
        <v>2</v>
      </c>
      <c r="P56" s="2">
        <v>8</v>
      </c>
      <c r="Q56" s="2">
        <v>1</v>
      </c>
      <c r="R56" s="2">
        <v>5</v>
      </c>
      <c r="S56" s="2">
        <v>5</v>
      </c>
      <c r="T56" s="2">
        <v>5</v>
      </c>
      <c r="U56" s="2">
        <v>4</v>
      </c>
      <c r="V56" s="2">
        <v>0</v>
      </c>
      <c r="W56" s="2">
        <v>6</v>
      </c>
      <c r="X56" s="2">
        <v>2</v>
      </c>
      <c r="Y56" s="2">
        <f t="shared" si="11"/>
        <v>36</v>
      </c>
      <c r="Z56" s="2">
        <f t="shared" si="12"/>
        <v>112</v>
      </c>
      <c r="AA56" s="2">
        <f t="shared" si="13"/>
        <v>8</v>
      </c>
      <c r="AB56" s="2">
        <f t="shared" si="14"/>
        <v>55</v>
      </c>
      <c r="AC56" s="2">
        <f t="shared" si="15"/>
        <v>65</v>
      </c>
      <c r="AD56" s="2">
        <f t="shared" si="16"/>
        <v>70</v>
      </c>
      <c r="AE56" s="2">
        <f t="shared" si="17"/>
        <v>52</v>
      </c>
      <c r="AF56" s="2">
        <f t="shared" si="18"/>
        <v>0</v>
      </c>
      <c r="AG56" s="2">
        <f t="shared" si="19"/>
        <v>24</v>
      </c>
      <c r="AH56" s="2">
        <f t="shared" si="20"/>
        <v>4</v>
      </c>
      <c r="AI56" s="2">
        <f t="shared" si="21"/>
        <v>390</v>
      </c>
    </row>
    <row r="57" spans="1:35" x14ac:dyDescent="0.25">
      <c r="A57" t="s">
        <v>150</v>
      </c>
      <c r="B57" t="s">
        <v>44</v>
      </c>
      <c r="C57">
        <v>28</v>
      </c>
      <c r="D57" t="s">
        <v>38</v>
      </c>
      <c r="E57">
        <v>160</v>
      </c>
      <c r="F57">
        <v>52</v>
      </c>
      <c r="G57" s="2">
        <v>10</v>
      </c>
      <c r="H57" s="2">
        <v>2</v>
      </c>
      <c r="I57" s="2">
        <v>16</v>
      </c>
      <c r="J57" s="2">
        <v>4</v>
      </c>
      <c r="K57" s="2">
        <v>8</v>
      </c>
      <c r="L57" s="2">
        <v>3</v>
      </c>
      <c r="M57" s="2">
        <v>1</v>
      </c>
      <c r="N57" s="2">
        <v>1</v>
      </c>
      <c r="O57" s="2">
        <v>4</v>
      </c>
      <c r="P57" s="2">
        <v>5</v>
      </c>
      <c r="Q57" s="2">
        <v>1</v>
      </c>
      <c r="R57" s="2">
        <v>8</v>
      </c>
      <c r="S57" s="2">
        <v>1</v>
      </c>
      <c r="T57" s="2">
        <v>6</v>
      </c>
      <c r="U57" s="2">
        <v>7</v>
      </c>
      <c r="V57" s="2">
        <v>2</v>
      </c>
      <c r="W57" s="2">
        <v>2</v>
      </c>
      <c r="X57" s="2">
        <v>4</v>
      </c>
      <c r="Y57" s="2">
        <f t="shared" si="11"/>
        <v>36</v>
      </c>
      <c r="Z57" s="2">
        <f t="shared" si="12"/>
        <v>50</v>
      </c>
      <c r="AA57" s="2">
        <f t="shared" si="13"/>
        <v>2</v>
      </c>
      <c r="AB57" s="2">
        <f t="shared" si="14"/>
        <v>128</v>
      </c>
      <c r="AC57" s="2">
        <f t="shared" si="15"/>
        <v>4</v>
      </c>
      <c r="AD57" s="2">
        <f t="shared" si="16"/>
        <v>48</v>
      </c>
      <c r="AE57" s="2">
        <f t="shared" si="17"/>
        <v>21</v>
      </c>
      <c r="AF57" s="2">
        <f t="shared" si="18"/>
        <v>2</v>
      </c>
      <c r="AG57" s="2">
        <f t="shared" si="19"/>
        <v>2</v>
      </c>
      <c r="AH57" s="2">
        <f t="shared" si="20"/>
        <v>16</v>
      </c>
      <c r="AI57" s="2">
        <f t="shared" si="21"/>
        <v>273</v>
      </c>
    </row>
    <row r="58" spans="1:35" x14ac:dyDescent="0.25">
      <c r="A58" t="s">
        <v>151</v>
      </c>
      <c r="B58" t="s">
        <v>44</v>
      </c>
      <c r="C58">
        <v>24</v>
      </c>
      <c r="D58" t="s">
        <v>38</v>
      </c>
      <c r="E58">
        <v>154</v>
      </c>
      <c r="F58">
        <v>48</v>
      </c>
      <c r="G58" s="2">
        <v>5</v>
      </c>
      <c r="H58" s="2">
        <v>2</v>
      </c>
      <c r="I58" s="2">
        <v>15</v>
      </c>
      <c r="J58" s="2">
        <v>6</v>
      </c>
      <c r="K58" s="2">
        <v>8</v>
      </c>
      <c r="L58" s="2">
        <v>6</v>
      </c>
      <c r="M58" s="2">
        <v>3</v>
      </c>
      <c r="N58" s="2">
        <v>2</v>
      </c>
      <c r="O58" s="2">
        <v>13</v>
      </c>
      <c r="P58" s="2">
        <v>3</v>
      </c>
      <c r="Q58" s="2">
        <v>1</v>
      </c>
      <c r="R58" s="2">
        <v>8</v>
      </c>
      <c r="S58" s="2">
        <v>5</v>
      </c>
      <c r="T58" s="2">
        <v>2</v>
      </c>
      <c r="U58" s="2">
        <v>6</v>
      </c>
      <c r="V58" s="2">
        <v>4</v>
      </c>
      <c r="W58" s="2">
        <v>0</v>
      </c>
      <c r="X58" s="2">
        <v>7</v>
      </c>
      <c r="Y58" s="2">
        <f t="shared" si="11"/>
        <v>36</v>
      </c>
      <c r="Z58" s="2">
        <f t="shared" si="12"/>
        <v>15</v>
      </c>
      <c r="AA58" s="2">
        <f t="shared" si="13"/>
        <v>2</v>
      </c>
      <c r="AB58" s="2">
        <f t="shared" si="14"/>
        <v>120</v>
      </c>
      <c r="AC58" s="2">
        <f t="shared" si="15"/>
        <v>30</v>
      </c>
      <c r="AD58" s="2">
        <f t="shared" si="16"/>
        <v>16</v>
      </c>
      <c r="AE58" s="2">
        <f t="shared" si="17"/>
        <v>36</v>
      </c>
      <c r="AF58" s="2">
        <f t="shared" si="18"/>
        <v>12</v>
      </c>
      <c r="AG58" s="2">
        <f t="shared" si="19"/>
        <v>0</v>
      </c>
      <c r="AH58" s="2">
        <f t="shared" si="20"/>
        <v>91</v>
      </c>
      <c r="AI58" s="2">
        <f t="shared" si="21"/>
        <v>322</v>
      </c>
    </row>
    <row r="59" spans="1:35" x14ac:dyDescent="0.25">
      <c r="A59" t="s">
        <v>152</v>
      </c>
      <c r="B59" t="s">
        <v>34</v>
      </c>
      <c r="C59">
        <v>16</v>
      </c>
      <c r="D59" t="s">
        <v>35</v>
      </c>
      <c r="E59">
        <v>175</v>
      </c>
      <c r="F59">
        <v>60</v>
      </c>
      <c r="G59" s="2">
        <v>4</v>
      </c>
      <c r="H59" s="2">
        <v>3</v>
      </c>
      <c r="I59" s="2">
        <v>7</v>
      </c>
      <c r="J59" s="2">
        <v>5</v>
      </c>
      <c r="K59" s="2">
        <v>6</v>
      </c>
      <c r="L59" s="2">
        <v>8</v>
      </c>
      <c r="M59" s="2">
        <v>6</v>
      </c>
      <c r="N59" s="2">
        <v>2</v>
      </c>
      <c r="O59" s="2">
        <v>4</v>
      </c>
      <c r="P59" s="2">
        <v>7</v>
      </c>
      <c r="Q59" s="2">
        <v>0</v>
      </c>
      <c r="R59" s="2">
        <v>8</v>
      </c>
      <c r="S59" s="2">
        <v>1</v>
      </c>
      <c r="T59" s="2">
        <v>3</v>
      </c>
      <c r="U59" s="2">
        <v>5</v>
      </c>
      <c r="V59" s="2">
        <v>6</v>
      </c>
      <c r="W59" s="2">
        <v>3</v>
      </c>
      <c r="X59" s="2">
        <v>3</v>
      </c>
      <c r="Y59" s="2">
        <f t="shared" si="11"/>
        <v>36</v>
      </c>
      <c r="Z59" s="2">
        <f t="shared" si="12"/>
        <v>28</v>
      </c>
      <c r="AA59" s="2">
        <f t="shared" si="13"/>
        <v>0</v>
      </c>
      <c r="AB59" s="2">
        <f t="shared" si="14"/>
        <v>56</v>
      </c>
      <c r="AC59" s="2">
        <f t="shared" si="15"/>
        <v>5</v>
      </c>
      <c r="AD59" s="2">
        <f t="shared" si="16"/>
        <v>18</v>
      </c>
      <c r="AE59" s="2">
        <f t="shared" si="17"/>
        <v>40</v>
      </c>
      <c r="AF59" s="2">
        <f t="shared" si="18"/>
        <v>36</v>
      </c>
      <c r="AG59" s="2">
        <f t="shared" si="19"/>
        <v>6</v>
      </c>
      <c r="AH59" s="2">
        <f t="shared" si="20"/>
        <v>12</v>
      </c>
      <c r="AI59" s="2">
        <f t="shared" si="21"/>
        <v>201</v>
      </c>
    </row>
    <row r="60" spans="1:35" x14ac:dyDescent="0.25">
      <c r="A60" t="s">
        <v>154</v>
      </c>
      <c r="B60" t="s">
        <v>34</v>
      </c>
      <c r="C60">
        <v>49</v>
      </c>
      <c r="D60" t="s">
        <v>38</v>
      </c>
      <c r="E60">
        <v>173</v>
      </c>
      <c r="F60">
        <v>57</v>
      </c>
      <c r="G60" s="2">
        <v>19</v>
      </c>
      <c r="H60" s="2">
        <v>16</v>
      </c>
      <c r="I60" s="2">
        <v>20</v>
      </c>
      <c r="J60" s="2">
        <v>20</v>
      </c>
      <c r="K60" s="2">
        <v>17</v>
      </c>
      <c r="L60" s="2">
        <v>20</v>
      </c>
      <c r="M60" s="2">
        <v>16</v>
      </c>
      <c r="N60" s="2">
        <v>10</v>
      </c>
      <c r="O60" s="2">
        <v>11</v>
      </c>
      <c r="P60" s="2">
        <v>7</v>
      </c>
      <c r="Q60" s="2">
        <v>4</v>
      </c>
      <c r="R60" s="2">
        <v>5</v>
      </c>
      <c r="S60" s="2">
        <v>0</v>
      </c>
      <c r="T60" s="2">
        <v>5</v>
      </c>
      <c r="U60" s="2">
        <v>8</v>
      </c>
      <c r="V60" s="2">
        <v>4</v>
      </c>
      <c r="W60" s="2">
        <v>2</v>
      </c>
      <c r="X60" s="2">
        <v>1</v>
      </c>
      <c r="Y60" s="2">
        <f t="shared" si="11"/>
        <v>36</v>
      </c>
      <c r="Z60" s="2">
        <f t="shared" si="12"/>
        <v>133</v>
      </c>
      <c r="AA60" s="2">
        <f t="shared" si="13"/>
        <v>64</v>
      </c>
      <c r="AB60" s="2">
        <f t="shared" si="14"/>
        <v>100</v>
      </c>
      <c r="AC60" s="2">
        <f t="shared" si="15"/>
        <v>0</v>
      </c>
      <c r="AD60" s="2">
        <f t="shared" si="16"/>
        <v>85</v>
      </c>
      <c r="AE60" s="2">
        <f t="shared" si="17"/>
        <v>160</v>
      </c>
      <c r="AF60" s="2">
        <f t="shared" si="18"/>
        <v>64</v>
      </c>
      <c r="AG60" s="2">
        <f t="shared" si="19"/>
        <v>20</v>
      </c>
      <c r="AH60" s="2">
        <f t="shared" si="20"/>
        <v>11</v>
      </c>
      <c r="AI60" s="2">
        <f t="shared" si="21"/>
        <v>637</v>
      </c>
    </row>
    <row r="61" spans="1:35" x14ac:dyDescent="0.25">
      <c r="A61" t="s">
        <v>153</v>
      </c>
      <c r="B61" t="s">
        <v>91</v>
      </c>
      <c r="C61">
        <v>22</v>
      </c>
      <c r="D61" t="s">
        <v>38</v>
      </c>
      <c r="E61">
        <v>173</v>
      </c>
      <c r="F61">
        <v>60</v>
      </c>
      <c r="G61" s="2">
        <v>3</v>
      </c>
      <c r="H61" s="2">
        <v>1</v>
      </c>
      <c r="I61" s="2">
        <v>6</v>
      </c>
      <c r="J61" s="2">
        <v>5</v>
      </c>
      <c r="K61" s="2">
        <v>6</v>
      </c>
      <c r="L61" s="2">
        <v>6</v>
      </c>
      <c r="M61" s="2">
        <v>3</v>
      </c>
      <c r="N61" s="2">
        <v>3</v>
      </c>
      <c r="O61" s="2">
        <v>6</v>
      </c>
      <c r="P61" s="2">
        <v>7</v>
      </c>
      <c r="Q61" s="2">
        <v>1</v>
      </c>
      <c r="R61" s="2">
        <v>7</v>
      </c>
      <c r="S61" s="2">
        <v>0</v>
      </c>
      <c r="T61" s="2">
        <v>2</v>
      </c>
      <c r="U61" s="2">
        <v>4</v>
      </c>
      <c r="V61" s="2">
        <v>3</v>
      </c>
      <c r="W61" s="2">
        <v>6</v>
      </c>
      <c r="X61" s="2">
        <v>6</v>
      </c>
      <c r="Y61" s="2">
        <f t="shared" si="11"/>
        <v>36</v>
      </c>
      <c r="Z61" s="2">
        <f t="shared" si="12"/>
        <v>21</v>
      </c>
      <c r="AA61" s="2">
        <f t="shared" si="13"/>
        <v>1</v>
      </c>
      <c r="AB61" s="2">
        <f t="shared" si="14"/>
        <v>42</v>
      </c>
      <c r="AC61" s="2">
        <f t="shared" si="15"/>
        <v>0</v>
      </c>
      <c r="AD61" s="2">
        <f t="shared" si="16"/>
        <v>12</v>
      </c>
      <c r="AE61" s="2">
        <f t="shared" si="17"/>
        <v>24</v>
      </c>
      <c r="AF61" s="2">
        <f t="shared" si="18"/>
        <v>9</v>
      </c>
      <c r="AG61" s="2">
        <f t="shared" si="19"/>
        <v>18</v>
      </c>
      <c r="AH61" s="2">
        <f t="shared" si="20"/>
        <v>36</v>
      </c>
      <c r="AI61" s="2">
        <f t="shared" si="21"/>
        <v>163</v>
      </c>
    </row>
    <row r="62" spans="1:35" x14ac:dyDescent="0.25">
      <c r="A62" t="s">
        <v>155</v>
      </c>
      <c r="B62" t="s">
        <v>91</v>
      </c>
      <c r="C62">
        <v>45</v>
      </c>
      <c r="D62" t="s">
        <v>35</v>
      </c>
      <c r="E62">
        <v>176</v>
      </c>
      <c r="F62">
        <v>80</v>
      </c>
      <c r="G62" s="2">
        <v>5</v>
      </c>
      <c r="H62" s="2">
        <v>2</v>
      </c>
      <c r="I62" s="2">
        <v>4</v>
      </c>
      <c r="J62" s="2">
        <v>13</v>
      </c>
      <c r="K62" s="2">
        <v>11</v>
      </c>
      <c r="L62" s="2">
        <v>13</v>
      </c>
      <c r="M62" s="2">
        <v>1</v>
      </c>
      <c r="N62" s="2">
        <v>8</v>
      </c>
      <c r="O62" s="2">
        <v>1</v>
      </c>
      <c r="P62" s="2">
        <v>7</v>
      </c>
      <c r="Q62" s="2">
        <v>1</v>
      </c>
      <c r="R62" s="2">
        <v>5</v>
      </c>
      <c r="S62" s="2">
        <v>8</v>
      </c>
      <c r="T62" s="2">
        <v>5</v>
      </c>
      <c r="U62" s="2">
        <v>5</v>
      </c>
      <c r="V62" s="2">
        <v>3</v>
      </c>
      <c r="W62" s="2">
        <v>2</v>
      </c>
      <c r="X62" s="2">
        <v>0</v>
      </c>
      <c r="Y62" s="2">
        <f t="shared" si="11"/>
        <v>36</v>
      </c>
      <c r="Z62" s="2">
        <f t="shared" si="12"/>
        <v>35</v>
      </c>
      <c r="AA62" s="2">
        <f t="shared" si="13"/>
        <v>2</v>
      </c>
      <c r="AB62" s="2">
        <f t="shared" si="14"/>
        <v>20</v>
      </c>
      <c r="AC62" s="2">
        <f t="shared" si="15"/>
        <v>104</v>
      </c>
      <c r="AD62" s="2">
        <f t="shared" si="16"/>
        <v>55</v>
      </c>
      <c r="AE62" s="2">
        <f t="shared" si="17"/>
        <v>65</v>
      </c>
      <c r="AF62" s="2">
        <f t="shared" si="18"/>
        <v>3</v>
      </c>
      <c r="AG62" s="2">
        <f t="shared" si="19"/>
        <v>16</v>
      </c>
      <c r="AH62" s="2">
        <f t="shared" si="20"/>
        <v>0</v>
      </c>
      <c r="AI62" s="2">
        <f t="shared" si="21"/>
        <v>300</v>
      </c>
    </row>
    <row r="63" spans="1:35" x14ac:dyDescent="0.25">
      <c r="A63" t="s">
        <v>156</v>
      </c>
      <c r="B63" t="s">
        <v>91</v>
      </c>
      <c r="C63">
        <v>20</v>
      </c>
      <c r="D63" t="s">
        <v>38</v>
      </c>
      <c r="E63">
        <v>173</v>
      </c>
      <c r="F63">
        <v>60</v>
      </c>
      <c r="G63" s="2">
        <v>2</v>
      </c>
      <c r="H63" s="2">
        <v>1</v>
      </c>
      <c r="I63" s="2">
        <v>13</v>
      </c>
      <c r="J63" s="2">
        <v>10</v>
      </c>
      <c r="K63" s="2">
        <v>4</v>
      </c>
      <c r="L63" s="2">
        <v>14</v>
      </c>
      <c r="M63" s="2">
        <v>1</v>
      </c>
      <c r="N63" s="2">
        <v>1</v>
      </c>
      <c r="O63" s="2">
        <v>9</v>
      </c>
      <c r="P63" s="2">
        <v>3</v>
      </c>
      <c r="Q63" s="2">
        <v>0</v>
      </c>
      <c r="R63" s="2">
        <v>2</v>
      </c>
      <c r="S63" s="2">
        <v>7</v>
      </c>
      <c r="T63" s="2">
        <v>2</v>
      </c>
      <c r="U63" s="2">
        <v>8</v>
      </c>
      <c r="V63" s="2">
        <v>6</v>
      </c>
      <c r="W63" s="2">
        <v>4</v>
      </c>
      <c r="X63" s="2">
        <v>4</v>
      </c>
      <c r="Y63" s="2">
        <f t="shared" si="11"/>
        <v>36</v>
      </c>
      <c r="Z63" s="2">
        <f t="shared" si="12"/>
        <v>6</v>
      </c>
      <c r="AA63" s="2">
        <f t="shared" si="13"/>
        <v>0</v>
      </c>
      <c r="AB63" s="2">
        <f t="shared" si="14"/>
        <v>26</v>
      </c>
      <c r="AC63" s="2">
        <f t="shared" si="15"/>
        <v>70</v>
      </c>
      <c r="AD63" s="2">
        <f t="shared" si="16"/>
        <v>8</v>
      </c>
      <c r="AE63" s="2">
        <f t="shared" si="17"/>
        <v>112</v>
      </c>
      <c r="AF63" s="2">
        <f t="shared" si="18"/>
        <v>6</v>
      </c>
      <c r="AG63" s="2">
        <f t="shared" si="19"/>
        <v>4</v>
      </c>
      <c r="AH63" s="2">
        <f t="shared" si="20"/>
        <v>36</v>
      </c>
      <c r="AI63" s="2">
        <f t="shared" si="21"/>
        <v>268</v>
      </c>
    </row>
    <row r="64" spans="1:35" x14ac:dyDescent="0.25">
      <c r="A64" t="s">
        <v>157</v>
      </c>
      <c r="B64" t="s">
        <v>91</v>
      </c>
      <c r="C64">
        <v>24</v>
      </c>
      <c r="D64" t="s">
        <v>35</v>
      </c>
      <c r="E64">
        <v>180</v>
      </c>
      <c r="F64">
        <v>69</v>
      </c>
      <c r="G64" s="2">
        <v>15</v>
      </c>
      <c r="H64" s="2">
        <v>3</v>
      </c>
      <c r="I64" s="2">
        <v>12</v>
      </c>
      <c r="J64" s="2">
        <v>12</v>
      </c>
      <c r="K64" s="2">
        <v>4</v>
      </c>
      <c r="L64" s="2">
        <v>13</v>
      </c>
      <c r="M64" s="2">
        <v>7</v>
      </c>
      <c r="N64" s="2">
        <v>4</v>
      </c>
      <c r="O64" s="2">
        <v>8</v>
      </c>
      <c r="P64" s="2">
        <v>6</v>
      </c>
      <c r="Q64" s="2">
        <v>1</v>
      </c>
      <c r="R64" s="2">
        <v>7</v>
      </c>
      <c r="S64" s="2">
        <v>5</v>
      </c>
      <c r="T64" s="2">
        <v>4</v>
      </c>
      <c r="U64" s="2">
        <v>8</v>
      </c>
      <c r="V64" s="2">
        <v>2</v>
      </c>
      <c r="W64" s="2">
        <v>2</v>
      </c>
      <c r="X64" s="2">
        <v>1</v>
      </c>
      <c r="Y64" s="2">
        <f t="shared" si="11"/>
        <v>36</v>
      </c>
      <c r="Z64" s="2">
        <f t="shared" si="12"/>
        <v>90</v>
      </c>
      <c r="AA64" s="2">
        <f t="shared" si="13"/>
        <v>3</v>
      </c>
      <c r="AB64" s="2">
        <f t="shared" si="14"/>
        <v>84</v>
      </c>
      <c r="AC64" s="2">
        <f t="shared" si="15"/>
        <v>60</v>
      </c>
      <c r="AD64" s="2">
        <f t="shared" si="16"/>
        <v>16</v>
      </c>
      <c r="AE64" s="2">
        <f t="shared" si="17"/>
        <v>104</v>
      </c>
      <c r="AF64" s="2">
        <f t="shared" si="18"/>
        <v>14</v>
      </c>
      <c r="AG64" s="2">
        <f t="shared" si="19"/>
        <v>8</v>
      </c>
      <c r="AH64" s="2">
        <f t="shared" si="20"/>
        <v>8</v>
      </c>
      <c r="AI64" s="2">
        <f t="shared" si="21"/>
        <v>387</v>
      </c>
    </row>
    <row r="65" spans="1:35" x14ac:dyDescent="0.25">
      <c r="A65" t="s">
        <v>158</v>
      </c>
      <c r="B65" t="s">
        <v>91</v>
      </c>
      <c r="C65">
        <v>20</v>
      </c>
      <c r="D65" t="s">
        <v>38</v>
      </c>
      <c r="E65">
        <v>168</v>
      </c>
      <c r="F65">
        <v>53</v>
      </c>
      <c r="G65" s="2">
        <v>3</v>
      </c>
      <c r="H65" s="2">
        <v>1</v>
      </c>
      <c r="I65" s="2">
        <v>2</v>
      </c>
      <c r="J65" s="2">
        <v>3</v>
      </c>
      <c r="K65" s="2">
        <v>1</v>
      </c>
      <c r="L65" s="2">
        <v>1</v>
      </c>
      <c r="M65" s="2">
        <v>2</v>
      </c>
      <c r="N65" s="2">
        <v>5</v>
      </c>
      <c r="O65" s="2">
        <v>2</v>
      </c>
      <c r="P65" s="2">
        <v>5</v>
      </c>
      <c r="Q65" s="2">
        <v>0</v>
      </c>
      <c r="R65" s="2">
        <v>2</v>
      </c>
      <c r="S65" s="2">
        <v>7</v>
      </c>
      <c r="T65" s="2">
        <v>1</v>
      </c>
      <c r="U65" s="2">
        <v>7</v>
      </c>
      <c r="V65" s="2">
        <v>7</v>
      </c>
      <c r="W65" s="2">
        <v>3</v>
      </c>
      <c r="X65" s="2">
        <v>4</v>
      </c>
      <c r="Y65" s="2">
        <f t="shared" si="11"/>
        <v>36</v>
      </c>
      <c r="Z65" s="2">
        <f t="shared" si="12"/>
        <v>15</v>
      </c>
      <c r="AA65" s="2">
        <f t="shared" si="13"/>
        <v>0</v>
      </c>
      <c r="AB65" s="2">
        <f t="shared" si="14"/>
        <v>4</v>
      </c>
      <c r="AC65" s="2">
        <f t="shared" si="15"/>
        <v>21</v>
      </c>
      <c r="AD65" s="2">
        <f t="shared" si="16"/>
        <v>1</v>
      </c>
      <c r="AE65" s="2">
        <f t="shared" si="17"/>
        <v>7</v>
      </c>
      <c r="AF65" s="2">
        <f t="shared" si="18"/>
        <v>14</v>
      </c>
      <c r="AG65" s="2">
        <f t="shared" si="19"/>
        <v>15</v>
      </c>
      <c r="AH65" s="2">
        <f t="shared" si="20"/>
        <v>8</v>
      </c>
      <c r="AI65" s="2">
        <f t="shared" si="21"/>
        <v>85</v>
      </c>
    </row>
    <row r="66" spans="1:35" x14ac:dyDescent="0.25">
      <c r="A66" t="s">
        <v>159</v>
      </c>
      <c r="B66" t="s">
        <v>91</v>
      </c>
      <c r="C66">
        <v>21</v>
      </c>
      <c r="D66" t="s">
        <v>35</v>
      </c>
      <c r="E66">
        <v>183</v>
      </c>
      <c r="F66">
        <v>85</v>
      </c>
      <c r="G66" s="2">
        <v>5</v>
      </c>
      <c r="H66" s="2">
        <v>4</v>
      </c>
      <c r="I66" s="2">
        <v>15</v>
      </c>
      <c r="J66" s="2">
        <v>17</v>
      </c>
      <c r="K66" s="2">
        <v>3</v>
      </c>
      <c r="L66" s="2">
        <v>16</v>
      </c>
      <c r="M66" s="2">
        <v>11</v>
      </c>
      <c r="N66" s="2">
        <v>5</v>
      </c>
      <c r="O66" s="2">
        <v>13</v>
      </c>
      <c r="P66" s="2">
        <v>3</v>
      </c>
      <c r="Q66" s="2">
        <v>5</v>
      </c>
      <c r="R66" s="2">
        <v>2</v>
      </c>
      <c r="S66" s="2">
        <v>5</v>
      </c>
      <c r="T66" s="2">
        <v>4</v>
      </c>
      <c r="U66" s="2">
        <v>5</v>
      </c>
      <c r="V66" s="2">
        <v>0</v>
      </c>
      <c r="W66" s="2">
        <v>6</v>
      </c>
      <c r="X66" s="2">
        <v>6</v>
      </c>
      <c r="Y66" s="2">
        <f t="shared" ref="Y66:Y73" si="22">P66+Q66+R66+S66+T66+U66+V66+W66+X66</f>
        <v>36</v>
      </c>
      <c r="Z66" s="2">
        <f t="shared" ref="Z66:Z73" si="23">G66*P66</f>
        <v>15</v>
      </c>
      <c r="AA66" s="2">
        <f t="shared" ref="AA66:AA73" si="24">H66*Q66</f>
        <v>20</v>
      </c>
      <c r="AB66" s="2">
        <f t="shared" ref="AB66:AB73" si="25">I66*R66</f>
        <v>30</v>
      </c>
      <c r="AC66" s="2">
        <f t="shared" ref="AC66:AC73" si="26">J66*S66</f>
        <v>85</v>
      </c>
      <c r="AD66" s="2">
        <f t="shared" ref="AD66:AD73" si="27">K66*T66</f>
        <v>12</v>
      </c>
      <c r="AE66" s="2">
        <f t="shared" ref="AE66:AE73" si="28">L66*U66</f>
        <v>80</v>
      </c>
      <c r="AF66" s="2">
        <f t="shared" ref="AF66:AF73" si="29">M66*V66</f>
        <v>0</v>
      </c>
      <c r="AG66" s="2">
        <f t="shared" ref="AG66:AG73" si="30">N66*W66</f>
        <v>30</v>
      </c>
      <c r="AH66" s="2">
        <f t="shared" ref="AH66:AH73" si="31">O66*X66</f>
        <v>78</v>
      </c>
      <c r="AI66" s="2">
        <f t="shared" ref="AI66:AI73" si="32">Z66+AA66+AB66+AC66+AD66+AE66+AF66+AG66+AH66</f>
        <v>350</v>
      </c>
    </row>
    <row r="67" spans="1:35" x14ac:dyDescent="0.25">
      <c r="A67" t="s">
        <v>160</v>
      </c>
      <c r="B67" t="s">
        <v>91</v>
      </c>
      <c r="C67">
        <v>29</v>
      </c>
      <c r="D67" t="s">
        <v>35</v>
      </c>
      <c r="E67">
        <v>189</v>
      </c>
      <c r="F67">
        <v>80</v>
      </c>
      <c r="G67" s="2">
        <v>16</v>
      </c>
      <c r="H67" s="2">
        <v>1</v>
      </c>
      <c r="I67" s="2">
        <v>16</v>
      </c>
      <c r="J67" s="2">
        <v>18</v>
      </c>
      <c r="K67" s="2">
        <v>10</v>
      </c>
      <c r="L67" s="2">
        <v>10</v>
      </c>
      <c r="M67" s="2">
        <v>13</v>
      </c>
      <c r="N67" s="2">
        <v>10</v>
      </c>
      <c r="O67" s="2">
        <v>15</v>
      </c>
      <c r="P67" s="2">
        <v>7</v>
      </c>
      <c r="Q67" s="2">
        <v>1</v>
      </c>
      <c r="R67" s="2">
        <v>6</v>
      </c>
      <c r="S67" s="2">
        <v>8</v>
      </c>
      <c r="T67" s="2">
        <v>1</v>
      </c>
      <c r="U67" s="2">
        <v>5</v>
      </c>
      <c r="V67" s="2">
        <v>3</v>
      </c>
      <c r="W67" s="2">
        <v>2</v>
      </c>
      <c r="X67" s="2">
        <v>3</v>
      </c>
      <c r="Y67" s="2">
        <f t="shared" si="22"/>
        <v>36</v>
      </c>
      <c r="Z67" s="2">
        <f t="shared" si="23"/>
        <v>112</v>
      </c>
      <c r="AA67" s="2">
        <f t="shared" si="24"/>
        <v>1</v>
      </c>
      <c r="AB67" s="2">
        <f t="shared" si="25"/>
        <v>96</v>
      </c>
      <c r="AC67" s="2">
        <f t="shared" si="26"/>
        <v>144</v>
      </c>
      <c r="AD67" s="2">
        <f t="shared" si="27"/>
        <v>10</v>
      </c>
      <c r="AE67" s="2">
        <f t="shared" si="28"/>
        <v>50</v>
      </c>
      <c r="AF67" s="2">
        <f t="shared" si="29"/>
        <v>39</v>
      </c>
      <c r="AG67" s="2">
        <f t="shared" si="30"/>
        <v>20</v>
      </c>
      <c r="AH67" s="2">
        <f t="shared" si="31"/>
        <v>45</v>
      </c>
      <c r="AI67" s="2">
        <f t="shared" si="32"/>
        <v>517</v>
      </c>
    </row>
    <row r="68" spans="1:35" x14ac:dyDescent="0.25">
      <c r="A68" t="s">
        <v>161</v>
      </c>
      <c r="B68" t="s">
        <v>91</v>
      </c>
      <c r="C68">
        <v>25</v>
      </c>
      <c r="D68" t="s">
        <v>35</v>
      </c>
      <c r="E68">
        <v>184</v>
      </c>
      <c r="F68">
        <v>78</v>
      </c>
      <c r="G68" s="2">
        <v>16</v>
      </c>
      <c r="H68" s="2">
        <v>15</v>
      </c>
      <c r="I68" s="2">
        <v>19</v>
      </c>
      <c r="J68" s="2">
        <v>13</v>
      </c>
      <c r="K68" s="2">
        <v>19</v>
      </c>
      <c r="L68" s="2">
        <v>16</v>
      </c>
      <c r="M68" s="2">
        <v>4</v>
      </c>
      <c r="N68" s="2">
        <v>2</v>
      </c>
      <c r="O68" s="2">
        <v>15</v>
      </c>
      <c r="P68" s="2">
        <v>8</v>
      </c>
      <c r="Q68" s="2">
        <v>1</v>
      </c>
      <c r="R68" s="2">
        <v>4</v>
      </c>
      <c r="S68" s="2">
        <v>4</v>
      </c>
      <c r="T68" s="2">
        <v>7</v>
      </c>
      <c r="U68" s="2">
        <v>6</v>
      </c>
      <c r="V68" s="2">
        <v>1</v>
      </c>
      <c r="W68" s="2">
        <v>3</v>
      </c>
      <c r="X68" s="2">
        <v>2</v>
      </c>
      <c r="Y68" s="2">
        <f t="shared" si="22"/>
        <v>36</v>
      </c>
      <c r="Z68" s="2">
        <f t="shared" si="23"/>
        <v>128</v>
      </c>
      <c r="AA68" s="2">
        <f t="shared" si="24"/>
        <v>15</v>
      </c>
      <c r="AB68" s="2">
        <f t="shared" si="25"/>
        <v>76</v>
      </c>
      <c r="AC68" s="2">
        <f t="shared" si="26"/>
        <v>52</v>
      </c>
      <c r="AD68" s="2">
        <f t="shared" si="27"/>
        <v>133</v>
      </c>
      <c r="AE68" s="2">
        <f t="shared" si="28"/>
        <v>96</v>
      </c>
      <c r="AF68" s="2">
        <f t="shared" si="29"/>
        <v>4</v>
      </c>
      <c r="AG68" s="2">
        <f t="shared" si="30"/>
        <v>6</v>
      </c>
      <c r="AH68" s="2">
        <f t="shared" si="31"/>
        <v>30</v>
      </c>
      <c r="AI68" s="2">
        <f t="shared" si="32"/>
        <v>540</v>
      </c>
    </row>
    <row r="69" spans="1:35" x14ac:dyDescent="0.25">
      <c r="A69" t="s">
        <v>169</v>
      </c>
      <c r="B69" t="s">
        <v>91</v>
      </c>
      <c r="C69">
        <v>19</v>
      </c>
      <c r="D69" t="s">
        <v>35</v>
      </c>
      <c r="E69">
        <v>174</v>
      </c>
      <c r="F69">
        <v>63</v>
      </c>
      <c r="G69" s="2">
        <v>8</v>
      </c>
      <c r="H69" s="2">
        <v>7</v>
      </c>
      <c r="I69" s="2">
        <v>10</v>
      </c>
      <c r="J69" s="2">
        <v>14</v>
      </c>
      <c r="K69" s="2">
        <v>5</v>
      </c>
      <c r="L69" s="2">
        <v>5</v>
      </c>
      <c r="M69" s="2">
        <v>3</v>
      </c>
      <c r="N69" s="2">
        <v>12</v>
      </c>
      <c r="O69" s="2">
        <v>8</v>
      </c>
      <c r="P69" s="2">
        <v>8</v>
      </c>
      <c r="Q69" s="2">
        <v>2</v>
      </c>
      <c r="R69" s="2">
        <v>6</v>
      </c>
      <c r="S69" s="2">
        <v>6</v>
      </c>
      <c r="T69" s="2">
        <v>3</v>
      </c>
      <c r="U69" s="2">
        <v>6</v>
      </c>
      <c r="V69" s="2">
        <v>1</v>
      </c>
      <c r="W69" s="2">
        <v>4</v>
      </c>
      <c r="X69" s="2">
        <v>0</v>
      </c>
      <c r="Y69" s="2">
        <f t="shared" si="22"/>
        <v>36</v>
      </c>
      <c r="Z69" s="2">
        <f t="shared" si="23"/>
        <v>64</v>
      </c>
      <c r="AA69" s="2">
        <f t="shared" si="24"/>
        <v>14</v>
      </c>
      <c r="AB69" s="2">
        <f t="shared" si="25"/>
        <v>60</v>
      </c>
      <c r="AC69" s="2">
        <f t="shared" si="26"/>
        <v>84</v>
      </c>
      <c r="AD69" s="2">
        <f t="shared" si="27"/>
        <v>15</v>
      </c>
      <c r="AE69" s="2">
        <f t="shared" si="28"/>
        <v>30</v>
      </c>
      <c r="AF69" s="2">
        <f t="shared" si="29"/>
        <v>3</v>
      </c>
      <c r="AG69" s="2">
        <f t="shared" si="30"/>
        <v>48</v>
      </c>
      <c r="AH69" s="2">
        <f t="shared" si="31"/>
        <v>0</v>
      </c>
      <c r="AI69" s="2">
        <f t="shared" si="32"/>
        <v>318</v>
      </c>
    </row>
    <row r="70" spans="1:35" x14ac:dyDescent="0.25">
      <c r="A70" t="s">
        <v>170</v>
      </c>
      <c r="B70" t="s">
        <v>91</v>
      </c>
      <c r="C70">
        <v>25</v>
      </c>
      <c r="D70" t="s">
        <v>35</v>
      </c>
      <c r="E70">
        <v>192</v>
      </c>
      <c r="F70">
        <v>85</v>
      </c>
      <c r="G70" s="2">
        <v>3</v>
      </c>
      <c r="H70" s="2">
        <v>1</v>
      </c>
      <c r="I70" s="2">
        <v>10</v>
      </c>
      <c r="J70" s="2">
        <v>13</v>
      </c>
      <c r="K70" s="2">
        <v>3</v>
      </c>
      <c r="L70" s="2">
        <v>9</v>
      </c>
      <c r="M70" s="2">
        <v>3</v>
      </c>
      <c r="N70" s="2">
        <v>2</v>
      </c>
      <c r="O70" s="2">
        <v>4</v>
      </c>
      <c r="P70" s="2">
        <v>5</v>
      </c>
      <c r="Q70" s="2">
        <v>0</v>
      </c>
      <c r="R70" s="2">
        <v>5</v>
      </c>
      <c r="S70" s="2">
        <v>7</v>
      </c>
      <c r="T70" s="2">
        <v>2</v>
      </c>
      <c r="U70" s="2">
        <v>8</v>
      </c>
      <c r="V70" s="2">
        <v>4</v>
      </c>
      <c r="W70" s="2">
        <v>3</v>
      </c>
      <c r="X70" s="2">
        <v>2</v>
      </c>
      <c r="Y70" s="2">
        <f t="shared" si="22"/>
        <v>36</v>
      </c>
      <c r="Z70" s="2">
        <f t="shared" si="23"/>
        <v>15</v>
      </c>
      <c r="AA70" s="2">
        <f t="shared" si="24"/>
        <v>0</v>
      </c>
      <c r="AB70" s="2">
        <f t="shared" si="25"/>
        <v>50</v>
      </c>
      <c r="AC70" s="2">
        <f t="shared" si="26"/>
        <v>91</v>
      </c>
      <c r="AD70" s="2">
        <f t="shared" si="27"/>
        <v>6</v>
      </c>
      <c r="AE70" s="2">
        <f t="shared" si="28"/>
        <v>72</v>
      </c>
      <c r="AF70" s="2">
        <f t="shared" si="29"/>
        <v>12</v>
      </c>
      <c r="AG70" s="2">
        <f t="shared" si="30"/>
        <v>6</v>
      </c>
      <c r="AH70" s="2">
        <f t="shared" si="31"/>
        <v>8</v>
      </c>
      <c r="AI70" s="2">
        <f t="shared" si="32"/>
        <v>260</v>
      </c>
    </row>
    <row r="71" spans="1:35" x14ac:dyDescent="0.25">
      <c r="A71" t="s">
        <v>171</v>
      </c>
      <c r="B71" t="s">
        <v>91</v>
      </c>
      <c r="C71">
        <v>25</v>
      </c>
      <c r="D71" t="s">
        <v>35</v>
      </c>
      <c r="E71">
        <v>179</v>
      </c>
      <c r="F71">
        <v>67</v>
      </c>
      <c r="G71" s="2">
        <v>4</v>
      </c>
      <c r="H71" s="2">
        <v>2</v>
      </c>
      <c r="I71" s="2">
        <v>13</v>
      </c>
      <c r="J71" s="2">
        <v>14</v>
      </c>
      <c r="K71" s="2">
        <v>2</v>
      </c>
      <c r="L71" s="2">
        <v>13</v>
      </c>
      <c r="M71" s="2">
        <v>2</v>
      </c>
      <c r="N71" s="2">
        <v>4</v>
      </c>
      <c r="O71" s="2">
        <v>12</v>
      </c>
      <c r="P71" s="2">
        <v>7</v>
      </c>
      <c r="Q71" s="2">
        <v>0</v>
      </c>
      <c r="R71" s="2">
        <v>7</v>
      </c>
      <c r="S71" s="2">
        <v>7</v>
      </c>
      <c r="T71" s="2">
        <v>1</v>
      </c>
      <c r="U71" s="2">
        <v>4</v>
      </c>
      <c r="V71" s="2">
        <v>2</v>
      </c>
      <c r="W71" s="2">
        <v>5</v>
      </c>
      <c r="X71" s="2">
        <v>3</v>
      </c>
      <c r="Y71" s="2">
        <f t="shared" si="22"/>
        <v>36</v>
      </c>
      <c r="Z71" s="2">
        <f t="shared" si="23"/>
        <v>28</v>
      </c>
      <c r="AA71" s="2">
        <f t="shared" si="24"/>
        <v>0</v>
      </c>
      <c r="AB71" s="2">
        <f t="shared" si="25"/>
        <v>91</v>
      </c>
      <c r="AC71" s="2">
        <f t="shared" si="26"/>
        <v>98</v>
      </c>
      <c r="AD71" s="2">
        <f t="shared" si="27"/>
        <v>2</v>
      </c>
      <c r="AE71" s="2">
        <f t="shared" si="28"/>
        <v>52</v>
      </c>
      <c r="AF71" s="2">
        <f t="shared" si="29"/>
        <v>4</v>
      </c>
      <c r="AG71" s="2">
        <f t="shared" si="30"/>
        <v>20</v>
      </c>
      <c r="AH71" s="2">
        <f t="shared" si="31"/>
        <v>36</v>
      </c>
      <c r="AI71" s="2">
        <f t="shared" si="32"/>
        <v>331</v>
      </c>
    </row>
    <row r="72" spans="1:35" x14ac:dyDescent="0.25">
      <c r="A72" t="s">
        <v>172</v>
      </c>
      <c r="B72" t="s">
        <v>91</v>
      </c>
      <c r="C72">
        <v>23</v>
      </c>
      <c r="D72" t="s">
        <v>35</v>
      </c>
      <c r="E72">
        <v>191</v>
      </c>
      <c r="F72">
        <v>80</v>
      </c>
      <c r="G72" s="2">
        <v>5</v>
      </c>
      <c r="H72" s="2">
        <v>1</v>
      </c>
      <c r="I72" s="2">
        <v>7</v>
      </c>
      <c r="J72" s="2">
        <v>5</v>
      </c>
      <c r="K72" s="2">
        <v>11</v>
      </c>
      <c r="L72" s="2">
        <v>1</v>
      </c>
      <c r="M72" s="2">
        <v>2</v>
      </c>
      <c r="N72" s="2">
        <v>1</v>
      </c>
      <c r="O72" s="2">
        <v>3</v>
      </c>
      <c r="P72" s="2">
        <v>7</v>
      </c>
      <c r="Q72" s="2">
        <v>1</v>
      </c>
      <c r="R72" s="2">
        <v>7</v>
      </c>
      <c r="S72" s="2">
        <v>4</v>
      </c>
      <c r="T72" s="2">
        <v>7</v>
      </c>
      <c r="U72" s="2">
        <v>4</v>
      </c>
      <c r="V72" s="2">
        <v>4</v>
      </c>
      <c r="W72" s="2">
        <v>1</v>
      </c>
      <c r="X72" s="2">
        <v>1</v>
      </c>
      <c r="Y72" s="2">
        <f t="shared" si="22"/>
        <v>36</v>
      </c>
      <c r="Z72" s="2">
        <f t="shared" si="23"/>
        <v>35</v>
      </c>
      <c r="AA72" s="2">
        <f t="shared" si="24"/>
        <v>1</v>
      </c>
      <c r="AB72" s="2">
        <f t="shared" si="25"/>
        <v>49</v>
      </c>
      <c r="AC72" s="2">
        <f t="shared" si="26"/>
        <v>20</v>
      </c>
      <c r="AD72" s="2">
        <f t="shared" si="27"/>
        <v>77</v>
      </c>
      <c r="AE72" s="2">
        <f t="shared" si="28"/>
        <v>4</v>
      </c>
      <c r="AF72" s="2">
        <f t="shared" si="29"/>
        <v>8</v>
      </c>
      <c r="AG72" s="2">
        <f t="shared" si="30"/>
        <v>1</v>
      </c>
      <c r="AH72" s="2">
        <f t="shared" si="31"/>
        <v>3</v>
      </c>
      <c r="AI72" s="2">
        <f t="shared" si="32"/>
        <v>198</v>
      </c>
    </row>
    <row r="73" spans="1:35" x14ac:dyDescent="0.25">
      <c r="A73" t="s">
        <v>173</v>
      </c>
      <c r="B73" t="s">
        <v>91</v>
      </c>
      <c r="C73">
        <v>24</v>
      </c>
      <c r="D73" t="s">
        <v>35</v>
      </c>
      <c r="E73">
        <v>179</v>
      </c>
      <c r="F73">
        <v>65</v>
      </c>
      <c r="G73" s="2">
        <v>14</v>
      </c>
      <c r="H73" s="2">
        <v>13</v>
      </c>
      <c r="I73" s="2">
        <v>18</v>
      </c>
      <c r="J73" s="2">
        <v>18</v>
      </c>
      <c r="K73" s="2">
        <v>10</v>
      </c>
      <c r="L73" s="2">
        <v>18</v>
      </c>
      <c r="M73" s="2">
        <v>10</v>
      </c>
      <c r="N73" s="2">
        <v>4</v>
      </c>
      <c r="O73" s="2">
        <v>5</v>
      </c>
      <c r="P73" s="2">
        <v>6</v>
      </c>
      <c r="Q73" s="2">
        <v>2</v>
      </c>
      <c r="R73" s="2">
        <v>2</v>
      </c>
      <c r="S73" s="2">
        <v>4</v>
      </c>
      <c r="T73" s="2">
        <v>0</v>
      </c>
      <c r="U73" s="2">
        <v>7</v>
      </c>
      <c r="V73" s="2">
        <v>7</v>
      </c>
      <c r="W73" s="2">
        <v>4</v>
      </c>
      <c r="X73" s="2">
        <v>4</v>
      </c>
      <c r="Y73" s="2">
        <f t="shared" si="22"/>
        <v>36</v>
      </c>
      <c r="Z73" s="2">
        <f t="shared" si="23"/>
        <v>84</v>
      </c>
      <c r="AA73" s="2">
        <f t="shared" si="24"/>
        <v>26</v>
      </c>
      <c r="AB73" s="2">
        <f t="shared" si="25"/>
        <v>36</v>
      </c>
      <c r="AC73" s="2">
        <f t="shared" si="26"/>
        <v>72</v>
      </c>
      <c r="AD73" s="2">
        <f t="shared" si="27"/>
        <v>0</v>
      </c>
      <c r="AE73" s="2">
        <f t="shared" si="28"/>
        <v>126</v>
      </c>
      <c r="AF73" s="2">
        <f t="shared" si="29"/>
        <v>70</v>
      </c>
      <c r="AG73" s="2">
        <f t="shared" si="30"/>
        <v>16</v>
      </c>
      <c r="AH73" s="2">
        <f t="shared" si="31"/>
        <v>20</v>
      </c>
      <c r="AI73" s="2">
        <f t="shared" si="32"/>
        <v>450</v>
      </c>
    </row>
    <row r="74" spans="1:35" x14ac:dyDescent="0.25">
      <c r="A74" t="s">
        <v>174</v>
      </c>
      <c r="B74" t="s">
        <v>91</v>
      </c>
      <c r="C74">
        <v>20</v>
      </c>
      <c r="D74" t="s">
        <v>35</v>
      </c>
      <c r="E74">
        <v>191</v>
      </c>
      <c r="F74">
        <v>68</v>
      </c>
      <c r="G74" s="2">
        <v>14</v>
      </c>
      <c r="H74" s="2">
        <v>1</v>
      </c>
      <c r="I74" s="2">
        <v>15</v>
      </c>
      <c r="J74" s="2">
        <v>11</v>
      </c>
      <c r="K74" s="2">
        <v>4</v>
      </c>
      <c r="L74" s="2">
        <v>14</v>
      </c>
      <c r="M74" s="2">
        <v>1</v>
      </c>
      <c r="N74" s="2">
        <v>1</v>
      </c>
      <c r="O74" s="2">
        <v>15</v>
      </c>
      <c r="P74" s="2">
        <v>7</v>
      </c>
      <c r="Q74" s="2">
        <v>0</v>
      </c>
      <c r="R74" s="2">
        <v>6</v>
      </c>
      <c r="S74" s="2">
        <v>4</v>
      </c>
      <c r="T74" s="2">
        <v>5</v>
      </c>
      <c r="U74" s="2">
        <v>5</v>
      </c>
      <c r="V74" s="2">
        <v>6</v>
      </c>
      <c r="W74" s="2">
        <v>1</v>
      </c>
      <c r="X74" s="2">
        <v>2</v>
      </c>
      <c r="Y74" s="2">
        <f t="shared" ref="Y74:Y81" si="33">P74+Q74+R74+S74+T74+U74+V74+W74+X74</f>
        <v>36</v>
      </c>
      <c r="Z74" s="2">
        <f t="shared" ref="Z74:Z81" si="34">G74*P74</f>
        <v>98</v>
      </c>
      <c r="AA74" s="2">
        <f t="shared" ref="AA74:AA81" si="35">H74*Q74</f>
        <v>0</v>
      </c>
      <c r="AB74" s="2">
        <f t="shared" ref="AB74:AB81" si="36">I74*R74</f>
        <v>90</v>
      </c>
      <c r="AC74" s="2">
        <f t="shared" ref="AC74:AC81" si="37">J74*S74</f>
        <v>44</v>
      </c>
      <c r="AD74" s="2">
        <f t="shared" ref="AD74:AD81" si="38">K74*T74</f>
        <v>20</v>
      </c>
      <c r="AE74" s="2">
        <f t="shared" ref="AE74:AE81" si="39">L74*U74</f>
        <v>70</v>
      </c>
      <c r="AF74" s="2">
        <f t="shared" ref="AF74:AF81" si="40">M74*V74</f>
        <v>6</v>
      </c>
      <c r="AG74" s="2">
        <f t="shared" ref="AG74:AG81" si="41">N74*W74</f>
        <v>1</v>
      </c>
      <c r="AH74" s="2">
        <f t="shared" ref="AH74:AH81" si="42">O74*X74</f>
        <v>30</v>
      </c>
      <c r="AI74" s="2">
        <f t="shared" ref="AI74:AI81" si="43">Z74+AA74+AB74+AC74+AD74+AE74+AF74+AG74+AH74</f>
        <v>359</v>
      </c>
    </row>
    <row r="75" spans="1:35" x14ac:dyDescent="0.25">
      <c r="A75" t="s">
        <v>175</v>
      </c>
      <c r="B75" t="s">
        <v>91</v>
      </c>
      <c r="C75">
        <v>25</v>
      </c>
      <c r="D75" t="s">
        <v>35</v>
      </c>
      <c r="E75">
        <v>195</v>
      </c>
      <c r="F75">
        <v>85</v>
      </c>
      <c r="G75" s="2">
        <v>6</v>
      </c>
      <c r="H75" s="2">
        <v>1</v>
      </c>
      <c r="I75" s="2">
        <v>10</v>
      </c>
      <c r="J75" s="2">
        <v>7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8</v>
      </c>
      <c r="Q75" s="2">
        <v>1</v>
      </c>
      <c r="R75" s="2">
        <v>5</v>
      </c>
      <c r="S75" s="2">
        <v>5</v>
      </c>
      <c r="T75" s="2">
        <v>1</v>
      </c>
      <c r="U75" s="2">
        <v>7</v>
      </c>
      <c r="V75" s="2">
        <v>1</v>
      </c>
      <c r="W75" s="2">
        <v>5</v>
      </c>
      <c r="X75" s="2">
        <v>3</v>
      </c>
      <c r="Y75" s="2">
        <f t="shared" si="33"/>
        <v>36</v>
      </c>
      <c r="Z75" s="2">
        <f t="shared" si="34"/>
        <v>48</v>
      </c>
      <c r="AA75" s="2">
        <f t="shared" si="35"/>
        <v>1</v>
      </c>
      <c r="AB75" s="2">
        <f t="shared" si="36"/>
        <v>50</v>
      </c>
      <c r="AC75" s="2">
        <f t="shared" si="37"/>
        <v>35</v>
      </c>
      <c r="AD75" s="2">
        <f t="shared" si="38"/>
        <v>1</v>
      </c>
      <c r="AE75" s="2">
        <f t="shared" si="39"/>
        <v>7</v>
      </c>
      <c r="AF75" s="2">
        <f t="shared" si="40"/>
        <v>1</v>
      </c>
      <c r="AG75" s="2">
        <f t="shared" si="41"/>
        <v>5</v>
      </c>
      <c r="AH75" s="2">
        <f t="shared" si="42"/>
        <v>3</v>
      </c>
      <c r="AI75" s="2">
        <f t="shared" si="43"/>
        <v>151</v>
      </c>
    </row>
    <row r="76" spans="1:35" x14ac:dyDescent="0.25">
      <c r="A76" t="s">
        <v>176</v>
      </c>
      <c r="B76" t="s">
        <v>91</v>
      </c>
      <c r="C76">
        <v>19</v>
      </c>
      <c r="D76" t="s">
        <v>35</v>
      </c>
      <c r="E76">
        <v>170</v>
      </c>
      <c r="F76">
        <v>65</v>
      </c>
      <c r="G76" s="2">
        <v>4</v>
      </c>
      <c r="H76" s="2">
        <v>2</v>
      </c>
      <c r="I76" s="2">
        <v>6</v>
      </c>
      <c r="J76" s="2">
        <v>2</v>
      </c>
      <c r="K76" s="2">
        <v>3</v>
      </c>
      <c r="L76" s="2">
        <v>6</v>
      </c>
      <c r="M76" s="2">
        <v>2</v>
      </c>
      <c r="N76" s="2">
        <v>3</v>
      </c>
      <c r="O76" s="2">
        <v>6</v>
      </c>
      <c r="P76" s="2">
        <v>6</v>
      </c>
      <c r="Q76" s="2">
        <v>1</v>
      </c>
      <c r="R76" s="2">
        <v>8</v>
      </c>
      <c r="S76" s="2">
        <v>3</v>
      </c>
      <c r="T76" s="2">
        <v>6</v>
      </c>
      <c r="U76" s="2">
        <v>6</v>
      </c>
      <c r="V76" s="2">
        <v>3</v>
      </c>
      <c r="W76" s="2">
        <v>3</v>
      </c>
      <c r="X76" s="2">
        <v>0</v>
      </c>
      <c r="Y76" s="2">
        <f t="shared" si="33"/>
        <v>36</v>
      </c>
      <c r="Z76" s="2">
        <f t="shared" si="34"/>
        <v>24</v>
      </c>
      <c r="AA76" s="2">
        <f t="shared" si="35"/>
        <v>2</v>
      </c>
      <c r="AB76" s="2">
        <f t="shared" si="36"/>
        <v>48</v>
      </c>
      <c r="AC76" s="2">
        <f t="shared" si="37"/>
        <v>6</v>
      </c>
      <c r="AD76" s="2">
        <f t="shared" si="38"/>
        <v>18</v>
      </c>
      <c r="AE76" s="2">
        <f t="shared" si="39"/>
        <v>36</v>
      </c>
      <c r="AF76" s="2">
        <f t="shared" si="40"/>
        <v>6</v>
      </c>
      <c r="AG76" s="2">
        <f t="shared" si="41"/>
        <v>9</v>
      </c>
      <c r="AH76" s="2">
        <f t="shared" si="42"/>
        <v>0</v>
      </c>
      <c r="AI76" s="2">
        <f t="shared" si="43"/>
        <v>149</v>
      </c>
    </row>
    <row r="77" spans="1:35" x14ac:dyDescent="0.25">
      <c r="A77" t="s">
        <v>177</v>
      </c>
      <c r="B77" t="s">
        <v>91</v>
      </c>
      <c r="C77">
        <v>23</v>
      </c>
      <c r="D77" t="s">
        <v>38</v>
      </c>
      <c r="E77">
        <v>163</v>
      </c>
      <c r="F77">
        <v>55</v>
      </c>
      <c r="G77" s="2">
        <v>15</v>
      </c>
      <c r="H77" s="2">
        <v>13</v>
      </c>
      <c r="I77" s="2">
        <v>18</v>
      </c>
      <c r="J77" s="2">
        <v>14</v>
      </c>
      <c r="K77" s="2">
        <v>12</v>
      </c>
      <c r="L77" s="2">
        <v>16</v>
      </c>
      <c r="M77" s="2">
        <v>2</v>
      </c>
      <c r="N77" s="2">
        <v>1</v>
      </c>
      <c r="O77" s="2">
        <v>1</v>
      </c>
      <c r="P77" s="2">
        <v>7</v>
      </c>
      <c r="Q77" s="2">
        <v>4</v>
      </c>
      <c r="R77" s="2">
        <v>7</v>
      </c>
      <c r="S77" s="2">
        <v>5</v>
      </c>
      <c r="T77" s="2">
        <v>0</v>
      </c>
      <c r="U77" s="2">
        <v>7</v>
      </c>
      <c r="V77" s="2">
        <v>1</v>
      </c>
      <c r="W77" s="2">
        <v>3</v>
      </c>
      <c r="X77" s="2">
        <v>2</v>
      </c>
      <c r="Y77" s="2">
        <f t="shared" si="33"/>
        <v>36</v>
      </c>
      <c r="Z77" s="2">
        <f t="shared" si="34"/>
        <v>105</v>
      </c>
      <c r="AA77" s="2">
        <f t="shared" si="35"/>
        <v>52</v>
      </c>
      <c r="AB77" s="2">
        <f t="shared" si="36"/>
        <v>126</v>
      </c>
      <c r="AC77" s="2">
        <f t="shared" si="37"/>
        <v>70</v>
      </c>
      <c r="AD77" s="2">
        <f t="shared" si="38"/>
        <v>0</v>
      </c>
      <c r="AE77" s="2">
        <f t="shared" si="39"/>
        <v>112</v>
      </c>
      <c r="AF77" s="2">
        <f t="shared" si="40"/>
        <v>2</v>
      </c>
      <c r="AG77" s="2">
        <f t="shared" si="41"/>
        <v>3</v>
      </c>
      <c r="AH77" s="2">
        <f t="shared" si="42"/>
        <v>2</v>
      </c>
      <c r="AI77" s="2">
        <f t="shared" si="43"/>
        <v>472</v>
      </c>
    </row>
    <row r="78" spans="1:35" x14ac:dyDescent="0.25">
      <c r="A78" t="s">
        <v>178</v>
      </c>
      <c r="B78" t="s">
        <v>91</v>
      </c>
      <c r="C78">
        <v>23</v>
      </c>
      <c r="D78" t="s">
        <v>35</v>
      </c>
      <c r="E78">
        <v>185</v>
      </c>
      <c r="F78">
        <v>70</v>
      </c>
      <c r="G78" s="2">
        <v>14</v>
      </c>
      <c r="H78" s="2">
        <v>6</v>
      </c>
      <c r="I78" s="2">
        <v>15</v>
      </c>
      <c r="J78" s="2">
        <v>6</v>
      </c>
      <c r="K78" s="2">
        <v>6</v>
      </c>
      <c r="L78" s="2">
        <v>13</v>
      </c>
      <c r="M78" s="2">
        <v>6</v>
      </c>
      <c r="N78" s="2">
        <v>5</v>
      </c>
      <c r="O78" s="2">
        <v>7</v>
      </c>
      <c r="P78" s="2">
        <v>6</v>
      </c>
      <c r="Q78" s="2">
        <v>6</v>
      </c>
      <c r="R78" s="2">
        <v>6</v>
      </c>
      <c r="S78" s="2">
        <v>0</v>
      </c>
      <c r="T78" s="2">
        <v>5</v>
      </c>
      <c r="U78" s="2">
        <v>6</v>
      </c>
      <c r="V78" s="2">
        <v>2</v>
      </c>
      <c r="W78" s="2">
        <v>4</v>
      </c>
      <c r="X78" s="2">
        <v>1</v>
      </c>
      <c r="Y78" s="2">
        <f t="shared" si="33"/>
        <v>36</v>
      </c>
      <c r="Z78" s="2">
        <f t="shared" si="34"/>
        <v>84</v>
      </c>
      <c r="AA78" s="2">
        <f t="shared" si="35"/>
        <v>36</v>
      </c>
      <c r="AB78" s="2">
        <f t="shared" si="36"/>
        <v>90</v>
      </c>
      <c r="AC78" s="2">
        <f t="shared" si="37"/>
        <v>0</v>
      </c>
      <c r="AD78" s="2">
        <f t="shared" si="38"/>
        <v>30</v>
      </c>
      <c r="AE78" s="2">
        <f t="shared" si="39"/>
        <v>78</v>
      </c>
      <c r="AF78" s="2">
        <f t="shared" si="40"/>
        <v>12</v>
      </c>
      <c r="AG78" s="2">
        <f t="shared" si="41"/>
        <v>20</v>
      </c>
      <c r="AH78" s="2">
        <f t="shared" si="42"/>
        <v>7</v>
      </c>
      <c r="AI78" s="2">
        <f t="shared" si="43"/>
        <v>357</v>
      </c>
    </row>
    <row r="79" spans="1:35" x14ac:dyDescent="0.25">
      <c r="A79" t="s">
        <v>179</v>
      </c>
      <c r="B79" t="s">
        <v>91</v>
      </c>
      <c r="C79">
        <v>34</v>
      </c>
      <c r="D79" t="s">
        <v>35</v>
      </c>
      <c r="E79">
        <v>178</v>
      </c>
      <c r="F79">
        <v>68</v>
      </c>
      <c r="G79" s="2">
        <v>2</v>
      </c>
      <c r="H79" s="2">
        <v>2</v>
      </c>
      <c r="I79" s="2">
        <v>15</v>
      </c>
      <c r="J79" s="2">
        <v>8</v>
      </c>
      <c r="K79" s="2">
        <v>3</v>
      </c>
      <c r="L79" s="2">
        <v>7</v>
      </c>
      <c r="M79" s="2">
        <v>1</v>
      </c>
      <c r="N79" s="2">
        <v>1</v>
      </c>
      <c r="O79" s="2">
        <v>1</v>
      </c>
      <c r="P79" s="2">
        <v>7</v>
      </c>
      <c r="Q79" s="2">
        <v>4</v>
      </c>
      <c r="R79" s="2">
        <v>6</v>
      </c>
      <c r="S79" s="2">
        <v>0</v>
      </c>
      <c r="T79" s="2">
        <v>4</v>
      </c>
      <c r="U79" s="2">
        <v>8</v>
      </c>
      <c r="V79" s="2">
        <v>4</v>
      </c>
      <c r="W79" s="2">
        <v>2</v>
      </c>
      <c r="X79" s="2">
        <v>1</v>
      </c>
      <c r="Y79" s="2">
        <f t="shared" si="33"/>
        <v>36</v>
      </c>
      <c r="Z79" s="2">
        <f t="shared" si="34"/>
        <v>14</v>
      </c>
      <c r="AA79" s="2">
        <f t="shared" si="35"/>
        <v>8</v>
      </c>
      <c r="AB79" s="2">
        <f t="shared" si="36"/>
        <v>90</v>
      </c>
      <c r="AC79" s="2">
        <f t="shared" si="37"/>
        <v>0</v>
      </c>
      <c r="AD79" s="2">
        <f t="shared" si="38"/>
        <v>12</v>
      </c>
      <c r="AE79" s="2">
        <f t="shared" si="39"/>
        <v>56</v>
      </c>
      <c r="AF79" s="2">
        <f t="shared" si="40"/>
        <v>4</v>
      </c>
      <c r="AG79" s="2">
        <f t="shared" si="41"/>
        <v>2</v>
      </c>
      <c r="AH79" s="2">
        <f t="shared" si="42"/>
        <v>1</v>
      </c>
      <c r="AI79" s="2">
        <f t="shared" si="43"/>
        <v>187</v>
      </c>
    </row>
    <row r="80" spans="1:35" x14ac:dyDescent="0.25">
      <c r="A80" t="s">
        <v>180</v>
      </c>
      <c r="B80" t="s">
        <v>91</v>
      </c>
      <c r="C80">
        <v>30</v>
      </c>
      <c r="D80" t="s">
        <v>38</v>
      </c>
      <c r="E80">
        <v>175</v>
      </c>
      <c r="F80">
        <v>65</v>
      </c>
      <c r="G80" s="2">
        <v>8</v>
      </c>
      <c r="H80" s="2">
        <v>4</v>
      </c>
      <c r="I80" s="2">
        <v>11</v>
      </c>
      <c r="J80" s="2">
        <v>10</v>
      </c>
      <c r="K80" s="2">
        <v>9</v>
      </c>
      <c r="L80" s="2">
        <v>11</v>
      </c>
      <c r="M80" s="2">
        <v>3</v>
      </c>
      <c r="N80" s="2">
        <v>4</v>
      </c>
      <c r="O80" s="2">
        <v>4</v>
      </c>
      <c r="P80" s="2">
        <v>4</v>
      </c>
      <c r="Q80" s="2">
        <v>0</v>
      </c>
      <c r="R80" s="2">
        <v>3</v>
      </c>
      <c r="S80" s="2">
        <v>8</v>
      </c>
      <c r="T80" s="2">
        <v>3</v>
      </c>
      <c r="U80" s="2">
        <v>7</v>
      </c>
      <c r="V80" s="2">
        <v>6</v>
      </c>
      <c r="W80" s="2">
        <v>3</v>
      </c>
      <c r="X80" s="2">
        <v>2</v>
      </c>
      <c r="Y80" s="2">
        <f t="shared" si="33"/>
        <v>36</v>
      </c>
      <c r="Z80" s="2">
        <f t="shared" si="34"/>
        <v>32</v>
      </c>
      <c r="AA80" s="2">
        <f t="shared" si="35"/>
        <v>0</v>
      </c>
      <c r="AB80" s="2">
        <f t="shared" si="36"/>
        <v>33</v>
      </c>
      <c r="AC80" s="2">
        <f t="shared" si="37"/>
        <v>80</v>
      </c>
      <c r="AD80" s="2">
        <f t="shared" si="38"/>
        <v>27</v>
      </c>
      <c r="AE80" s="2">
        <f t="shared" si="39"/>
        <v>77</v>
      </c>
      <c r="AF80" s="2">
        <f t="shared" si="40"/>
        <v>18</v>
      </c>
      <c r="AG80" s="2">
        <f t="shared" si="41"/>
        <v>12</v>
      </c>
      <c r="AH80" s="2">
        <f t="shared" si="42"/>
        <v>8</v>
      </c>
      <c r="AI80" s="2">
        <f t="shared" si="43"/>
        <v>287</v>
      </c>
    </row>
    <row r="81" spans="1:35" x14ac:dyDescent="0.25">
      <c r="A81" t="s">
        <v>181</v>
      </c>
      <c r="B81" t="s">
        <v>91</v>
      </c>
      <c r="C81">
        <v>25</v>
      </c>
      <c r="D81" t="s">
        <v>38</v>
      </c>
      <c r="E81">
        <v>180</v>
      </c>
      <c r="F81">
        <v>60</v>
      </c>
      <c r="G81" s="2">
        <v>16</v>
      </c>
      <c r="H81" s="2">
        <v>1</v>
      </c>
      <c r="I81" s="2">
        <v>19</v>
      </c>
      <c r="J81" s="2">
        <v>16</v>
      </c>
      <c r="K81" s="2">
        <v>12</v>
      </c>
      <c r="L81" s="2">
        <v>18</v>
      </c>
      <c r="M81" s="2">
        <v>4</v>
      </c>
      <c r="N81" s="2">
        <v>2</v>
      </c>
      <c r="O81" s="2">
        <v>12</v>
      </c>
      <c r="P81" s="2">
        <v>3</v>
      </c>
      <c r="Q81" s="2">
        <v>0</v>
      </c>
      <c r="R81" s="2">
        <v>4</v>
      </c>
      <c r="S81" s="2">
        <v>8</v>
      </c>
      <c r="T81" s="2">
        <v>3</v>
      </c>
      <c r="U81" s="2">
        <v>7</v>
      </c>
      <c r="V81" s="2">
        <v>6</v>
      </c>
      <c r="W81" s="2">
        <v>4</v>
      </c>
      <c r="X81" s="2">
        <v>1</v>
      </c>
      <c r="Y81" s="2">
        <f t="shared" si="33"/>
        <v>36</v>
      </c>
      <c r="Z81" s="2">
        <f t="shared" si="34"/>
        <v>48</v>
      </c>
      <c r="AA81" s="2">
        <f t="shared" si="35"/>
        <v>0</v>
      </c>
      <c r="AB81" s="2">
        <f t="shared" si="36"/>
        <v>76</v>
      </c>
      <c r="AC81" s="2">
        <f t="shared" si="37"/>
        <v>128</v>
      </c>
      <c r="AD81" s="2">
        <f t="shared" si="38"/>
        <v>36</v>
      </c>
      <c r="AE81" s="2">
        <f t="shared" si="39"/>
        <v>126</v>
      </c>
      <c r="AF81" s="2">
        <f t="shared" si="40"/>
        <v>24</v>
      </c>
      <c r="AG81" s="2">
        <f t="shared" si="41"/>
        <v>8</v>
      </c>
      <c r="AH81" s="2">
        <f t="shared" si="42"/>
        <v>12</v>
      </c>
      <c r="AI81" s="2">
        <f t="shared" si="43"/>
        <v>458</v>
      </c>
    </row>
    <row r="82" spans="1:35" x14ac:dyDescent="0.25">
      <c r="G82"/>
      <c r="H82"/>
      <c r="I82"/>
      <c r="J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C4BC-2D30-4EDE-8B7C-2EA606BE9500}">
  <dimension ref="A1:AI111"/>
  <sheetViews>
    <sheetView topLeftCell="J13" workbookViewId="0">
      <selection activeCell="AE9" sqref="AE9:AE11"/>
    </sheetView>
  </sheetViews>
  <sheetFormatPr baseColWidth="10" defaultRowHeight="15" x14ac:dyDescent="0.25"/>
  <sheetData>
    <row r="1" spans="1:35" ht="60" x14ac:dyDescent="0.25">
      <c r="A1" s="13"/>
      <c r="B1" s="14" t="s">
        <v>83</v>
      </c>
      <c r="C1" s="14" t="s">
        <v>84</v>
      </c>
      <c r="D1" s="14" t="s">
        <v>85</v>
      </c>
      <c r="E1" s="14" t="s">
        <v>86</v>
      </c>
      <c r="F1" s="14" t="s">
        <v>87</v>
      </c>
      <c r="G1" s="14" t="s">
        <v>88</v>
      </c>
      <c r="H1" s="14" t="s">
        <v>89</v>
      </c>
      <c r="I1" s="14" t="s">
        <v>90</v>
      </c>
      <c r="J1" s="14" t="s">
        <v>94</v>
      </c>
      <c r="K1" s="14" t="s">
        <v>95</v>
      </c>
      <c r="L1" s="14" t="s">
        <v>96</v>
      </c>
      <c r="M1" s="14" t="s">
        <v>97</v>
      </c>
      <c r="N1" s="14" t="s">
        <v>98</v>
      </c>
      <c r="O1" s="14" t="s">
        <v>99</v>
      </c>
      <c r="P1" s="14" t="s">
        <v>100</v>
      </c>
      <c r="Q1" s="14" t="s">
        <v>101</v>
      </c>
      <c r="R1" s="14" t="s">
        <v>102</v>
      </c>
      <c r="S1" s="14" t="s">
        <v>103</v>
      </c>
      <c r="T1" s="15"/>
      <c r="U1" s="15" t="s">
        <v>104</v>
      </c>
      <c r="V1" s="15" t="s">
        <v>105</v>
      </c>
      <c r="W1" s="15" t="s">
        <v>106</v>
      </c>
      <c r="X1" s="15" t="s">
        <v>107</v>
      </c>
      <c r="Y1" s="15" t="s">
        <v>108</v>
      </c>
      <c r="Z1" s="15" t="s">
        <v>109</v>
      </c>
      <c r="AA1" s="15" t="s">
        <v>110</v>
      </c>
      <c r="AB1" s="15" t="s">
        <v>111</v>
      </c>
      <c r="AC1" s="15" t="s">
        <v>112</v>
      </c>
      <c r="AD1" s="13"/>
      <c r="AE1" s="15" t="s">
        <v>113</v>
      </c>
    </row>
    <row r="2" spans="1:35" x14ac:dyDescent="0.25">
      <c r="A2" s="13" t="s">
        <v>79</v>
      </c>
      <c r="B2" s="5">
        <f>SUMIFS(Werte!G2:G81,Werte!$B$2:$B$81,"Adaptive",Werte!$D$2:$D$81,"F")/COUNTIFS(Werte!$B$2:$B$81,"Adaptive",Werte!$D$2:$D$81,"F")</f>
        <v>10.545454545454545</v>
      </c>
      <c r="C2" s="5">
        <f>SUMIFS(Werte!H2:H81,Werte!$B$2:$B$81,"Adaptive",Werte!$D$2:$D$81,"F")/COUNTIFS(Werte!$B$2:$B$81,"Adaptive",Werte!$D$2:$D$81,"F")</f>
        <v>5.8181818181818183</v>
      </c>
      <c r="D2" s="5">
        <f>SUMIFS(Werte!I2:I81,Werte!$B$2:$B$81,"Adaptive",Werte!$D$2:$D$81,"F")/COUNTIFS(Werte!$B$2:$B$81,"Adaptive",Werte!$D$2:$D$81,"F")</f>
        <v>11</v>
      </c>
      <c r="E2" s="5">
        <f>SUMIFS(Werte!J2:J81,Werte!$B$2:$B$81,"Adaptive",Werte!$D$2:$D$81,"F")/COUNTIFS(Werte!$B$2:$B$81,"Adaptive",Werte!$D$2:$D$81,"F")</f>
        <v>10.818181818181818</v>
      </c>
      <c r="F2" s="5">
        <f>SUMIFS(Werte!K2:K81,Werte!$B$2:$B$81,"Adaptive",Werte!$D$2:$D$81,"F")/COUNTIFS(Werte!$B$2:$B$81,"Adaptive",Werte!$D$2:$D$81,"F")</f>
        <v>8.3636363636363633</v>
      </c>
      <c r="G2" s="5">
        <f>SUMIFS(Werte!L2:L81,Werte!$B$2:$B$81,"Adaptive",Werte!$D$2:$D$81,"F")/COUNTIFS(Werte!$B$2:$B$81,"Adaptive",Werte!$D$2:$D$81,"F")</f>
        <v>10.909090909090908</v>
      </c>
      <c r="H2" s="5">
        <f>SUMIFS(Werte!M2:M81,Werte!$B$2:$B$81,"Adaptive",Werte!$D$2:$D$81,"F")/COUNTIFS(Werte!$B$2:$B$81,"Adaptive",Werte!$D$2:$D$81,"F")</f>
        <v>5.7272727272727275</v>
      </c>
      <c r="I2" s="5">
        <f>SUMIFS(Werte!N2:N81,Werte!$B$2:$B$81,"Adaptive",Werte!$D$2:$D$81,"F")/COUNTIFS(Werte!$B$2:$B$81,"Adaptive",Werte!$D$2:$D$81,"F")</f>
        <v>5.4545454545454541</v>
      </c>
      <c r="J2" s="5">
        <f>SUMIFS(Werte!O2:O81,Werte!$B$2:$B$81,"Adaptive",Werte!$D$2:$D$81,"F")/COUNTIFS(Werte!$B$2:$B$81,"Adaptive",Werte!$D$2:$D$81,"F")</f>
        <v>6.5454545454545459</v>
      </c>
      <c r="K2" s="5">
        <f>SUMIFS(Werte!P2:P81,Werte!$B$2:$B$81,"Adaptive",Werte!$D$2:$D$81,"F")/COUNTIFS(Werte!$B$2:$B$81,"Adaptive",Werte!$D$2:$D$81,"F")</f>
        <v>6</v>
      </c>
      <c r="L2" s="5">
        <f>SUMIFS(Werte!Q2:Q81,Werte!$B$2:$B$81,"Adaptive",Werte!$D$2:$D$81,"F")/COUNTIFS(Werte!$B$2:$B$81,"Adaptive",Werte!$D$2:$D$81,"F")</f>
        <v>1.4545454545454546</v>
      </c>
      <c r="M2" s="5">
        <f>SUMIFS(Werte!R2:R81,Werte!$B$2:$B$81,"Adaptive",Werte!$D$2:$D$81,"F")/COUNTIFS(Werte!$B$2:$B$81,"Adaptive",Werte!$D$2:$D$81,"F")</f>
        <v>5.0909090909090908</v>
      </c>
      <c r="N2" s="5">
        <f>SUMIFS(Werte!S2:S81,Werte!$B$2:$B$81,"Adaptive",Werte!$D$2:$D$81,"F")/COUNTIFS(Werte!$B$2:$B$81,"Adaptive",Werte!$D$2:$D$81,"F")</f>
        <v>3.8181818181818183</v>
      </c>
      <c r="O2" s="5">
        <f>SUMIFS(Werte!T2:T81,Werte!$B$2:$B$81,"Adaptive",Werte!$D$2:$D$81,"F")/COUNTIFS(Werte!$B$2:$B$81,"Adaptive",Werte!$D$2:$D$81,"F")</f>
        <v>4.1818181818181817</v>
      </c>
      <c r="P2" s="5">
        <f>SUMIFS(Werte!U2:U81,Werte!$B$2:$B$81,"Adaptive",Werte!$D$2:$D$81,"F")/COUNTIFS(Werte!$B$2:$B$81,"Adaptive",Werte!$D$2:$D$81,"F")</f>
        <v>5.6363636363636367</v>
      </c>
      <c r="Q2" s="5">
        <f>SUMIFS(Werte!V2:V81,Werte!$B$2:$B$81,"Adaptive",Werte!$D$2:$D$81,"F")/COUNTIFS(Werte!$B$2:$B$81,"Adaptive",Werte!$D$2:$D$81,"F")</f>
        <v>2.3636363636363638</v>
      </c>
      <c r="R2" s="5">
        <f>SUMIFS(Werte!W2:W81,Werte!$B$2:$B$81,"Adaptive",Werte!$D$2:$D$81,"F")/COUNTIFS(Werte!$B$2:$B$81,"Adaptive",Werte!$D$2:$D$81,"F")</f>
        <v>3.2727272727272729</v>
      </c>
      <c r="S2" s="5">
        <f>SUMIFS(Werte!X2:X81,Werte!$B$2:$B$81,"Adaptive",Werte!$D$2:$D$81,"F")/COUNTIFS(Werte!$B$2:$B$81,"Adaptive",Werte!$D$2:$D$81,"F")</f>
        <v>4.1818181818181817</v>
      </c>
      <c r="T2" s="4" t="s">
        <v>79</v>
      </c>
      <c r="U2" s="5">
        <f>SUMIFS(Werte!Z2:Z81,Werte!$B$2:$B$81,"Adaptive",Werte!$D$2:$D$81,"F")/COUNTIFS(Werte!$B$2:$B$81,"Adaptive",Werte!$D$2:$D$81,"F")</f>
        <v>70.090909090909093</v>
      </c>
      <c r="V2" s="5">
        <f>SUMIFS(Werte!AA2:AA81,Werte!$B$2:$B$81,"Adaptive",Werte!$D$2:$D$81,"F")/COUNTIFS(Werte!$B$2:$B$81,"Adaptive",Werte!$D$2:$D$81,"F")</f>
        <v>16.454545454545453</v>
      </c>
      <c r="W2" s="5">
        <f>SUMIFS(Werte!AB2:AB81,Werte!$B$2:$B$81,"Adaptive",Werte!$D$2:$D$81,"F")/COUNTIFS(Werte!$B$2:$B$81,"Adaptive",Werte!$D$2:$D$81,"F")</f>
        <v>53.545454545454547</v>
      </c>
      <c r="X2" s="5">
        <f>SUMIFS(Werte!AC2:AC81,Werte!$B$2:$B$81,"Adaptive",Werte!$D$2:$D$81,"F")/COUNTIFS(Werte!$B$2:$B$81,"Adaptive",Werte!$D$2:$D$81,"F")</f>
        <v>41.727272727272727</v>
      </c>
      <c r="Y2" s="5">
        <f>SUMIFS(Werte!AD2:AD81,Werte!$B$2:$B$81,"Adaptive",Werte!$D$2:$D$81,"F")/COUNTIFS(Werte!$B$2:$B$81,"Adaptive",Werte!$D$2:$D$81,"F")</f>
        <v>37.636363636363633</v>
      </c>
      <c r="Z2" s="5">
        <f>SUMIFS(Werte!AE2:AE81,Werte!$B$2:$B$81,"Adaptive",Werte!$D$2:$D$81,"F")/COUNTIFS(Werte!$B$2:$B$81,"Adaptive",Werte!$D$2:$D$81,"F")</f>
        <v>68.545454545454547</v>
      </c>
      <c r="AA2" s="5">
        <f>SUMIFS(Werte!AF2:AF81,Werte!$B$2:$B$81,"Adaptive",Werte!$D$2:$D$81,"F")/COUNTIFS(Werte!$B$2:$B$81,"Adaptive",Werte!$D$2:$D$81,"F")</f>
        <v>19.454545454545453</v>
      </c>
      <c r="AB2" s="5">
        <f>SUMIFS(Werte!AG2:AG81,Werte!$B$2:$B$81,"Adaptive",Werte!$D$2:$D$81,"F")/COUNTIFS(Werte!$B$2:$B$81,"Adaptive",Werte!$D$2:$D$81,"F")</f>
        <v>17.818181818181817</v>
      </c>
      <c r="AC2" s="5">
        <f>SUMIFS(Werte!AH2:AH81,Werte!$B$2:$B$81,"Adaptive",Werte!$D$2:$D$81,"F")/COUNTIFS(Werte!$B$2:$B$81,"Adaptive",Werte!$D$2:$D$81,"F")</f>
        <v>24.636363636363637</v>
      </c>
      <c r="AD2" s="4" t="s">
        <v>79</v>
      </c>
      <c r="AE2" s="5">
        <f>SUMIFS(Werte!AI2:AI81,Werte!$B$2:$B$81,"Adaptive",Werte!$D$2:$D$81,"F")/COUNTIFS(Werte!$B$2:$B$81,"Adaptive",Werte!$D$2:$D$81,"F")</f>
        <v>349.90909090909093</v>
      </c>
    </row>
    <row r="3" spans="1:35" x14ac:dyDescent="0.25">
      <c r="A3" s="13" t="s">
        <v>80</v>
      </c>
      <c r="B3" s="5">
        <f>SUMIFS(Werte!G2:G81,Werte!$B$2:$B$81,"Adaptive",Werte!$D$2:$D$81,"M")/COUNTIFS(Werte!$B$2:$B$81,"Adaptive",Werte!$D$2:$D$81,"M")</f>
        <v>10.058823529411764</v>
      </c>
      <c r="C3" s="5">
        <f>SUMIFS(Werte!H2:H81,Werte!$B$2:$B$81,"Adaptive",Werte!$D$2:$D$81,"M")/COUNTIFS(Werte!$B$2:$B$81,"Adaptive",Werte!$D$2:$D$81,"M")</f>
        <v>5.4117647058823533</v>
      </c>
      <c r="D3" s="5">
        <f>SUMIFS(Werte!I2:I81,Werte!$B$2:$B$81,"Adaptive",Werte!$D$2:$D$81,"M")/COUNTIFS(Werte!$B$2:$B$81,"Adaptive",Werte!$D$2:$D$81,"M")</f>
        <v>11.823529411764707</v>
      </c>
      <c r="E3" s="5">
        <f>SUMIFS(Werte!J2:J81,Werte!$B$2:$B$81,"Adaptive",Werte!$D$2:$D$81,"M")/COUNTIFS(Werte!$B$2:$B$81,"Adaptive",Werte!$D$2:$D$81,"M")</f>
        <v>7.2941176470588234</v>
      </c>
      <c r="F3" s="5">
        <f>SUMIFS(Werte!K2:K81,Werte!$B$2:$B$81,"Adaptive",Werte!$D$2:$D$81,"M")/COUNTIFS(Werte!$B$2:$B$81,"Adaptive",Werte!$D$2:$D$81,"M")</f>
        <v>8.3529411764705888</v>
      </c>
      <c r="G3" s="5">
        <f>SUMIFS(Werte!L2:L81,Werte!$B$2:$B$81,"Adaptive",Werte!$D$2:$D$81,"M")/COUNTIFS(Werte!$B$2:$B$81,"Adaptive",Werte!$D$2:$D$81,"M")</f>
        <v>9.7058823529411757</v>
      </c>
      <c r="H3" s="5">
        <f>SUMIFS(Werte!M2:M81,Werte!$B$2:$B$81,"Adaptive",Werte!$D$2:$D$81,"M")/COUNTIFS(Werte!$B$2:$B$81,"Adaptive",Werte!$D$2:$D$81,"M")</f>
        <v>4.8235294117647056</v>
      </c>
      <c r="I3" s="5">
        <f>SUMIFS(Werte!N2:N81,Werte!$B$2:$B$81,"Adaptive",Werte!$D$2:$D$81,"M")/COUNTIFS(Werte!$B$2:$B$81,"Adaptive",Werte!$D$2:$D$81,"M")</f>
        <v>4.8235294117647056</v>
      </c>
      <c r="J3" s="5">
        <f>SUMIFS(Werte!O2:O81,Werte!$B$2:$B$81,"Adaptive",Werte!$D$2:$D$81,"M")/COUNTIFS(Werte!$B$2:$B$81,"Adaptive",Werte!$D$2:$D$81,"M")</f>
        <v>6.7058823529411766</v>
      </c>
      <c r="K3" s="5">
        <f>SUMIFS(Werte!P2:P81,Werte!$B$2:$B$81,"Adaptive",Werte!$D$2:$D$81,"M")/COUNTIFS(Werte!$B$2:$B$81,"Adaptive",Werte!$D$2:$D$81,"M")</f>
        <v>6</v>
      </c>
      <c r="L3" s="5">
        <f>SUMIFS(Werte!Q2:Q81,Werte!$B$2:$B$81,"Adaptive",Werte!$D$2:$D$81,"M")/COUNTIFS(Werte!$B$2:$B$81,"Adaptive",Werte!$D$2:$D$81,"M")</f>
        <v>1.588235294117647</v>
      </c>
      <c r="M3" s="5">
        <f>SUMIFS(Werte!R2:R81,Werte!$B$2:$B$81,"Adaptive",Werte!$D$2:$D$81,"M")/COUNTIFS(Werte!$B$2:$B$81,"Adaptive",Werte!$D$2:$D$81,"M")</f>
        <v>5.7058823529411766</v>
      </c>
      <c r="N3" s="5">
        <f>SUMIFS(Werte!S2:S81,Werte!$B$2:$B$81,"Adaptive",Werte!$D$2:$D$81,"M")/COUNTIFS(Werte!$B$2:$B$81,"Adaptive",Werte!$D$2:$D$81,"M")</f>
        <v>2.5294117647058822</v>
      </c>
      <c r="O3" s="5">
        <f>SUMIFS(Werte!T2:T81,Werte!$B$2:$B$81,"Adaptive",Werte!$D$2:$D$81,"M")/COUNTIFS(Werte!$B$2:$B$81,"Adaptive",Werte!$D$2:$D$81,"M")</f>
        <v>3.5882352941176472</v>
      </c>
      <c r="P3" s="5">
        <f>SUMIFS(Werte!U2:U81,Werte!$B$2:$B$81,"Adaptive",Werte!$D$2:$D$81,"M")/COUNTIFS(Werte!$B$2:$B$81,"Adaptive",Werte!$D$2:$D$81,"M")</f>
        <v>5.7647058823529411</v>
      </c>
      <c r="Q3" s="5">
        <f>SUMIFS(Werte!V2:V81,Werte!$B$2:$B$81,"Adaptive",Werte!$D$2:$D$81,"M")/COUNTIFS(Werte!$B$2:$B$81,"Adaptive",Werte!$D$2:$D$81,"M")</f>
        <v>2.8823529411764706</v>
      </c>
      <c r="R3" s="5">
        <f>SUMIFS(Werte!W2:W81,Werte!$B$2:$B$81,"Adaptive",Werte!$D$2:$D$81,"M")/COUNTIFS(Werte!$B$2:$B$81,"Adaptive",Werte!$D$2:$D$81,"M")</f>
        <v>3.8823529411764706</v>
      </c>
      <c r="S3" s="5">
        <f>SUMIFS(Werte!X2:X81,Werte!$B$2:$B$81,"Adaptive",Werte!$D$2:$D$81,"M")/COUNTIFS(Werte!$B$2:$B$81,"Adaptive",Werte!$D$2:$D$81,"M")</f>
        <v>4.0588235294117645</v>
      </c>
      <c r="T3" s="4" t="s">
        <v>80</v>
      </c>
      <c r="U3" s="5">
        <f>SUMIFS(Werte!Z2:Z81,Werte!$B$2:$B$81,"Adaptive",Werte!$D$2:$D$81,"M")/COUNTIFS(Werte!$B$2:$B$81,"Adaptive",Werte!$D$2:$D$81,"M")</f>
        <v>63.058823529411768</v>
      </c>
      <c r="V3" s="5">
        <f>SUMIFS(Werte!AA2:AA81,Werte!$B$2:$B$81,"Adaptive",Werte!$D$2:$D$81,"M")/COUNTIFS(Werte!$B$2:$B$81,"Adaptive",Werte!$D$2:$D$81,"M")</f>
        <v>11.411764705882353</v>
      </c>
      <c r="W3" s="5">
        <f>SUMIFS(Werte!AB2:AB81,Werte!$B$2:$B$81,"Adaptive",Werte!$D$2:$D$81,"M")/COUNTIFS(Werte!$B$2:$B$81,"Adaptive",Werte!$D$2:$D$81,"M")</f>
        <v>67.588235294117652</v>
      </c>
      <c r="X3" s="5">
        <f>SUMIFS(Werte!AC2:AC81,Werte!$B$2:$B$81,"Adaptive",Werte!$D$2:$D$81,"M")/COUNTIFS(Werte!$B$2:$B$81,"Adaptive",Werte!$D$2:$D$81,"M")</f>
        <v>21.058823529411764</v>
      </c>
      <c r="Y3" s="5">
        <f>SUMIFS(Werte!AD2:AD81,Werte!$B$2:$B$81,"Adaptive",Werte!$D$2:$D$81,"M")/COUNTIFS(Werte!$B$2:$B$81,"Adaptive",Werte!$D$2:$D$81,"M")</f>
        <v>33.823529411764703</v>
      </c>
      <c r="Z3" s="5">
        <f>SUMIFS(Werte!AE2:AE81,Werte!$B$2:$B$81,"Adaptive",Werte!$D$2:$D$81,"M")/COUNTIFS(Werte!$B$2:$B$81,"Adaptive",Werte!$D$2:$D$81,"M")</f>
        <v>55.647058823529413</v>
      </c>
      <c r="AA3" s="5">
        <f>SUMIFS(Werte!AF2:AF81,Werte!$B$2:$B$81,"Adaptive",Werte!$D$2:$D$81,"M")/COUNTIFS(Werte!$B$2:$B$81,"Adaptive",Werte!$D$2:$D$81,"M")</f>
        <v>22.176470588235293</v>
      </c>
      <c r="AB3" s="5">
        <f>SUMIFS(Werte!AG2:AG81,Werte!$B$2:$B$81,"Adaptive",Werte!$D$2:$D$81,"M")/COUNTIFS(Werte!$B$2:$B$81,"Adaptive",Werte!$D$2:$D$81,"M")</f>
        <v>21.823529411764707</v>
      </c>
      <c r="AC3" s="5">
        <f>SUMIFS(Werte!AH2:AH81,Werte!$B$2:$B$81,"Adaptive",Werte!$D$2:$D$81,"M")/COUNTIFS(Werte!$B$2:$B$81,"Adaptive",Werte!$D$2:$D$81,"M")</f>
        <v>32.411764705882355</v>
      </c>
      <c r="AD3" s="4" t="s">
        <v>80</v>
      </c>
      <c r="AE3" s="5">
        <f>SUMIFS(Werte!AI2:AI81,Werte!$B$2:$B$81,"Adaptive",Werte!$D$2:$D$81,"M")/COUNTIFS(Werte!$B$2:$B$81,"Adaptive",Werte!$D$2:$D$81,"M")</f>
        <v>329</v>
      </c>
    </row>
    <row r="4" spans="1:35" x14ac:dyDescent="0.25">
      <c r="A4" s="13" t="s">
        <v>81</v>
      </c>
      <c r="B4" s="5">
        <f>SUMIFS(Werte!G2:G81,Werte!$B$2:$B$81,"NonAdaptive",Werte!$D$2:$D$81,"F")/COUNTIFS(Werte!$B$2:$B$81,"NonAdaptive",Werte!$D$2:$D$81,"F")</f>
        <v>11</v>
      </c>
      <c r="C4" s="5">
        <f>SUMIFS(Werte!H2:H81,Werte!$B$2:$B$81,"NonAdaptive",Werte!$D$2:$D$81,"F")/COUNTIFS(Werte!$B$2:$B$81,"NonAdaptive",Werte!$D$2:$D$81,"F")</f>
        <v>5.0999999999999996</v>
      </c>
      <c r="D4" s="5">
        <f>SUMIFS(Werte!I2:I81,Werte!$B$2:$B$81,"NonAdaptive",Werte!$D$2:$D$81,"F")/COUNTIFS(Werte!$B$2:$B$81,"NonAdaptive",Werte!$D$2:$D$81,"F")</f>
        <v>11.2</v>
      </c>
      <c r="E4" s="5">
        <f>SUMIFS(Werte!J2:J81,Werte!$B$2:$B$81,"NonAdaptive",Werte!$D$2:$D$81,"F")/COUNTIFS(Werte!$B$2:$B$81,"NonAdaptive",Werte!$D$2:$D$81,"F")</f>
        <v>7.5</v>
      </c>
      <c r="F4" s="5">
        <f>SUMIFS(Werte!K2:K81,Werte!$B$2:$B$81,"NonAdaptive",Werte!$D$2:$D$81,"F")/COUNTIFS(Werte!$B$2:$B$81,"NonAdaptive",Werte!$D$2:$D$81,"F")</f>
        <v>8.4</v>
      </c>
      <c r="G4" s="5">
        <f>SUMIFS(Werte!L2:L81,Werte!$B$2:$B$81,"NonAdaptive",Werte!$D$2:$D$81,"F")/COUNTIFS(Werte!$B$2:$B$81,"NonAdaptive",Werte!$D$2:$D$81,"F")</f>
        <v>7.6</v>
      </c>
      <c r="H4" s="5">
        <f>SUMIFS(Werte!M2:M81,Werte!$B$2:$B$81,"NonAdaptive",Werte!$D$2:$D$81,"F")/COUNTIFS(Werte!$B$2:$B$81,"NonAdaptive",Werte!$D$2:$D$81,"F")</f>
        <v>4.5999999999999996</v>
      </c>
      <c r="I4" s="5">
        <f>SUMIFS(Werte!N2:N81,Werte!$B$2:$B$81,"NonAdaptive",Werte!$D$2:$D$81,"F")/COUNTIFS(Werte!$B$2:$B$81,"NonAdaptive",Werte!$D$2:$D$81,"F")</f>
        <v>6.3</v>
      </c>
      <c r="J4" s="5">
        <f>SUMIFS(Werte!O2:O81,Werte!$B$2:$B$81,"NonAdaptive",Werte!$D$2:$D$81,"F")/COUNTIFS(Werte!$B$2:$B$81,"NonAdaptive",Werte!$D$2:$D$81,"F")</f>
        <v>7.5</v>
      </c>
      <c r="K4" s="5">
        <f>SUMIFS(Werte!P2:P81,Werte!$B$2:$B$81,"NonAdaptive",Werte!$D$2:$D$81,"F")/COUNTIFS(Werte!$B$2:$B$81,"NonAdaptive",Werte!$D$2:$D$81,"F")</f>
        <v>5.5</v>
      </c>
      <c r="L4" s="5">
        <f>SUMIFS(Werte!Q2:Q81,Werte!$B$2:$B$81,"NonAdaptive",Werte!$D$2:$D$81,"F")/COUNTIFS(Werte!$B$2:$B$81,"NonAdaptive",Werte!$D$2:$D$81,"F")</f>
        <v>1.4</v>
      </c>
      <c r="M4" s="5">
        <f>SUMIFS(Werte!R2:R81,Werte!$B$2:$B$81,"NonAdaptive",Werte!$D$2:$D$81,"F")/COUNTIFS(Werte!$B$2:$B$81,"NonAdaptive",Werte!$D$2:$D$81,"F")</f>
        <v>5.6</v>
      </c>
      <c r="N4" s="5">
        <f>SUMIFS(Werte!S2:S81,Werte!$B$2:$B$81,"NonAdaptive",Werte!$D$2:$D$81,"F")/COUNTIFS(Werte!$B$2:$B$81,"NonAdaptive",Werte!$D$2:$D$81,"F")</f>
        <v>2.9</v>
      </c>
      <c r="O4" s="5">
        <f>SUMIFS(Werte!T2:T81,Werte!$B$2:$B$81,"NonAdaptive",Werte!$D$2:$D$81,"F")/COUNTIFS(Werte!$B$2:$B$81,"NonAdaptive",Werte!$D$2:$D$81,"F")</f>
        <v>3.4</v>
      </c>
      <c r="P4" s="5">
        <f>SUMIFS(Werte!U2:U81,Werte!$B$2:$B$81,"NonAdaptive",Werte!$D$2:$D$81,"F")/COUNTIFS(Werte!$B$2:$B$81,"NonAdaptive",Werte!$D$2:$D$81,"F")</f>
        <v>5.2</v>
      </c>
      <c r="Q4" s="5">
        <f>SUMIFS(Werte!V2:V81,Werte!$B$2:$B$81,"NonAdaptive",Werte!$D$2:$D$81,"F")/COUNTIFS(Werte!$B$2:$B$81,"NonAdaptive",Werte!$D$2:$D$81,"F")</f>
        <v>3.7</v>
      </c>
      <c r="R4" s="5">
        <f>SUMIFS(Werte!W2:W81,Werte!$B$2:$B$81,"NonAdaptive",Werte!$D$2:$D$81,"F")/COUNTIFS(Werte!$B$2:$B$81,"NonAdaptive",Werte!$D$2:$D$81,"F")</f>
        <v>3.6</v>
      </c>
      <c r="S4" s="5">
        <f>SUMIFS(Werte!X2:X81,Werte!$B$2:$B$81,"NonAdaptive",Werte!$D$2:$D$81,"F")/COUNTIFS(Werte!$B$2:$B$81,"NonAdaptive",Werte!$D$2:$D$81,"F")</f>
        <v>4.7</v>
      </c>
      <c r="T4" s="4" t="s">
        <v>81</v>
      </c>
      <c r="U4" s="5">
        <f>SUMIFS(Werte!Z2:Z81,Werte!$B$2:$B$81,"NonAdaptive",Werte!$D$2:$D$81,"F")/COUNTIFS(Werte!$B$2:$B$81,"NonAdaptive",Werte!$D$2:$D$81,"F")</f>
        <v>65.8</v>
      </c>
      <c r="V4" s="5">
        <f>SUMIFS(Werte!AA2:AA81,Werte!$B$2:$B$81,"NonAdaptive",Werte!$D$2:$D$81,"F")/COUNTIFS(Werte!$B$2:$B$81,"NonAdaptive",Werte!$D$2:$D$81,"F")</f>
        <v>5.5</v>
      </c>
      <c r="W4" s="5">
        <f>SUMIFS(Werte!AB2:AB81,Werte!$B$2:$B$81,"NonAdaptive",Werte!$D$2:$D$81,"F")/COUNTIFS(Werte!$B$2:$B$81,"NonAdaptive",Werte!$D$2:$D$81,"F")</f>
        <v>63.4</v>
      </c>
      <c r="X4" s="5">
        <f>SUMIFS(Werte!AC2:AC81,Werte!$B$2:$B$81,"NonAdaptive",Werte!$D$2:$D$81,"F")/COUNTIFS(Werte!$B$2:$B$81,"NonAdaptive",Werte!$D$2:$D$81,"F")</f>
        <v>25.2</v>
      </c>
      <c r="Y4" s="5">
        <f>SUMIFS(Werte!AD2:AD81,Werte!$B$2:$B$81,"NonAdaptive",Werte!$D$2:$D$81,"F")/COUNTIFS(Werte!$B$2:$B$81,"NonAdaptive",Werte!$D$2:$D$81,"F")</f>
        <v>32.5</v>
      </c>
      <c r="Z4" s="5">
        <f>SUMIFS(Werte!AE2:AE81,Werte!$B$2:$B$81,"NonAdaptive",Werte!$D$2:$D$81,"F")/COUNTIFS(Werte!$B$2:$B$81,"NonAdaptive",Werte!$D$2:$D$81,"F")</f>
        <v>42</v>
      </c>
      <c r="AA4" s="5">
        <f>SUMIFS(Werte!AF2:AF81,Werte!$B$2:$B$81,"NonAdaptive",Werte!$D$2:$D$81,"F")/COUNTIFS(Werte!$B$2:$B$81,"NonAdaptive",Werte!$D$2:$D$81,"F")</f>
        <v>15.4</v>
      </c>
      <c r="AB4" s="5">
        <f>SUMIFS(Werte!AG2:AG81,Werte!$B$2:$B$81,"NonAdaptive",Werte!$D$2:$D$81,"F")/COUNTIFS(Werte!$B$2:$B$81,"NonAdaptive",Werte!$D$2:$D$81,"F")</f>
        <v>25.3</v>
      </c>
      <c r="AC4" s="5">
        <f>SUMIFS(Werte!AH2:AH81,Werte!$B$2:$B$81,"NonAdaptive",Werte!$D$2:$D$81,"F")/COUNTIFS(Werte!$B$2:$B$81,"NonAdaptive",Werte!$D$2:$D$81,"F")</f>
        <v>45</v>
      </c>
      <c r="AD4" s="4" t="s">
        <v>81</v>
      </c>
      <c r="AE4" s="5">
        <f>SUMIFS(Werte!AI2:AI81,Werte!$B$2:$B$81,"NonAdaptive",Werte!$D$2:$D$81,"F")/COUNTIFS(Werte!$B$2:$B$81,"NonAdaptive",Werte!$D$2:$D$81,"F")</f>
        <v>320.10000000000002</v>
      </c>
    </row>
    <row r="5" spans="1:35" x14ac:dyDescent="0.25">
      <c r="A5" s="13" t="s">
        <v>82</v>
      </c>
      <c r="B5" s="5">
        <f>SUMIFS(Werte!G2:G81,Werte!$B$2:$B$81,"NonAdaptive",Werte!$D$2:$D$81,"M")/COUNTIFS(Werte!$B$2:$B$81,"NonAdaptive",Werte!$D$2:$D$81,"M")</f>
        <v>10.75</v>
      </c>
      <c r="C5" s="5">
        <f>SUMIFS(Werte!H2:H81,Werte!$B$2:$B$81,"NonAdaptive",Werte!$D$2:$D$81,"M")/COUNTIFS(Werte!$B$2:$B$81,"NonAdaptive",Werte!$D$2:$D$81,"M")</f>
        <v>4.125</v>
      </c>
      <c r="D5" s="5">
        <f>SUMIFS(Werte!I2:I81,Werte!$B$2:$B$81,"NonAdaptive",Werte!$D$2:$D$81,"M")/COUNTIFS(Werte!$B$2:$B$81,"NonAdaptive",Werte!$D$2:$D$81,"M")</f>
        <v>12.5625</v>
      </c>
      <c r="E5" s="5">
        <f>SUMIFS(Werte!J2:J81,Werte!$B$2:$B$81,"NonAdaptive",Werte!$D$2:$D$81,"M")/COUNTIFS(Werte!$B$2:$B$81,"NonAdaptive",Werte!$D$2:$D$81,"M")</f>
        <v>8.5625</v>
      </c>
      <c r="F5" s="5">
        <f>SUMIFS(Werte!K2:K81,Werte!$B$2:$B$81,"NonAdaptive",Werte!$D$2:$D$81,"M")/COUNTIFS(Werte!$B$2:$B$81,"NonAdaptive",Werte!$D$2:$D$81,"M")</f>
        <v>9.875</v>
      </c>
      <c r="G5" s="5">
        <f>SUMIFS(Werte!L2:L81,Werte!$B$2:$B$81,"NonAdaptive",Werte!$D$2:$D$81,"M")/COUNTIFS(Werte!$B$2:$B$81,"NonAdaptive",Werte!$D$2:$D$81,"M")</f>
        <v>11</v>
      </c>
      <c r="H5" s="5">
        <f>SUMIFS(Werte!M2:M81,Werte!$B$2:$B$81,"NonAdaptive",Werte!$D$2:$D$81,"M")/COUNTIFS(Werte!$B$2:$B$81,"NonAdaptive",Werte!$D$2:$D$81,"M")</f>
        <v>3.9375</v>
      </c>
      <c r="I5" s="5">
        <f>SUMIFS(Werte!N2:N81,Werte!$B$2:$B$81,"NonAdaptive",Werte!$D$2:$D$81,"M")/COUNTIFS(Werte!$B$2:$B$81,"NonAdaptive",Werte!$D$2:$D$81,"M")</f>
        <v>3.3125</v>
      </c>
      <c r="J5" s="5">
        <f>SUMIFS(Werte!O2:O81,Werte!$B$2:$B$81,"NonAdaptive",Werte!$D$2:$D$81,"M")/COUNTIFS(Werte!$B$2:$B$81,"NonAdaptive",Werte!$D$2:$D$81,"M")</f>
        <v>6.8125</v>
      </c>
      <c r="K5" s="5">
        <f>SUMIFS(Werte!P2:P81,Werte!$B$2:$B$81,"NonAdaptive",Werte!$D$2:$D$81,"M")/COUNTIFS(Werte!$B$2:$B$81,"NonAdaptive",Werte!$D$2:$D$81,"M")</f>
        <v>6.125</v>
      </c>
      <c r="L5" s="5">
        <f>SUMIFS(Werte!Q2:Q81,Werte!$B$2:$B$81,"NonAdaptive",Werte!$D$2:$D$81,"M")/COUNTIFS(Werte!$B$2:$B$81,"NonAdaptive",Werte!$D$2:$D$81,"M")</f>
        <v>1.5</v>
      </c>
      <c r="M5" s="5">
        <f>SUMIFS(Werte!R2:R81,Werte!$B$2:$B$81,"NonAdaptive",Werte!$D$2:$D$81,"M")/COUNTIFS(Werte!$B$2:$B$81,"NonAdaptive",Werte!$D$2:$D$81,"M")</f>
        <v>5.125</v>
      </c>
      <c r="N5" s="5">
        <f>SUMIFS(Werte!S2:S81,Werte!$B$2:$B$81,"NonAdaptive",Werte!$D$2:$D$81,"M")/COUNTIFS(Werte!$B$2:$B$81,"NonAdaptive",Werte!$D$2:$D$81,"M")</f>
        <v>3.125</v>
      </c>
      <c r="O5" s="5">
        <f>SUMIFS(Werte!T2:T81,Werte!$B$2:$B$81,"NonAdaptive",Werte!$D$2:$D$81,"M")/COUNTIFS(Werte!$B$2:$B$81,"NonAdaptive",Werte!$D$2:$D$81,"M")</f>
        <v>4.6875</v>
      </c>
      <c r="P5" s="5">
        <f>SUMIFS(Werte!U2:U81,Werte!$B$2:$B$81,"NonAdaptive",Werte!$D$2:$D$81,"M")/COUNTIFS(Werte!$B$2:$B$81,"NonAdaptive",Werte!$D$2:$D$81,"M")</f>
        <v>6.1875</v>
      </c>
      <c r="Q5" s="5">
        <f>SUMIFS(Werte!V2:V81,Werte!$B$2:$B$81,"NonAdaptive",Werte!$D$2:$D$81,"M")/COUNTIFS(Werte!$B$2:$B$81,"NonAdaptive",Werte!$D$2:$D$81,"M")</f>
        <v>2.375</v>
      </c>
      <c r="R5" s="5">
        <f>SUMIFS(Werte!W2:W81,Werte!$B$2:$B$81,"NonAdaptive",Werte!$D$2:$D$81,"M")/COUNTIFS(Werte!$B$2:$B$81,"NonAdaptive",Werte!$D$2:$D$81,"M")</f>
        <v>3.0625</v>
      </c>
      <c r="S5" s="5">
        <f>SUMIFS(Werte!X2:X81,Werte!$B$2:$B$81,"NonAdaptive",Werte!$D$2:$D$81,"M")/COUNTIFS(Werte!$B$2:$B$81,"NonAdaptive",Werte!$D$2:$D$81,"M")</f>
        <v>3.8125</v>
      </c>
      <c r="T5" s="4" t="s">
        <v>82</v>
      </c>
      <c r="U5" s="5">
        <f>SUMIFS(Werte!Z2:Z81,Werte!$B$2:$B$81,"NonAdaptive",Werte!$D$2:$D$81,"M")/COUNTIFS(Werte!$B$2:$B$81,"NonAdaptive",Werte!$D$2:$D$81,"M")</f>
        <v>68</v>
      </c>
      <c r="V5" s="5">
        <f>SUMIFS(Werte!AA2:AA81,Werte!$B$2:$B$81,"NonAdaptive",Werte!$D$2:$D$81,"M")/COUNTIFS(Werte!$B$2:$B$81,"NonAdaptive",Werte!$D$2:$D$81,"M")</f>
        <v>9.1875</v>
      </c>
      <c r="W5" s="5">
        <f>SUMIFS(Werte!AB2:AB81,Werte!$B$2:$B$81,"NonAdaptive",Werte!$D$2:$D$81,"M")/COUNTIFS(Werte!$B$2:$B$81,"NonAdaptive",Werte!$D$2:$D$81,"M")</f>
        <v>65.9375</v>
      </c>
      <c r="X5" s="5">
        <f>SUMIFS(Werte!AC2:AC81,Werte!$B$2:$B$81,"NonAdaptive",Werte!$D$2:$D$81,"M")/COUNTIFS(Werte!$B$2:$B$81,"NonAdaptive",Werte!$D$2:$D$81,"M")</f>
        <v>33.6875</v>
      </c>
      <c r="Y5" s="5">
        <f>SUMIFS(Werte!AD2:AD81,Werte!$B$2:$B$81,"NonAdaptive",Werte!$D$2:$D$81,"M")/COUNTIFS(Werte!$B$2:$B$81,"NonAdaptive",Werte!$D$2:$D$81,"M")</f>
        <v>51.3125</v>
      </c>
      <c r="Z5" s="5">
        <f>SUMIFS(Werte!AE2:AE81,Werte!$B$2:$B$81,"NonAdaptive",Werte!$D$2:$D$81,"M")/COUNTIFS(Werte!$B$2:$B$81,"NonAdaptive",Werte!$D$2:$D$81,"M")</f>
        <v>68.75</v>
      </c>
      <c r="AA5" s="5">
        <f>SUMIFS(Werte!AF2:AF81,Werte!$B$2:$B$81,"NonAdaptive",Werte!$D$2:$D$81,"M")/COUNTIFS(Werte!$B$2:$B$81,"NonAdaptive",Werte!$D$2:$D$81,"M")</f>
        <v>8.875</v>
      </c>
      <c r="AB5" s="5">
        <f>SUMIFS(Werte!AG2:AG81,Werte!$B$2:$B$81,"NonAdaptive",Werte!$D$2:$D$81,"M")/COUNTIFS(Werte!$B$2:$B$81,"NonAdaptive",Werte!$D$2:$D$81,"M")</f>
        <v>11.5625</v>
      </c>
      <c r="AC5" s="5">
        <f>SUMIFS(Werte!AH2:AH81,Werte!$B$2:$B$81,"NonAdaptive",Werte!$D$2:$D$81,"M")/COUNTIFS(Werte!$B$2:$B$81,"NonAdaptive",Werte!$D$2:$D$81,"M")</f>
        <v>27.6875</v>
      </c>
      <c r="AD5" s="4" t="s">
        <v>82</v>
      </c>
      <c r="AE5" s="5">
        <f>SUMIFS(Werte!AI2:AI81,Werte!$B$2:$B$81,"NonAdaptive",Werte!$D$2:$D$81,"M")/COUNTIFS(Werte!$B$2:$B$81,"NonAdaptive",Werte!$D$2:$D$81,"M")</f>
        <v>345</v>
      </c>
    </row>
    <row r="6" spans="1:35" x14ac:dyDescent="0.25">
      <c r="A6" s="13" t="s">
        <v>92</v>
      </c>
      <c r="B6" s="5">
        <f>SUMIFS(Werte!G2:G81,Werte!$B$2:$B$81,"Control",Werte!$D$2:$D$81,"F")/COUNTIFS(Werte!$B$2:$B$81,"Control",Werte!$D$2:$D$81,"F")</f>
        <v>7.2857142857142856</v>
      </c>
      <c r="C6" s="5">
        <f>SUMIFS(Werte!H2:H81,Werte!$B$2:$B$81,"Control",Werte!$D$2:$D$81,"F")/COUNTIFS(Werte!$B$2:$B$81,"Control",Werte!$D$2:$D$81,"F")</f>
        <v>3.4285714285714284</v>
      </c>
      <c r="D6" s="5">
        <f>SUMIFS(Werte!I2:I81,Werte!$B$2:$B$81,"Control",Werte!$D$2:$D$81,"F")/COUNTIFS(Werte!$B$2:$B$81,"Control",Werte!$D$2:$D$81,"F")</f>
        <v>10</v>
      </c>
      <c r="E6" s="5">
        <f>SUMIFS(Werte!J2:J81,Werte!$B$2:$B$81,"Control",Werte!$D$2:$D$81,"F")/COUNTIFS(Werte!$B$2:$B$81,"Control",Werte!$D$2:$D$81,"F")</f>
        <v>8.5714285714285712</v>
      </c>
      <c r="F6" s="5">
        <f>SUMIFS(Werte!K2:K81,Werte!$B$2:$B$81,"Control",Werte!$D$2:$D$81,"F")/COUNTIFS(Werte!$B$2:$B$81,"Control",Werte!$D$2:$D$81,"F")</f>
        <v>6.7142857142857144</v>
      </c>
      <c r="G6" s="5">
        <f>SUMIFS(Werte!L2:L81,Werte!$B$2:$B$81,"Control",Werte!$D$2:$D$81,"F")/COUNTIFS(Werte!$B$2:$B$81,"Control",Werte!$D$2:$D$81,"F")</f>
        <v>9.8571428571428577</v>
      </c>
      <c r="H6" s="5">
        <f>SUMIFS(Werte!M2:M81,Werte!$B$2:$B$81,"Control",Werte!$D$2:$D$81,"F")/COUNTIFS(Werte!$B$2:$B$81,"Control",Werte!$D$2:$D$81,"F")</f>
        <v>2.2857142857142856</v>
      </c>
      <c r="I6" s="5">
        <f>SUMIFS(Werte!N2:N81,Werte!$B$2:$B$81,"Control",Werte!$D$2:$D$81,"F")/COUNTIFS(Werte!$B$2:$B$81,"Control",Werte!$D$2:$D$81,"F")</f>
        <v>2.7142857142857144</v>
      </c>
      <c r="J6" s="5">
        <f>SUMIFS(Werte!O2:O81,Werte!$B$2:$B$81,"Control",Werte!$D$2:$D$81,"F")/COUNTIFS(Werte!$B$2:$B$81,"Control",Werte!$D$2:$D$81,"F")</f>
        <v>5.4285714285714288</v>
      </c>
      <c r="K6" s="5">
        <f>SUMIFS(Werte!P2:P81,Werte!$B$2:$B$81,"Control",Werte!$D$2:$D$81,"F")/COUNTIFS(Werte!$B$2:$B$81,"Control",Werte!$D$2:$D$81,"F")</f>
        <v>4.5714285714285712</v>
      </c>
      <c r="L6" s="5">
        <f>SUMIFS(Werte!Q2:Q81,Werte!$B$2:$B$81,"Control",Werte!$D$2:$D$81,"F")/COUNTIFS(Werte!$B$2:$B$81,"Control",Werte!$D$2:$D$81,"F")</f>
        <v>1</v>
      </c>
      <c r="M6" s="5">
        <f>SUMIFS(Werte!R2:R81,Werte!$B$2:$B$81,"Control",Werte!$D$2:$D$81,"F")/COUNTIFS(Werte!$B$2:$B$81,"Control",Werte!$D$2:$D$81,"F")</f>
        <v>4.5714285714285712</v>
      </c>
      <c r="N6" s="5">
        <f>SUMIFS(Werte!S2:S81,Werte!$B$2:$B$81,"Control",Werte!$D$2:$D$81,"F")/COUNTIFS(Werte!$B$2:$B$81,"Control",Werte!$D$2:$D$81,"F")</f>
        <v>6</v>
      </c>
      <c r="O6" s="5">
        <f>SUMIFS(Werte!T2:T81,Werte!$B$2:$B$81,"Control",Werte!$D$2:$D$81,"F")/COUNTIFS(Werte!$B$2:$B$81,"Control",Werte!$D$2:$D$81,"F")</f>
        <v>1.8571428571428572</v>
      </c>
      <c r="P6" s="5">
        <f>SUMIFS(Werte!U2:U81,Werte!$B$2:$B$81,"Control",Werte!$D$2:$D$81,"F")/COUNTIFS(Werte!$B$2:$B$81,"Control",Werte!$D$2:$D$81,"F")</f>
        <v>6.4285714285714288</v>
      </c>
      <c r="Q6" s="5">
        <f>SUMIFS(Werte!V2:V81,Werte!$B$2:$B$81,"Control",Werte!$D$2:$D$81,"F")/COUNTIFS(Werte!$B$2:$B$81,"Control",Werte!$D$2:$D$81,"F")</f>
        <v>4.2857142857142856</v>
      </c>
      <c r="R6" s="5">
        <f>SUMIFS(Werte!W2:W81,Werte!$B$2:$B$81,"Control",Werte!$D$2:$D$81,"F")/COUNTIFS(Werte!$B$2:$B$81,"Control",Werte!$D$2:$D$81,"F")</f>
        <v>4</v>
      </c>
      <c r="S6" s="5">
        <f>SUMIFS(Werte!X2:X81,Werte!$B$2:$B$81,"Control",Werte!$D$2:$D$81,"F")/COUNTIFS(Werte!$B$2:$B$81,"Control",Werte!$D$2:$D$81,"F")</f>
        <v>3.2857142857142856</v>
      </c>
      <c r="T6" s="4" t="s">
        <v>92</v>
      </c>
      <c r="U6" s="5">
        <f>SUMIFS(Werte!Z2:Z81,Werte!$B$2:$B$81,"Control",Werte!$D$2:$D$81,"F")/COUNTIFS(Werte!$B$2:$B$81,"Control",Werte!$D$2:$D$81,"F")</f>
        <v>34.142857142857146</v>
      </c>
      <c r="V6" s="5">
        <f>SUMIFS(Werte!AA2:AA81,Werte!$B$2:$B$81,"Control",Werte!$D$2:$D$81,"F")/COUNTIFS(Werte!$B$2:$B$81,"Control",Werte!$D$2:$D$81,"F")</f>
        <v>8.4285714285714288</v>
      </c>
      <c r="W6" s="5">
        <f>SUMIFS(Werte!AB2:AB81,Werte!$B$2:$B$81,"Control",Werte!$D$2:$D$81,"F")/COUNTIFS(Werte!$B$2:$B$81,"Control",Werte!$D$2:$D$81,"F")</f>
        <v>44.857142857142854</v>
      </c>
      <c r="X6" s="5">
        <f>SUMIFS(Werte!AC2:AC81,Werte!$B$2:$B$81,"Control",Werte!$D$2:$D$81,"F")/COUNTIFS(Werte!$B$2:$B$81,"Control",Werte!$D$2:$D$81,"F")</f>
        <v>54.714285714285715</v>
      </c>
      <c r="Y6" s="5">
        <f>SUMIFS(Werte!AD2:AD81,Werte!$B$2:$B$81,"Control",Werte!$D$2:$D$81,"F")/COUNTIFS(Werte!$B$2:$B$81,"Control",Werte!$D$2:$D$81,"F")</f>
        <v>12.857142857142858</v>
      </c>
      <c r="Z6" s="5">
        <f>SUMIFS(Werte!AE2:AE81,Werte!$B$2:$B$81,"Control",Werte!$D$2:$D$81,"F")/COUNTIFS(Werte!$B$2:$B$81,"Control",Werte!$D$2:$D$81,"F")</f>
        <v>67.571428571428569</v>
      </c>
      <c r="AA6" s="5">
        <f>SUMIFS(Werte!AF2:AF81,Werte!$B$2:$B$81,"Control",Werte!$D$2:$D$81,"F")/COUNTIFS(Werte!$B$2:$B$81,"Control",Werte!$D$2:$D$81,"F")</f>
        <v>10.571428571428571</v>
      </c>
      <c r="AB6" s="5">
        <f>SUMIFS(Werte!AG2:AG81,Werte!$B$2:$B$81,"Control",Werte!$D$2:$D$81,"F")/COUNTIFS(Werte!$B$2:$B$81,"Control",Werte!$D$2:$D$81,"F")</f>
        <v>10.714285714285714</v>
      </c>
      <c r="AC6" s="5">
        <f>SUMIFS(Werte!AH2:AH81,Werte!$B$2:$B$81,"Control",Werte!$D$2:$D$81,"F")/COUNTIFS(Werte!$B$2:$B$81,"Control",Werte!$D$2:$D$81,"F")</f>
        <v>16.857142857142858</v>
      </c>
      <c r="AD6" s="4" t="s">
        <v>92</v>
      </c>
      <c r="AE6" s="5">
        <f>SUMIFS(Werte!AI2:AI81,Werte!$B$2:$B$81,"Control",Werte!$D$2:$D$81,"F")/COUNTIFS(Werte!$B$2:$B$81,"Control",Werte!$D$2:$D$81,"F")</f>
        <v>260.71428571428572</v>
      </c>
    </row>
    <row r="7" spans="1:35" x14ac:dyDescent="0.25">
      <c r="A7" s="13" t="s">
        <v>93</v>
      </c>
      <c r="B7" s="5">
        <f>SUMIFS(Werte!G2:G81,Werte!$B$2:$B$81,"Control",Werte!$D$2:$D$81,"M")/COUNTIFS(Werte!$B$2:$B$81,"Control",Werte!$D$2:$D$81,"M")</f>
        <v>8.4210526315789469</v>
      </c>
      <c r="C7" s="5">
        <f>SUMIFS(Werte!H2:H81,Werte!$B$2:$B$81,"Control",Werte!$D$2:$D$81,"M")/COUNTIFS(Werte!$B$2:$B$81,"Control",Werte!$D$2:$D$81,"M")</f>
        <v>4.2631578947368425</v>
      </c>
      <c r="D7" s="5">
        <f>SUMIFS(Werte!I2:I81,Werte!$B$2:$B$81,"Control",Werte!$D$2:$D$81,"M")/COUNTIFS(Werte!$B$2:$B$81,"Control",Werte!$D$2:$D$81,"M")</f>
        <v>11.947368421052632</v>
      </c>
      <c r="E7" s="5">
        <f>SUMIFS(Werte!J2:J81,Werte!$B$2:$B$81,"Control",Werte!$D$2:$D$81,"M")/COUNTIFS(Werte!$B$2:$B$81,"Control",Werte!$D$2:$D$81,"M")</f>
        <v>10.315789473684211</v>
      </c>
      <c r="F7" s="5">
        <f>SUMIFS(Werte!K2:K81,Werte!$B$2:$B$81,"Control",Werte!$D$2:$D$81,"M")/COUNTIFS(Werte!$B$2:$B$81,"Control",Werte!$D$2:$D$81,"M")</f>
        <v>6.4210526315789478</v>
      </c>
      <c r="G7" s="5">
        <f>SUMIFS(Werte!L2:L81,Werte!$B$2:$B$81,"Control",Werte!$D$2:$D$81,"M")/COUNTIFS(Werte!$B$2:$B$81,"Control",Werte!$D$2:$D$81,"M")</f>
        <v>10.368421052631579</v>
      </c>
      <c r="H7" s="5">
        <f>SUMIFS(Werte!M2:M81,Werte!$B$2:$B$81,"Control",Werte!$D$2:$D$81,"M")/COUNTIFS(Werte!$B$2:$B$81,"Control",Werte!$D$2:$D$81,"M")</f>
        <v>4.7368421052631575</v>
      </c>
      <c r="I7" s="5">
        <f>SUMIFS(Werte!N2:N81,Werte!$B$2:$B$81,"Control",Werte!$D$2:$D$81,"M")/COUNTIFS(Werte!$B$2:$B$81,"Control",Werte!$D$2:$D$81,"M")</f>
        <v>3.8947368421052633</v>
      </c>
      <c r="J7" s="5">
        <f>SUMIFS(Werte!O2:O81,Werte!$B$2:$B$81,"Control",Werte!$D$2:$D$81,"M")/COUNTIFS(Werte!$B$2:$B$81,"Control",Werte!$D$2:$D$81,"M")</f>
        <v>6.7894736842105265</v>
      </c>
      <c r="K7" s="5">
        <f>SUMIFS(Werte!P2:P81,Werte!$B$2:$B$81,"Control",Werte!$D$2:$D$81,"M")/COUNTIFS(Werte!$B$2:$B$81,"Control",Werte!$D$2:$D$81,"M")</f>
        <v>6.4736842105263159</v>
      </c>
      <c r="L7" s="5">
        <f>SUMIFS(Werte!Q2:Q81,Werte!$B$2:$B$81,"Control",Werte!$D$2:$D$81,"M")/COUNTIFS(Werte!$B$2:$B$81,"Control",Werte!$D$2:$D$81,"M")</f>
        <v>1.8947368421052631</v>
      </c>
      <c r="M7" s="5">
        <f>SUMIFS(Werte!R2:R81,Werte!$B$2:$B$81,"Control",Werte!$D$2:$D$81,"M")/COUNTIFS(Werte!$B$2:$B$81,"Control",Werte!$D$2:$D$81,"M")</f>
        <v>5.4210526315789478</v>
      </c>
      <c r="N7" s="5">
        <f>SUMIFS(Werte!S2:S81,Werte!$B$2:$B$81,"Control",Werte!$D$2:$D$81,"M")/COUNTIFS(Werte!$B$2:$B$81,"Control",Werte!$D$2:$D$81,"M")</f>
        <v>4.2105263157894735</v>
      </c>
      <c r="O7" s="5">
        <f>SUMIFS(Werte!T2:T81,Werte!$B$2:$B$81,"Control",Werte!$D$2:$D$81,"M")/COUNTIFS(Werte!$B$2:$B$81,"Control",Werte!$D$2:$D$81,"M")</f>
        <v>3.8421052631578947</v>
      </c>
      <c r="P7" s="5">
        <f>SUMIFS(Werte!U2:U81,Werte!$B$2:$B$81,"Control",Werte!$D$2:$D$81,"M")/COUNTIFS(Werte!$B$2:$B$81,"Control",Werte!$D$2:$D$81,"M")</f>
        <v>6</v>
      </c>
      <c r="Q7" s="5">
        <f>SUMIFS(Werte!V2:V81,Werte!$B$2:$B$81,"Control",Werte!$D$2:$D$81,"M")/COUNTIFS(Werte!$B$2:$B$81,"Control",Werte!$D$2:$D$81,"M")</f>
        <v>3.263157894736842</v>
      </c>
      <c r="R7" s="5">
        <f>SUMIFS(Werte!W2:W81,Werte!$B$2:$B$81,"Control",Werte!$D$2:$D$81,"M")/COUNTIFS(Werte!$B$2:$B$81,"Control",Werte!$D$2:$D$81,"M")</f>
        <v>3.1578947368421053</v>
      </c>
      <c r="S7" s="5">
        <f>SUMIFS(Werte!X2:X81,Werte!$B$2:$B$81,"Control",Werte!$D$2:$D$81,"M")/COUNTIFS(Werte!$B$2:$B$81,"Control",Werte!$D$2:$D$81,"M")</f>
        <v>1.736842105263158</v>
      </c>
      <c r="T7" s="4" t="s">
        <v>93</v>
      </c>
      <c r="U7" s="5">
        <f>SUMIFS(Werte!Z2:Z81,Werte!$B$2:$B$81,"Control",Werte!$D$2:$D$81,"M")/COUNTIFS(Werte!$B$2:$B$81,"Control",Werte!$D$2:$D$81,"M")</f>
        <v>55.789473684210527</v>
      </c>
      <c r="V7" s="5">
        <f>SUMIFS(Werte!AA2:AA81,Werte!$B$2:$B$81,"Control",Werte!$D$2:$D$81,"M")/COUNTIFS(Werte!$B$2:$B$81,"Control",Werte!$D$2:$D$81,"M")</f>
        <v>11.421052631578947</v>
      </c>
      <c r="W7" s="5">
        <f>SUMIFS(Werte!AB2:AB81,Werte!$B$2:$B$81,"Control",Werte!$D$2:$D$81,"M")/COUNTIFS(Werte!$B$2:$B$81,"Control",Werte!$D$2:$D$81,"M")</f>
        <v>62.94736842105263</v>
      </c>
      <c r="X7" s="5">
        <f>SUMIFS(Werte!AC2:AC81,Werte!$B$2:$B$81,"Control",Werte!$D$2:$D$81,"M")/COUNTIFS(Werte!$B$2:$B$81,"Control",Werte!$D$2:$D$81,"M")</f>
        <v>51.05263157894737</v>
      </c>
      <c r="Y7" s="5">
        <f>SUMIFS(Werte!AD2:AD81,Werte!$B$2:$B$81,"Control",Werte!$D$2:$D$81,"M")/COUNTIFS(Werte!$B$2:$B$81,"Control",Werte!$D$2:$D$81,"M")</f>
        <v>28.736842105263158</v>
      </c>
      <c r="Z7" s="5">
        <f>SUMIFS(Werte!AE2:AE81,Werte!$B$2:$B$81,"Control",Werte!$D$2:$D$81,"M")/COUNTIFS(Werte!$B$2:$B$81,"Control",Werte!$D$2:$D$81,"M")</f>
        <v>61.94736842105263</v>
      </c>
      <c r="AA7" s="5">
        <f>SUMIFS(Werte!AF2:AF81,Werte!$B$2:$B$81,"Control",Werte!$D$2:$D$81,"M")/COUNTIFS(Werte!$B$2:$B$81,"Control",Werte!$D$2:$D$81,"M")</f>
        <v>18.578947368421051</v>
      </c>
      <c r="AB7" s="5">
        <f>SUMIFS(Werte!AG2:AG81,Werte!$B$2:$B$81,"Control",Werte!$D$2:$D$81,"M")/COUNTIFS(Werte!$B$2:$B$81,"Control",Werte!$D$2:$D$81,"M")</f>
        <v>12.894736842105264</v>
      </c>
      <c r="AC7" s="5">
        <f>SUMIFS(Werte!AH2:AH81,Werte!$B$2:$B$81,"Control",Werte!$D$2:$D$81,"M")/COUNTIFS(Werte!$B$2:$B$81,"Control",Werte!$D$2:$D$81,"M")</f>
        <v>15.157894736842104</v>
      </c>
      <c r="AD7" s="4" t="s">
        <v>93</v>
      </c>
      <c r="AE7" s="5">
        <f>SUMIFS(Werte!AI2:AI81,Werte!$B$2:$B$81,"Control",Werte!$D$2:$D$81,"M")/COUNTIFS(Werte!$B$2:$B$81,"Control",Werte!$D$2:$D$81,"M")</f>
        <v>318.5263157894737</v>
      </c>
    </row>
    <row r="8" spans="1:35" ht="60" x14ac:dyDescent="0.25">
      <c r="A8" s="13"/>
      <c r="B8" s="14" t="s">
        <v>83</v>
      </c>
      <c r="C8" s="14" t="s">
        <v>84</v>
      </c>
      <c r="D8" s="14" t="s">
        <v>85</v>
      </c>
      <c r="E8" s="14" t="s">
        <v>86</v>
      </c>
      <c r="F8" s="14" t="s">
        <v>87</v>
      </c>
      <c r="G8" s="14" t="s">
        <v>88</v>
      </c>
      <c r="H8" s="14" t="s">
        <v>89</v>
      </c>
      <c r="I8" s="14" t="s">
        <v>90</v>
      </c>
      <c r="J8" s="14" t="s">
        <v>94</v>
      </c>
      <c r="K8" s="14" t="s">
        <v>95</v>
      </c>
      <c r="L8" s="14" t="s">
        <v>96</v>
      </c>
      <c r="M8" s="14" t="s">
        <v>97</v>
      </c>
      <c r="N8" s="14" t="s">
        <v>98</v>
      </c>
      <c r="O8" s="14" t="s">
        <v>99</v>
      </c>
      <c r="P8" s="14" t="s">
        <v>100</v>
      </c>
      <c r="Q8" s="14" t="s">
        <v>101</v>
      </c>
      <c r="R8" s="14" t="s">
        <v>102</v>
      </c>
      <c r="S8" s="14" t="s">
        <v>103</v>
      </c>
      <c r="T8" s="15"/>
      <c r="U8" s="15" t="s">
        <v>6</v>
      </c>
      <c r="V8" s="15" t="s">
        <v>7</v>
      </c>
      <c r="W8" s="15" t="s">
        <v>8</v>
      </c>
      <c r="X8" s="15" t="s">
        <v>9</v>
      </c>
      <c r="Y8" s="15" t="s">
        <v>10</v>
      </c>
      <c r="Z8" s="15" t="s">
        <v>11</v>
      </c>
      <c r="AA8" s="15" t="s">
        <v>12</v>
      </c>
      <c r="AB8" s="15" t="s">
        <v>13</v>
      </c>
      <c r="AC8" s="15" t="s">
        <v>14</v>
      </c>
      <c r="AD8" s="13"/>
      <c r="AE8" s="15" t="s">
        <v>113</v>
      </c>
    </row>
    <row r="9" spans="1:35" x14ac:dyDescent="0.25">
      <c r="A9" s="13" t="s">
        <v>34</v>
      </c>
      <c r="B9" s="5">
        <f>SUMIF(Werte!$B$2:$B$81,"Adaptive",Werte!G2:G81)/COUNTIF(Werte!$B$2:$B$81,"Adaptive")</f>
        <v>10.25</v>
      </c>
      <c r="C9" s="5">
        <f>SUMIF(Werte!$B$2:$B$81,"Adaptive",Werte!H2:H81)/COUNTIF(Werte!$B$2:$B$81,"Adaptive")</f>
        <v>5.5714285714285712</v>
      </c>
      <c r="D9" s="5">
        <f>SUMIF(Werte!$B$2:$B$81,"Adaptive",Werte!I2:I81)/COUNTIF(Werte!$B$2:$B$81,"Adaptive")</f>
        <v>11.5</v>
      </c>
      <c r="E9" s="5">
        <f>SUMIF(Werte!$B$2:$B$81,"Adaptive",Werte!J2:J81)/COUNTIF(Werte!$B$2:$B$81,"Adaptive")</f>
        <v>8.6785714285714288</v>
      </c>
      <c r="F9" s="5">
        <f>SUMIF(Werte!$B$2:$B$81,"Adaptive",Werte!K2:K81)/COUNTIF(Werte!$B$2:$B$81,"Adaptive")</f>
        <v>8.3571428571428577</v>
      </c>
      <c r="G9" s="5">
        <f>SUMIF(Werte!$B$2:$B$81,"Adaptive",Werte!L2:L81)/COUNTIF(Werte!$B$2:$B$81,"Adaptive")</f>
        <v>10.178571428571429</v>
      </c>
      <c r="H9" s="5">
        <f>SUMIF(Werte!$B$2:$B$81,"Adaptive",Werte!M2:M81)/COUNTIF(Werte!$B$2:$B$81,"Adaptive")</f>
        <v>5.1785714285714288</v>
      </c>
      <c r="I9" s="5">
        <f>SUMIF(Werte!$B$2:$B$81,"Adaptive",Werte!N2:N81)/COUNTIF(Werte!$B$2:$B$81,"Adaptive")</f>
        <v>5.0714285714285712</v>
      </c>
      <c r="J9" s="5">
        <f>SUMIF(Werte!$B$2:$B$81,"Adaptive",Werte!O2:O81)/COUNTIF(Werte!$B$2:$B$81,"Adaptive")</f>
        <v>6.6428571428571432</v>
      </c>
      <c r="K9" s="5">
        <f>SUMIF(Werte!$B$2:$B$81,"Adaptive",Werte!P2:P81)/COUNTIF(Werte!$B$2:$B$81,"Adaptive")</f>
        <v>6</v>
      </c>
      <c r="L9" s="5">
        <f>SUMIF(Werte!$B$2:$B$81,"Adaptive",Werte!Q2:Q81)/COUNTIF(Werte!$B$2:$B$81,"Adaptive")</f>
        <v>1.5357142857142858</v>
      </c>
      <c r="M9" s="5">
        <f>SUMIF(Werte!$B$2:$B$81,"Adaptive",Werte!R2:R81)/COUNTIF(Werte!$B$2:$B$81,"Adaptive")</f>
        <v>5.4642857142857144</v>
      </c>
      <c r="N9" s="5">
        <f>SUMIF(Werte!$B$2:$B$81,"Adaptive",Werte!S2:S81)/COUNTIF(Werte!$B$2:$B$81,"Adaptive")</f>
        <v>3.0357142857142856</v>
      </c>
      <c r="O9" s="5">
        <f>SUMIF(Werte!$B$2:$B$81,"Adaptive",Werte!T2:T81)/COUNTIF(Werte!$B$2:$B$81,"Adaptive")</f>
        <v>3.8214285714285716</v>
      </c>
      <c r="P9" s="5">
        <f>SUMIF(Werte!$B$2:$B$81,"Adaptive",Werte!U2:U81)/COUNTIF(Werte!$B$2:$B$81,"Adaptive")</f>
        <v>5.7142857142857144</v>
      </c>
      <c r="Q9" s="5">
        <f>SUMIF(Werte!$B$2:$B$81,"Adaptive",Werte!V2:V81)/COUNTIF(Werte!$B$2:$B$81,"Adaptive")</f>
        <v>2.6785714285714284</v>
      </c>
      <c r="R9" s="5">
        <f>SUMIF(Werte!$B$2:$B$81,"Adaptive",Werte!W2:W81)/COUNTIF(Werte!$B$2:$B$81,"Adaptive")</f>
        <v>3.6428571428571428</v>
      </c>
      <c r="S9" s="5">
        <f>SUMIF(Werte!$B$2:$B$81,"Adaptive",Werte!X2:X81)/COUNTIF(Werte!$B$2:$B$81,"Adaptive")</f>
        <v>4.1071428571428568</v>
      </c>
      <c r="T9" s="4" t="s">
        <v>34</v>
      </c>
      <c r="U9" s="5">
        <f>SUMIF(Werte!$B$2:$B$81,"Adaptive",Werte!Z2:Z81)/COUNTIF(Werte!$B$2:$B$81,"Adaptive")</f>
        <v>65.821428571428569</v>
      </c>
      <c r="V9" s="5">
        <f>SUMIF(Werte!$B$2:$B$81,"Adaptive",Werte!AA2:AA81)/COUNTIF(Werte!$B$2:$B$81,"Adaptive")</f>
        <v>13.392857142857142</v>
      </c>
      <c r="W9" s="5">
        <f>SUMIF(Werte!$B$2:$B$81,"Adaptive",Werte!AB2:AB81)/COUNTIF(Werte!$B$2:$B$81,"Adaptive")</f>
        <v>62.071428571428569</v>
      </c>
      <c r="X9" s="5">
        <f>SUMIF(Werte!$B$2:$B$81,"Adaptive",Werte!AC2:AC81)/COUNTIF(Werte!$B$2:$B$81,"Adaptive")</f>
        <v>29.178571428571427</v>
      </c>
      <c r="Y9" s="5">
        <f>SUMIF(Werte!$B$2:$B$81,"Adaptive",Werte!AD2:AD81)/COUNTIF(Werte!$B$2:$B$81,"Adaptive")</f>
        <v>35.321428571428569</v>
      </c>
      <c r="Z9" s="5">
        <f>SUMIF(Werte!$B$2:$B$81,"Adaptive",Werte!AE2:AE81)/COUNTIF(Werte!$B$2:$B$81,"Adaptive")</f>
        <v>60.714285714285715</v>
      </c>
      <c r="AA9" s="5">
        <f>SUMIF(Werte!$B$2:$B$81,"Adaptive",Werte!AF2:AF81)/COUNTIF(Werte!$B$2:$B$81,"Adaptive")</f>
        <v>21.107142857142858</v>
      </c>
      <c r="AB9" s="5">
        <f>SUMIF(Werte!$B$2:$B$81,"Adaptive",Werte!AG2:AG81)/COUNTIF(Werte!$B$2:$B$81,"Adaptive")</f>
        <v>20.25</v>
      </c>
      <c r="AC9" s="5">
        <f>SUMIF(Werte!$B$2:$B$81,"Adaptive",Werte!AH2:AH81)/COUNTIF(Werte!$B$2:$B$81,"Adaptive")</f>
        <v>29.357142857142858</v>
      </c>
      <c r="AD9" s="4" t="s">
        <v>34</v>
      </c>
      <c r="AE9" s="5">
        <f>SUMIF(Werte!$B$2:$B$81,"Adaptive",Werte!AI2:AI81)/COUNTIF(Werte!$B$2:$B$81,"Adaptive")</f>
        <v>337.21428571428572</v>
      </c>
    </row>
    <row r="10" spans="1:35" x14ac:dyDescent="0.25">
      <c r="A10" s="13" t="s">
        <v>44</v>
      </c>
      <c r="B10" s="5">
        <f>SUMIF(Werte!$B$2:$B$81,"NonAdaptive",Werte!G2:G81)/COUNTIF(Werte!$B$2:$B$81,"NonAdaptive")</f>
        <v>10.846153846153847</v>
      </c>
      <c r="C10" s="5">
        <f>SUMIF(Werte!$B$2:$B$81,"NonAdaptive",Werte!H2:H81)/COUNTIF(Werte!$B$2:$B$81,"NonAdaptive")</f>
        <v>4.5</v>
      </c>
      <c r="D10" s="5">
        <f>SUMIF(Werte!$B$2:$B$81,"NonAdaptive",Werte!I2:I81)/COUNTIF(Werte!$B$2:$B$81,"NonAdaptive")</f>
        <v>12.038461538461538</v>
      </c>
      <c r="E10" s="5">
        <f>SUMIF(Werte!$B$2:$B$81,"NonAdaptive",Werte!J2:J81)/COUNTIF(Werte!$B$2:$B$81,"NonAdaptive")</f>
        <v>8.1538461538461533</v>
      </c>
      <c r="F10" s="5">
        <f>SUMIF(Werte!$B$2:$B$81,"NonAdaptive",Werte!K2:K81)/COUNTIF(Werte!$B$2:$B$81,"NonAdaptive")</f>
        <v>9.3076923076923084</v>
      </c>
      <c r="G10" s="5">
        <f>SUMIF(Werte!$B$2:$B$81,"NonAdaptive",Werte!L2:L81)/COUNTIF(Werte!$B$2:$B$81,"NonAdaptive")</f>
        <v>9.6923076923076916</v>
      </c>
      <c r="H10" s="5">
        <f>SUMIF(Werte!$B$2:$B$81,"NonAdaptive",Werte!M2:M81)/COUNTIF(Werte!$B$2:$B$81,"NonAdaptive")</f>
        <v>4.1923076923076925</v>
      </c>
      <c r="I10" s="5">
        <f>SUMIF(Werte!$B$2:$B$81,"NonAdaptive",Werte!N2:N81)/COUNTIF(Werte!$B$2:$B$81,"NonAdaptive")</f>
        <v>4.4615384615384617</v>
      </c>
      <c r="J10" s="5">
        <f>SUMIF(Werte!$B$2:$B$81,"NonAdaptive",Werte!O2:O81)/COUNTIF(Werte!$B$2:$B$81,"NonAdaptive")</f>
        <v>7.0769230769230766</v>
      </c>
      <c r="K10" s="5">
        <f>SUMIF(Werte!$B$2:$B$81,"NonAdaptive",Werte!P2:P81)/COUNTIF(Werte!$B$2:$B$81,"NonAdaptive")</f>
        <v>5.884615384615385</v>
      </c>
      <c r="L10" s="5">
        <f>SUMIF(Werte!$B$2:$B$81,"NonAdaptive",Werte!Q2:Q81)/COUNTIF(Werte!$B$2:$B$81,"NonAdaptive")</f>
        <v>1.4615384615384615</v>
      </c>
      <c r="M10" s="5">
        <f>SUMIF(Werte!$B$2:$B$81,"NonAdaptive",Werte!R2:R81)/COUNTIF(Werte!$B$2:$B$81,"NonAdaptive")</f>
        <v>5.3076923076923075</v>
      </c>
      <c r="N10" s="5">
        <f>SUMIF(Werte!$B$2:$B$81,"NonAdaptive",Werte!S2:S81)/COUNTIF(Werte!$B$2:$B$81,"NonAdaptive")</f>
        <v>3.0384615384615383</v>
      </c>
      <c r="O10" s="5">
        <f>SUMIF(Werte!$B$2:$B$81,"NonAdaptive",Werte!T2:T81)/COUNTIF(Werte!$B$2:$B$81,"NonAdaptive")</f>
        <v>4.1923076923076925</v>
      </c>
      <c r="P10" s="5">
        <f>SUMIF(Werte!$B$2:$B$81,"NonAdaptive",Werte!U2:U81)/COUNTIF(Werte!$B$2:$B$81,"NonAdaptive")</f>
        <v>5.8076923076923075</v>
      </c>
      <c r="Q10" s="5">
        <f>SUMIF(Werte!$B$2:$B$81,"NonAdaptive",Werte!V2:V81)/COUNTIF(Werte!$B$2:$B$81,"NonAdaptive")</f>
        <v>2.8846153846153846</v>
      </c>
      <c r="R10" s="5">
        <f>SUMIF(Werte!$B$2:$B$81,"NonAdaptive",Werte!W2:W81)/COUNTIF(Werte!$B$2:$B$81,"NonAdaptive")</f>
        <v>3.2692307692307692</v>
      </c>
      <c r="S10" s="5">
        <f>SUMIF(Werte!$B$2:$B$81,"NonAdaptive",Werte!X2:X81)/COUNTIF(Werte!$B$2:$B$81,"NonAdaptive")</f>
        <v>4.1538461538461542</v>
      </c>
      <c r="T10" s="4" t="s">
        <v>44</v>
      </c>
      <c r="U10" s="5">
        <f>SUMIF(Werte!$B$2:$B$81,"NonAdaptive",Werte!Z2:Z81)/COUNTIF(Werte!$B$2:$B$81,"NonAdaptive")</f>
        <v>67.15384615384616</v>
      </c>
      <c r="V10" s="5">
        <f>SUMIF(Werte!$B$2:$B$81,"NonAdaptive",Werte!AA2:AA81)/COUNTIF(Werte!$B$2:$B$81,"NonAdaptive")</f>
        <v>7.7692307692307692</v>
      </c>
      <c r="W10" s="5">
        <f>SUMIF(Werte!$B$2:$B$81,"NonAdaptive",Werte!AB2:AB81)/COUNTIF(Werte!$B$2:$B$81,"NonAdaptive")</f>
        <v>64.961538461538467</v>
      </c>
      <c r="X10" s="5">
        <f>SUMIF(Werte!$B$2:$B$81,"NonAdaptive",Werte!AC2:AC81)/COUNTIF(Werte!$B$2:$B$81,"NonAdaptive")</f>
        <v>30.423076923076923</v>
      </c>
      <c r="Y10" s="5">
        <f>SUMIF(Werte!$B$2:$B$81,"NonAdaptive",Werte!AD2:AD81)/COUNTIF(Werte!$B$2:$B$81,"NonAdaptive")</f>
        <v>44.07692307692308</v>
      </c>
      <c r="Z10" s="5">
        <f>SUMIF(Werte!$B$2:$B$81,"NonAdaptive",Werte!AE2:AE81)/COUNTIF(Werte!$B$2:$B$81,"NonAdaptive")</f>
        <v>58.46153846153846</v>
      </c>
      <c r="AA10" s="5">
        <f>SUMIF(Werte!$B$2:$B$81,"NonAdaptive",Werte!AF2:AF81)/COUNTIF(Werte!$B$2:$B$81,"NonAdaptive")</f>
        <v>11.384615384615385</v>
      </c>
      <c r="AB10" s="5">
        <f>SUMIF(Werte!$B$2:$B$81,"NonAdaptive",Werte!AG2:AG81)/COUNTIF(Werte!$B$2:$B$81,"NonAdaptive")</f>
        <v>16.846153846153847</v>
      </c>
      <c r="AC10" s="5">
        <f>SUMIF(Werte!$B$2:$B$81,"NonAdaptive",Werte!AH2:AH81)/COUNTIF(Werte!$B$2:$B$81,"NonAdaptive")</f>
        <v>34.346153846153847</v>
      </c>
      <c r="AD10" s="4" t="s">
        <v>44</v>
      </c>
      <c r="AE10" s="5">
        <f>SUMIF(Werte!$B$2:$B$81,"NonAdaptive",Werte!AI2:AI81)/COUNTIF(Werte!$B$2:$B$81,"NonAdaptive")</f>
        <v>335.42307692307691</v>
      </c>
    </row>
    <row r="11" spans="1:35" x14ac:dyDescent="0.25">
      <c r="A11" s="13" t="s">
        <v>91</v>
      </c>
      <c r="B11" s="5">
        <f>SUMIF(Werte!$B$2:$B$81,"Control",Werte!G2:G81)/COUNTIF(Werte!$B$2:$B$81,"Control")</f>
        <v>8.115384615384615</v>
      </c>
      <c r="C11" s="5">
        <f>SUMIF(Werte!$B$2:$B$81,"Control",Werte!H2:H81)/COUNTIF(Werte!$B$2:$B$81,"Control")</f>
        <v>4.0384615384615383</v>
      </c>
      <c r="D11" s="5">
        <f>SUMIF(Werte!$B$2:$B$81,"Control",Werte!I2:I81)/COUNTIF(Werte!$B$2:$B$81,"Control")</f>
        <v>11.423076923076923</v>
      </c>
      <c r="E11" s="5">
        <f>SUMIF(Werte!$B$2:$B$81,"Control",Werte!J2:J81)/COUNTIF(Werte!$B$2:$B$81,"Control")</f>
        <v>9.8461538461538467</v>
      </c>
      <c r="F11" s="5">
        <f>SUMIF(Werte!$B$2:$B$81,"Control",Werte!K2:K81)/COUNTIF(Werte!$B$2:$B$81,"Control")</f>
        <v>6.5</v>
      </c>
      <c r="G11" s="5">
        <f>SUMIF(Werte!$B$2:$B$81,"Control",Werte!L2:L81)/COUNTIF(Werte!$B$2:$B$81,"Control")</f>
        <v>10.23076923076923</v>
      </c>
      <c r="H11" s="5">
        <f>SUMIF(Werte!$B$2:$B$81,"Control",Werte!M2:M81)/COUNTIF(Werte!$B$2:$B$81,"Control")</f>
        <v>4.0769230769230766</v>
      </c>
      <c r="I11" s="5">
        <f>SUMIF(Werte!$B$2:$B$81,"Control",Werte!N2:N81)/COUNTIF(Werte!$B$2:$B$81,"Control")</f>
        <v>3.5769230769230771</v>
      </c>
      <c r="J11" s="5">
        <f>SUMIF(Werte!$B$2:$B$81,"Control",Werte!O2:O81)/COUNTIF(Werte!$B$2:$B$81,"Control")</f>
        <v>6.4230769230769234</v>
      </c>
      <c r="K11" s="5">
        <f>SUMIF(Werte!$B$2:$B$81,"Control",Werte!P2:P81)/COUNTIF(Werte!$B$2:$B$81,"Control")</f>
        <v>5.9615384615384617</v>
      </c>
      <c r="L11" s="5">
        <f>SUMIF(Werte!$B$2:$B$81,"Control",Werte!Q2:Q81)/COUNTIF(Werte!$B$2:$B$81,"Control")</f>
        <v>1.6538461538461537</v>
      </c>
      <c r="M11" s="5">
        <f>SUMIF(Werte!$B$2:$B$81,"Control",Werte!R2:R81)/COUNTIF(Werte!$B$2:$B$81,"Control")</f>
        <v>5.1923076923076925</v>
      </c>
      <c r="N11" s="5">
        <f>SUMIF(Werte!$B$2:$B$81,"Control",Werte!S2:S81)/COUNTIF(Werte!$B$2:$B$81,"Control")</f>
        <v>4.6923076923076925</v>
      </c>
      <c r="O11" s="5">
        <f>SUMIF(Werte!$B$2:$B$81,"Control",Werte!T2:T81)/COUNTIF(Werte!$B$2:$B$81,"Control")</f>
        <v>3.3076923076923075</v>
      </c>
      <c r="P11" s="5">
        <f>SUMIF(Werte!$B$2:$B$81,"Control",Werte!U2:U81)/COUNTIF(Werte!$B$2:$B$81,"Control")</f>
        <v>6.115384615384615</v>
      </c>
      <c r="Q11" s="5">
        <f>SUMIF(Werte!$B$2:$B$81,"Control",Werte!V2:V81)/COUNTIF(Werte!$B$2:$B$81,"Control")</f>
        <v>3.5384615384615383</v>
      </c>
      <c r="R11" s="5">
        <f>SUMIF(Werte!$B$2:$B$81,"Control",Werte!W2:W81)/COUNTIF(Werte!$B$2:$B$81,"Control")</f>
        <v>3.3846153846153846</v>
      </c>
      <c r="S11" s="5">
        <f>SUMIF(Werte!$B$2:$B$81,"Control",Werte!X2:X81)/COUNTIF(Werte!$B$2:$B$81,"Control")</f>
        <v>2.1538461538461537</v>
      </c>
      <c r="T11" s="4" t="s">
        <v>91</v>
      </c>
      <c r="U11" s="5">
        <f>SUMIF(Werte!$B$2:$B$81,"Control",Werte!Z2:Z81)/COUNTIF(Werte!$B$2:$B$81,"Control")</f>
        <v>49.96153846153846</v>
      </c>
      <c r="V11" s="5">
        <f>SUMIF(Werte!$B$2:$B$81,"Control",Werte!AA2:AA81)/COUNTIF(Werte!$B$2:$B$81,"Control")</f>
        <v>10.615384615384615</v>
      </c>
      <c r="W11" s="5">
        <f>SUMIF(Werte!$B$2:$B$81,"Control",Werte!AB2:AB81)/COUNTIF(Werte!$B$2:$B$81,"Control")</f>
        <v>58.07692307692308</v>
      </c>
      <c r="X11" s="5">
        <f>SUMIF(Werte!$B$2:$B$81,"Control",Werte!AC2:AC81)/COUNTIF(Werte!$B$2:$B$81,"Control")</f>
        <v>52.03846153846154</v>
      </c>
      <c r="Y11" s="5">
        <f>SUMIF(Werte!$B$2:$B$81,"Control",Werte!AD2:AD81)/COUNTIF(Werte!$B$2:$B$81,"Control")</f>
        <v>24.46153846153846</v>
      </c>
      <c r="Z11" s="5">
        <f>SUMIF(Werte!$B$2:$B$81,"Control",Werte!AE2:AE81)/COUNTIF(Werte!$B$2:$B$81,"Control")</f>
        <v>63.46153846153846</v>
      </c>
      <c r="AA11" s="5">
        <f>SUMIF(Werte!$B$2:$B$81,"Control",Werte!AF2:AF81)/COUNTIF(Werte!$B$2:$B$81,"Control")</f>
        <v>16.423076923076923</v>
      </c>
      <c r="AB11" s="5">
        <f>SUMIF(Werte!$B$2:$B$81,"Control",Werte!AG2:AG81)/COUNTIF(Werte!$B$2:$B$81,"Control")</f>
        <v>12.307692307692308</v>
      </c>
      <c r="AC11" s="5">
        <f>SUMIF(Werte!$B$2:$B$81,"Control",Werte!AH2:AH81)/COUNTIF(Werte!$B$2:$B$81,"Control")</f>
        <v>15.615384615384615</v>
      </c>
      <c r="AD11" s="4" t="s">
        <v>91</v>
      </c>
      <c r="AE11" s="5">
        <f>SUMIF(Werte!$B$2:$B$81,"Control",Werte!AI2:AI81)/COUNTIF(Werte!$B$2:$B$81,"Control")</f>
        <v>302.96153846153845</v>
      </c>
    </row>
    <row r="12" spans="1:35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0"/>
      <c r="B15" s="10" t="s">
        <v>114</v>
      </c>
      <c r="C15" s="10" t="s">
        <v>121</v>
      </c>
      <c r="D15" s="10" t="s">
        <v>122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0" t="s">
        <v>79</v>
      </c>
      <c r="B16" s="12">
        <f>SUMIFS(Werte!$C$2:$C$72,Werte!$D$2:$D$72,"F",Werte!$B$2:$B$72,"Adaptive")/COUNTIFS(Werte!$D$2:$D$72,"F",Werte!$B$2:$B$72,"Adaptive")</f>
        <v>32</v>
      </c>
      <c r="C16" s="12" cm="1">
        <f t="array" ref="C16">STDEVP(IF($A$26:$A$98&gt;0,$A$26:$A$98))</f>
        <v>10.26910636104941</v>
      </c>
      <c r="D16" s="12" cm="1">
        <f t="array" ref="D16">_xlfn.VAR.P(IF($A$26:$A$98&gt;0,$A$26:$A$98))</f>
        <v>105.45454545454545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0" t="s">
        <v>80</v>
      </c>
      <c r="B17" s="12">
        <f>SUMIFS(Werte!$C$2:$C$72,Werte!$D$2:$D$72,"M",Werte!$B$2:$B$72,"Adaptive")/COUNTIFS(Werte!$D$2:$D$72,"M",Werte!$B$2:$B$72,"Adaptive")</f>
        <v>26.529411764705884</v>
      </c>
      <c r="C17" s="12" cm="1">
        <f t="array" ref="C17">STDEVP(IF($B$26:$B$98&gt;0,$B$26:$B$98))</f>
        <v>4.7168988698186949</v>
      </c>
      <c r="D17" s="12" cm="1">
        <f t="array" ref="D17">_xlfn.VAR.P(IF($B$26:$B$98&gt;0,$B$26:$B$98))</f>
        <v>22.249134948096884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0" t="s">
        <v>81</v>
      </c>
      <c r="B18" s="12">
        <f>SUMIFS(Werte!$C$2:$C$72,Werte!$D$2:$D$72,"F",Werte!$B$2:$B$72,"NonAdaptive")/COUNTIFS(Werte!$D$2:$D$72,"F",Werte!$B$2:$B$72,"NonAdaptive")</f>
        <v>29.9</v>
      </c>
      <c r="C18" s="12" cm="1">
        <f t="array" ref="C18">STDEVP(IF($C$26:$C$98&gt;0,$C$26:$C$98))</f>
        <v>10.192644406629714</v>
      </c>
      <c r="D18" s="12" cm="1">
        <f t="array" ref="D18">_xlfn.VAR.P(IF($C$26:$C$98&gt;0,$C$26:$C$98))</f>
        <v>103.89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0" t="s">
        <v>82</v>
      </c>
      <c r="B19" s="12">
        <f>SUMIFS(Werte!$C$2:$C$72,Werte!$D$2:$D$72,"M",Werte!$B$2:$B$72,"NonAdaptive")/COUNTIFS(Werte!$D$2:$D$72,"M",Werte!$B$2:$B$72,"NonAdaptive")</f>
        <v>25.125</v>
      </c>
      <c r="C19" s="12" cm="1">
        <f t="array" ref="C19">STDEVP(IF($D$26:$D$98&gt;0,$D$26:$D$98))</f>
        <v>4.2847841252506527</v>
      </c>
      <c r="D19" s="12" cm="1">
        <f t="array" ref="D19">_xlfn.VAR.P(IF($D$26:$D$98&gt;0,$D$26:$D$98))</f>
        <v>18.359375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0" t="s">
        <v>92</v>
      </c>
      <c r="B20" s="12">
        <f>SUMIFS(Werte!$C$2:$C$72,Werte!$D$2:$D$72,"F",Werte!$B$2:$B$72,"Control")/COUNTIFS(Werte!$D$2:$D$72,"F",Werte!$B$2:$B$72,"Control")</f>
        <v>30</v>
      </c>
      <c r="C20" s="12" cm="1">
        <f t="array" ref="C20">STDEVP(IF($E$26:$E$98&gt;0,$E$26:$E$98))</f>
        <v>16.186414056238647</v>
      </c>
      <c r="D20" s="12" cm="1">
        <f t="array" ref="D20">_xlfn.VAR.P(IF($E$26:$E$98&gt;0,$E$26:$E$98))</f>
        <v>262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0" t="s">
        <v>93</v>
      </c>
      <c r="B21" s="12">
        <f>SUMIFS(Werte!$C$2:$C$72,Werte!$D$2:$D$72,"M",Werte!$B$2:$B$72,"Control")/COUNTIFS(Werte!$D$2:$D$72,"M",Werte!$B$2:$B$72,"Control")</f>
        <v>28.307692307692307</v>
      </c>
      <c r="C21" s="12" cm="1">
        <f t="array" ref="C21">STDEVP(IF($F$26:$F$98&gt;0,$F$26:$F$98))</f>
        <v>9.9991110716014262</v>
      </c>
      <c r="D21" s="12" cm="1">
        <f t="array" ref="D21">_xlfn.VAR.P(IF($F$26:$F$98&gt;0,$F$26:$F$98))</f>
        <v>99.982222222222219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0" t="s">
        <v>34</v>
      </c>
      <c r="B22" s="12">
        <f>SUMIF(Werte!$B$2:$B$72,"Adaptive",Werte!$C$2:$C$72)/COUNTIF(Werte!$B$2:$B$72,"Adaptive")</f>
        <v>28.678571428571427</v>
      </c>
      <c r="C22" s="12" cm="1">
        <f t="array" ref="C22">STDEVP(IF(Werte!$B$2:$B$72="Adaptive",Werte!$C$2:$C$72))</f>
        <v>7.8787851285614341</v>
      </c>
      <c r="D22" s="12" cm="1">
        <f t="array" ref="D22">_xlfn.VAR.P(IF(Werte!$B$2:$B$72="Adaptive",Werte!$C$2:$C$72))</f>
        <v>62.075255102040813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0" t="s">
        <v>44</v>
      </c>
      <c r="B23" s="12">
        <f>SUMIF(Werte!$B$2:$B$72,"NonAdaptive",Werte!$C$2:$C$72)/COUNTIF(Werte!$B$2:$B$72,"NonAdaptive")</f>
        <v>26.96153846153846</v>
      </c>
      <c r="C23" s="12" cm="1">
        <f t="array" ref="C23">STDEVP(IF(Werte!$B$2:$B$72="NonAdaptive",Werte!$C$2:$C$72))</f>
        <v>7.5267766582983802</v>
      </c>
      <c r="D23" s="12" cm="1">
        <f t="array" ref="D23">_xlfn.VAR.P(IF(Werte!$B$2:$B$72="NonAdaptive",Werte!$C$2:$C$72))</f>
        <v>56.652366863905328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0" t="s">
        <v>40</v>
      </c>
      <c r="B24" s="12">
        <f>SUMIF(Werte!$B$2:$B$72,"Control",Werte!$C$2:$C$72)/COUNTIF(Werte!$B$2:$B$72,"Control")</f>
        <v>28.705882352941178</v>
      </c>
      <c r="C24" s="12" cm="1">
        <f t="array" ref="C24">STDEVP(IF(Werte!$B$2:$B$72="Control",Werte!$C$2:$C$72))</f>
        <v>12.077030731114201</v>
      </c>
      <c r="D24" s="12" cm="1">
        <f t="array" ref="D24">_xlfn.VAR.P(IF(Werte!$B$2:$B$72="Control",Werte!$C$2:$C$72))</f>
        <v>145.85467128027682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1" t="s">
        <v>115</v>
      </c>
      <c r="B25" s="11" t="s">
        <v>116</v>
      </c>
      <c r="C25" s="11" t="s">
        <v>117</v>
      </c>
      <c r="D25" s="11" t="s">
        <v>118</v>
      </c>
      <c r="E25" s="11" t="s">
        <v>119</v>
      </c>
      <c r="F25" s="11" t="s">
        <v>120</v>
      </c>
      <c r="G25" s="11" t="s">
        <v>123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 cm="1">
        <f t="array" ref="A26">_xlfn.IFS(Werte!$D2="M",0,Werte!$B2="Control",0,Werte!$B2="NonAdaptive",0,Werte!$B2="Adaptive",Werte!$C2)</f>
        <v>27</v>
      </c>
      <c r="B26" s="3" cm="1">
        <f t="array" ref="B26">_xlfn.IFS(Werte!$D2="F",0,Werte!$B2="Control",0,Werte!$B2="NonAdaptive",0,Werte!$B2="Adaptive",Werte!$C2)</f>
        <v>0</v>
      </c>
      <c r="C26" s="3" cm="1">
        <f t="array" ref="C26">_xlfn.IFS(Werte!$D2="M",0,Werte!$B2="Control",0,Werte!$B2="NonAdaptive",Werte!$C2,Werte!$B2="Adaptive",0)</f>
        <v>0</v>
      </c>
      <c r="D26" s="3" cm="1">
        <f t="array" ref="D26">_xlfn.IFS(Werte!$D2="F",0,Werte!$B2="Control",0,Werte!$B2="NonAdaptive",Werte!$C2,Werte!$B2="Adaptive",0)</f>
        <v>0</v>
      </c>
      <c r="E26" s="3" cm="1">
        <f t="array" ref="E26">_xlfn.IFS(Werte!$D2="M",0,Werte!$B2="Control",Werte!$C2,Werte!$B2="NonAdaptive",0,Werte!$B2="Adaptive",0)</f>
        <v>0</v>
      </c>
      <c r="F26" s="3" cm="1">
        <f t="array" ref="F26">_xlfn.IFS(Werte!$D2="F",0,Werte!$B2="Control",Werte!$C2,Werte!$B2="NonAdaptive",0,Werte!$B2="Adaptive",0)</f>
        <v>0</v>
      </c>
      <c r="G26" s="3">
        <f t="shared" ref="G26:G57" si="0">COUNT($A26:$F26)-COUNTIF($A26:$F26,0)</f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 cm="1">
        <f t="array" ref="A27">_xlfn.IFS(Werte!$D3="M",0,Werte!$B3="Control",0,Werte!$B3="NonAdaptive",0,Werte!$B3="Adaptive",Werte!$C3)</f>
        <v>0</v>
      </c>
      <c r="B27" s="3" cm="1">
        <f t="array" ref="B27">_xlfn.IFS(Werte!$D3="F",0,Werte!$B3="Control",0,Werte!$B3="NonAdaptive",0,Werte!$B3="Adaptive",Werte!$C3)</f>
        <v>27</v>
      </c>
      <c r="C27" s="3" cm="1">
        <f t="array" ref="C27">_xlfn.IFS(Werte!$D3="M",0,Werte!$B3="Control",0,Werte!$B3="NonAdaptive",Werte!$C3,Werte!$B3="Adaptive",0)</f>
        <v>0</v>
      </c>
      <c r="D27" s="3" cm="1">
        <f t="array" ref="D27">_xlfn.IFS(Werte!$D3="F",0,Werte!$B3="Control",0,Werte!$B3="NonAdaptive",Werte!$C3,Werte!$B3="Adaptive",0)</f>
        <v>0</v>
      </c>
      <c r="E27" s="3" cm="1">
        <f t="array" ref="E27">_xlfn.IFS(Werte!$D3="M",0,Werte!$B3="Control",Werte!$C3,Werte!$B3="NonAdaptive",0,Werte!$B3="Adaptive",0)</f>
        <v>0</v>
      </c>
      <c r="F27" s="3" cm="1">
        <f t="array" ref="F27">_xlfn.IFS(Werte!$D3="F",0,Werte!$B3="Control",Werte!$C3,Werte!$B3="NonAdaptive",0,Werte!$B3="Adaptive",0)</f>
        <v>0</v>
      </c>
      <c r="G27" s="3">
        <f t="shared" si="0"/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 cm="1">
        <f t="array" ref="A28">_xlfn.IFS(Werte!$D4="M",0,Werte!$B4="Control",0,Werte!$B4="NonAdaptive",0,Werte!$B4="Adaptive",Werte!$C4)</f>
        <v>0</v>
      </c>
      <c r="B28" s="3" cm="1">
        <f t="array" ref="B28">_xlfn.IFS(Werte!$D4="F",0,Werte!$B4="Control",0,Werte!$B4="NonAdaptive",0,Werte!$B4="Adaptive",Werte!$C4)</f>
        <v>0</v>
      </c>
      <c r="C28" s="3" cm="1">
        <f t="array" ref="C28">_xlfn.IFS(Werte!$D4="M",0,Werte!$B4="Control",0,Werte!$B4="NonAdaptive",Werte!$C4,Werte!$B4="Adaptive",0)</f>
        <v>0</v>
      </c>
      <c r="D28" s="3" cm="1">
        <f t="array" ref="D28">_xlfn.IFS(Werte!$D4="F",0,Werte!$B4="Control",0,Werte!$B4="NonAdaptive",Werte!$C4,Werte!$B4="Adaptive",0)</f>
        <v>0</v>
      </c>
      <c r="E28" s="3" cm="1">
        <f t="array" ref="E28">_xlfn.IFS(Werte!$D4="M",0,Werte!$B4="Control",Werte!$C4,Werte!$B4="NonAdaptive",0,Werte!$B4="Adaptive",0)</f>
        <v>58</v>
      </c>
      <c r="F28" s="3" cm="1">
        <f t="array" ref="F28">_xlfn.IFS(Werte!$D4="F",0,Werte!$B4="Control",Werte!$C4,Werte!$B4="NonAdaptive",0,Werte!$B4="Adaptive",0)</f>
        <v>0</v>
      </c>
      <c r="G28" s="3">
        <f t="shared" si="0"/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 cm="1">
        <f t="array" ref="A29">_xlfn.IFS(Werte!$D5="M",0,Werte!$B5="Control",0,Werte!$B5="NonAdaptive",0,Werte!$B5="Adaptive",Werte!$C5)</f>
        <v>0</v>
      </c>
      <c r="B29" s="3" cm="1">
        <f t="array" ref="B29">_xlfn.IFS(Werte!$D5="F",0,Werte!$B5="Control",0,Werte!$B5="NonAdaptive",0,Werte!$B5="Adaptive",Werte!$C5)</f>
        <v>0</v>
      </c>
      <c r="C29" s="3" cm="1">
        <f t="array" ref="C29">_xlfn.IFS(Werte!$D5="M",0,Werte!$B5="Control",0,Werte!$B5="NonAdaptive",Werte!$C5,Werte!$B5="Adaptive",0)</f>
        <v>0</v>
      </c>
      <c r="D29" s="3" cm="1">
        <f t="array" ref="D29">_xlfn.IFS(Werte!$D5="F",0,Werte!$B5="Control",0,Werte!$B5="NonAdaptive",Werte!$C5,Werte!$B5="Adaptive",0)</f>
        <v>0</v>
      </c>
      <c r="E29" s="3" cm="1">
        <f t="array" ref="E29">_xlfn.IFS(Werte!$D5="M",0,Werte!$B5="Control",Werte!$C5,Werte!$B5="NonAdaptive",0,Werte!$B5="Adaptive",0)</f>
        <v>0</v>
      </c>
      <c r="F29" s="3" cm="1">
        <f t="array" ref="F29">_xlfn.IFS(Werte!$D5="F",0,Werte!$B5="Control",Werte!$C5,Werte!$B5="NonAdaptive",0,Werte!$B5="Adaptive",0)</f>
        <v>58</v>
      </c>
      <c r="G29" s="3">
        <f t="shared" si="0"/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 cm="1">
        <f t="array" ref="A30">_xlfn.IFS(Werte!$D6="M",0,Werte!$B6="Control",0,Werte!$B6="NonAdaptive",0,Werte!$B6="Adaptive",Werte!$C6)</f>
        <v>0</v>
      </c>
      <c r="B30" s="3" cm="1">
        <f t="array" ref="B30">_xlfn.IFS(Werte!$D6="F",0,Werte!$B6="Control",0,Werte!$B6="NonAdaptive",0,Werte!$B6="Adaptive",Werte!$C6)</f>
        <v>0</v>
      </c>
      <c r="C30" s="3" cm="1">
        <f t="array" ref="C30">_xlfn.IFS(Werte!$D6="M",0,Werte!$B6="Control",0,Werte!$B6="NonAdaptive",Werte!$C6,Werte!$B6="Adaptive",0)</f>
        <v>42</v>
      </c>
      <c r="D30" s="3" cm="1">
        <f t="array" ref="D30">_xlfn.IFS(Werte!$D6="F",0,Werte!$B6="Control",0,Werte!$B6="NonAdaptive",Werte!$C6,Werte!$B6="Adaptive",0)</f>
        <v>0</v>
      </c>
      <c r="E30" s="3" cm="1">
        <f t="array" ref="E30">_xlfn.IFS(Werte!$D6="M",0,Werte!$B6="Control",Werte!$C6,Werte!$B6="NonAdaptive",0,Werte!$B6="Adaptive",0)</f>
        <v>0</v>
      </c>
      <c r="F30" s="3" cm="1">
        <f t="array" ref="F30">_xlfn.IFS(Werte!$D6="F",0,Werte!$B6="Control",Werte!$C6,Werte!$B6="NonAdaptive",0,Werte!$B6="Adaptive",0)</f>
        <v>0</v>
      </c>
      <c r="G30" s="3">
        <f t="shared" si="0"/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 cm="1">
        <f t="array" ref="A31">_xlfn.IFS(Werte!$D7="M",0,Werte!$B7="Control",0,Werte!$B7="NonAdaptive",0,Werte!$B7="Adaptive",Werte!$C7)</f>
        <v>33</v>
      </c>
      <c r="B31" s="3" cm="1">
        <f t="array" ref="B31">_xlfn.IFS(Werte!$D7="F",0,Werte!$B7="Control",0,Werte!$B7="NonAdaptive",0,Werte!$B7="Adaptive",Werte!$C7)</f>
        <v>0</v>
      </c>
      <c r="C31" s="3" cm="1">
        <f t="array" ref="C31">_xlfn.IFS(Werte!$D7="M",0,Werte!$B7="Control",0,Werte!$B7="NonAdaptive",Werte!$C7,Werte!$B7="Adaptive",0)</f>
        <v>0</v>
      </c>
      <c r="D31" s="3" cm="1">
        <f t="array" ref="D31">_xlfn.IFS(Werte!$D7="F",0,Werte!$B7="Control",0,Werte!$B7="NonAdaptive",Werte!$C7,Werte!$B7="Adaptive",0)</f>
        <v>0</v>
      </c>
      <c r="E31" s="3" cm="1">
        <f t="array" ref="E31">_xlfn.IFS(Werte!$D7="M",0,Werte!$B7="Control",Werte!$C7,Werte!$B7="NonAdaptive",0,Werte!$B7="Adaptive",0)</f>
        <v>0</v>
      </c>
      <c r="F31" s="3" cm="1">
        <f t="array" ref="F31">_xlfn.IFS(Werte!$D7="F",0,Werte!$B7="Control",Werte!$C7,Werte!$B7="NonAdaptive",0,Werte!$B7="Adaptive",0)</f>
        <v>0</v>
      </c>
      <c r="G31" s="3">
        <f t="shared" si="0"/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 cm="1">
        <f t="array" ref="A32">_xlfn.IFS(Werte!$D8="M",0,Werte!$B8="Control",0,Werte!$B8="NonAdaptive",0,Werte!$B8="Adaptive",Werte!$C8)</f>
        <v>0</v>
      </c>
      <c r="B32" s="3" cm="1">
        <f t="array" ref="B32">_xlfn.IFS(Werte!$D8="F",0,Werte!$B8="Control",0,Werte!$B8="NonAdaptive",0,Werte!$B8="Adaptive",Werte!$C8)</f>
        <v>0</v>
      </c>
      <c r="C32" s="3" cm="1">
        <f t="array" ref="C32">_xlfn.IFS(Werte!$D8="M",0,Werte!$B8="Control",0,Werte!$B8="NonAdaptive",Werte!$C8,Werte!$B8="Adaptive",0)</f>
        <v>20</v>
      </c>
      <c r="D32" s="3" cm="1">
        <f t="array" ref="D32">_xlfn.IFS(Werte!$D8="F",0,Werte!$B8="Control",0,Werte!$B8="NonAdaptive",Werte!$C8,Werte!$B8="Adaptive",0)</f>
        <v>0</v>
      </c>
      <c r="E32" s="3" cm="1">
        <f t="array" ref="E32">_xlfn.IFS(Werte!$D8="M",0,Werte!$B8="Control",Werte!$C8,Werte!$B8="NonAdaptive",0,Werte!$B8="Adaptive",0)</f>
        <v>0</v>
      </c>
      <c r="F32" s="3" cm="1">
        <f t="array" ref="F32">_xlfn.IFS(Werte!$D8="F",0,Werte!$B8="Control",Werte!$C8,Werte!$B8="NonAdaptive",0,Werte!$B8="Adaptive",0)</f>
        <v>0</v>
      </c>
      <c r="G32" s="3">
        <f t="shared" si="0"/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 cm="1">
        <f t="array" ref="A33">_xlfn.IFS(Werte!$D9="M",0,Werte!$B9="Control",0,Werte!$B9="NonAdaptive",0,Werte!$B9="Adaptive",Werte!$C9)</f>
        <v>0</v>
      </c>
      <c r="B33" s="3" cm="1">
        <f t="array" ref="B33">_xlfn.IFS(Werte!$D9="F",0,Werte!$B9="Control",0,Werte!$B9="NonAdaptive",0,Werte!$B9="Adaptive",Werte!$C9)</f>
        <v>26</v>
      </c>
      <c r="C33" s="3" cm="1">
        <f t="array" ref="C33">_xlfn.IFS(Werte!$D9="M",0,Werte!$B9="Control",0,Werte!$B9="NonAdaptive",Werte!$C9,Werte!$B9="Adaptive",0)</f>
        <v>0</v>
      </c>
      <c r="D33" s="3" cm="1">
        <f t="array" ref="D33">_xlfn.IFS(Werte!$D9="F",0,Werte!$B9="Control",0,Werte!$B9="NonAdaptive",Werte!$C9,Werte!$B9="Adaptive",0)</f>
        <v>0</v>
      </c>
      <c r="E33" s="3" cm="1">
        <f t="array" ref="E33">_xlfn.IFS(Werte!$D9="M",0,Werte!$B9="Control",Werte!$C9,Werte!$B9="NonAdaptive",0,Werte!$B9="Adaptive",0)</f>
        <v>0</v>
      </c>
      <c r="F33" s="3" cm="1">
        <f t="array" ref="F33">_xlfn.IFS(Werte!$D9="F",0,Werte!$B9="Control",Werte!$C9,Werte!$B9="NonAdaptive",0,Werte!$B9="Adaptive",0)</f>
        <v>0</v>
      </c>
      <c r="G33" s="3">
        <f t="shared" si="0"/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 cm="1">
        <f t="array" ref="A34">_xlfn.IFS(Werte!$D10="M",0,Werte!$B10="Control",0,Werte!$B10="NonAdaptive",0,Werte!$B10="Adaptive",Werte!$C10)</f>
        <v>0</v>
      </c>
      <c r="B34" s="3" cm="1">
        <f t="array" ref="B34">_xlfn.IFS(Werte!$D10="F",0,Werte!$B10="Control",0,Werte!$B10="NonAdaptive",0,Werte!$B10="Adaptive",Werte!$C10)</f>
        <v>29</v>
      </c>
      <c r="C34" s="3" cm="1">
        <f t="array" ref="C34">_xlfn.IFS(Werte!$D10="M",0,Werte!$B10="Control",0,Werte!$B10="NonAdaptive",Werte!$C10,Werte!$B10="Adaptive",0)</f>
        <v>0</v>
      </c>
      <c r="D34" s="3" cm="1">
        <f t="array" ref="D34">_xlfn.IFS(Werte!$D10="F",0,Werte!$B10="Control",0,Werte!$B10="NonAdaptive",Werte!$C10,Werte!$B10="Adaptive",0)</f>
        <v>0</v>
      </c>
      <c r="E34" s="3" cm="1">
        <f t="array" ref="E34">_xlfn.IFS(Werte!$D10="M",0,Werte!$B10="Control",Werte!$C10,Werte!$B10="NonAdaptive",0,Werte!$B10="Adaptive",0)</f>
        <v>0</v>
      </c>
      <c r="F34" s="3" cm="1">
        <f t="array" ref="F34">_xlfn.IFS(Werte!$D10="F",0,Werte!$B10="Control",Werte!$C10,Werte!$B10="NonAdaptive",0,Werte!$B10="Adaptive",0)</f>
        <v>0</v>
      </c>
      <c r="G34" s="3">
        <f t="shared" si="0"/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 cm="1">
        <f t="array" ref="A35">_xlfn.IFS(Werte!$D11="M",0,Werte!$B11="Control",0,Werte!$B11="NonAdaptive",0,Werte!$B11="Adaptive",Werte!$C11)</f>
        <v>0</v>
      </c>
      <c r="B35" s="3" cm="1">
        <f t="array" ref="B35">_xlfn.IFS(Werte!$D11="F",0,Werte!$B11="Control",0,Werte!$B11="NonAdaptive",0,Werte!$B11="Adaptive",Werte!$C11)</f>
        <v>0</v>
      </c>
      <c r="C35" s="3" cm="1">
        <f t="array" ref="C35">_xlfn.IFS(Werte!$D11="M",0,Werte!$B11="Control",0,Werte!$B11="NonAdaptive",Werte!$C11,Werte!$B11="Adaptive",0)</f>
        <v>0</v>
      </c>
      <c r="D35" s="3" cm="1">
        <f t="array" ref="D35">_xlfn.IFS(Werte!$D11="F",0,Werte!$B11="Control",0,Werte!$B11="NonAdaptive",Werte!$C11,Werte!$B11="Adaptive",0)</f>
        <v>30</v>
      </c>
      <c r="E35" s="3" cm="1">
        <f t="array" ref="E35">_xlfn.IFS(Werte!$D11="M",0,Werte!$B11="Control",Werte!$C11,Werte!$B11="NonAdaptive",0,Werte!$B11="Adaptive",0)</f>
        <v>0</v>
      </c>
      <c r="F35" s="3" cm="1">
        <f t="array" ref="F35">_xlfn.IFS(Werte!$D11="F",0,Werte!$B11="Control",Werte!$C11,Werte!$B11="NonAdaptive",0,Werte!$B11="Adaptive",0)</f>
        <v>0</v>
      </c>
      <c r="G35" s="3">
        <f t="shared" si="0"/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 cm="1">
        <f t="array" ref="A36">_xlfn.IFS(Werte!$D12="M",0,Werte!$B12="Control",0,Werte!$B12="NonAdaptive",0,Werte!$B12="Adaptive",Werte!$C12)</f>
        <v>0</v>
      </c>
      <c r="B36" s="3" cm="1">
        <f t="array" ref="B36">_xlfn.IFS(Werte!$D12="F",0,Werte!$B12="Control",0,Werte!$B12="NonAdaptive",0,Werte!$B12="Adaptive",Werte!$C12)</f>
        <v>32</v>
      </c>
      <c r="C36" s="3" cm="1">
        <f t="array" ref="C36">_xlfn.IFS(Werte!$D12="M",0,Werte!$B12="Control",0,Werte!$B12="NonAdaptive",Werte!$C12,Werte!$B12="Adaptive",0)</f>
        <v>0</v>
      </c>
      <c r="D36" s="3" cm="1">
        <f t="array" ref="D36">_xlfn.IFS(Werte!$D12="F",0,Werte!$B12="Control",0,Werte!$B12="NonAdaptive",Werte!$C12,Werte!$B12="Adaptive",0)</f>
        <v>0</v>
      </c>
      <c r="E36" s="3" cm="1">
        <f t="array" ref="E36">_xlfn.IFS(Werte!$D12="M",0,Werte!$B12="Control",Werte!$C12,Werte!$B12="NonAdaptive",0,Werte!$B12="Adaptive",0)</f>
        <v>0</v>
      </c>
      <c r="F36" s="3" cm="1">
        <f t="array" ref="F36">_xlfn.IFS(Werte!$D12="F",0,Werte!$B12="Control",Werte!$C12,Werte!$B12="NonAdaptive",0,Werte!$B12="Adaptive",0)</f>
        <v>0</v>
      </c>
      <c r="G36" s="3">
        <f t="shared" si="0"/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3" cm="1">
        <f t="array" ref="A37">_xlfn.IFS(Werte!$D13="M",0,Werte!$B13="Control",0,Werte!$B13="NonAdaptive",0,Werte!$B13="Adaptive",Werte!$C13)</f>
        <v>0</v>
      </c>
      <c r="B37" s="3" cm="1">
        <f t="array" ref="B37">_xlfn.IFS(Werte!$D13="F",0,Werte!$B13="Control",0,Werte!$B13="NonAdaptive",0,Werte!$B13="Adaptive",Werte!$C13)</f>
        <v>0</v>
      </c>
      <c r="C37" s="3" cm="1">
        <f t="array" ref="C37">_xlfn.IFS(Werte!$D13="M",0,Werte!$B13="Control",0,Werte!$B13="NonAdaptive",Werte!$C13,Werte!$B13="Adaptive",0)</f>
        <v>55</v>
      </c>
      <c r="D37" s="3" cm="1">
        <f t="array" ref="D37">_xlfn.IFS(Werte!$D13="F",0,Werte!$B13="Control",0,Werte!$B13="NonAdaptive",Werte!$C13,Werte!$B13="Adaptive",0)</f>
        <v>0</v>
      </c>
      <c r="E37" s="3" cm="1">
        <f t="array" ref="E37">_xlfn.IFS(Werte!$D13="M",0,Werte!$B13="Control",Werte!$C13,Werte!$B13="NonAdaptive",0,Werte!$B13="Adaptive",0)</f>
        <v>0</v>
      </c>
      <c r="F37" s="3" cm="1">
        <f t="array" ref="F37">_xlfn.IFS(Werte!$D13="F",0,Werte!$B13="Control",Werte!$C13,Werte!$B13="NonAdaptive",0,Werte!$B13="Adaptive",0)</f>
        <v>0</v>
      </c>
      <c r="G37" s="3">
        <f t="shared" si="0"/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3" cm="1">
        <f t="array" ref="A38">_xlfn.IFS(Werte!$D14="M",0,Werte!$B14="Control",0,Werte!$B14="NonAdaptive",0,Werte!$B14="Adaptive",Werte!$C14)</f>
        <v>0</v>
      </c>
      <c r="B38" s="3" cm="1">
        <f t="array" ref="B38">_xlfn.IFS(Werte!$D14="F",0,Werte!$B14="Control",0,Werte!$B14="NonAdaptive",0,Werte!$B14="Adaptive",Werte!$C14)</f>
        <v>0</v>
      </c>
      <c r="C38" s="3" cm="1">
        <f t="array" ref="C38">_xlfn.IFS(Werte!$D14="M",0,Werte!$B14="Control",0,Werte!$B14="NonAdaptive",Werte!$C14,Werte!$B14="Adaptive",0)</f>
        <v>0</v>
      </c>
      <c r="D38" s="3" cm="1">
        <f t="array" ref="D38">_xlfn.IFS(Werte!$D14="F",0,Werte!$B14="Control",0,Werte!$B14="NonAdaptive",Werte!$C14,Werte!$B14="Adaptive",0)</f>
        <v>20</v>
      </c>
      <c r="E38" s="3" cm="1">
        <f t="array" ref="E38">_xlfn.IFS(Werte!$D14="M",0,Werte!$B14="Control",Werte!$C14,Werte!$B14="NonAdaptive",0,Werte!$B14="Adaptive",0)</f>
        <v>0</v>
      </c>
      <c r="F38" s="3" cm="1">
        <f t="array" ref="F38">_xlfn.IFS(Werte!$D14="F",0,Werte!$B14="Control",Werte!$C14,Werte!$B14="NonAdaptive",0,Werte!$B14="Adaptive",0)</f>
        <v>0</v>
      </c>
      <c r="G38" s="3">
        <f t="shared" si="0"/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3" cm="1">
        <f t="array" ref="A39">_xlfn.IFS(Werte!$D15="M",0,Werte!$B15="Control",0,Werte!$B15="NonAdaptive",0,Werte!$B15="Adaptive",Werte!$C15)</f>
        <v>0</v>
      </c>
      <c r="B39" s="3" cm="1">
        <f t="array" ref="B39">_xlfn.IFS(Werte!$D15="F",0,Werte!$B15="Control",0,Werte!$B15="NonAdaptive",0,Werte!$B15="Adaptive",Werte!$C15)</f>
        <v>26</v>
      </c>
      <c r="C39" s="3" cm="1">
        <f t="array" ref="C39">_xlfn.IFS(Werte!$D15="M",0,Werte!$B15="Control",0,Werte!$B15="NonAdaptive",Werte!$C15,Werte!$B15="Adaptive",0)</f>
        <v>0</v>
      </c>
      <c r="D39" s="3" cm="1">
        <f t="array" ref="D39">_xlfn.IFS(Werte!$D15="F",0,Werte!$B15="Control",0,Werte!$B15="NonAdaptive",Werte!$C15,Werte!$B15="Adaptive",0)</f>
        <v>0</v>
      </c>
      <c r="E39" s="3" cm="1">
        <f t="array" ref="E39">_xlfn.IFS(Werte!$D15="M",0,Werte!$B15="Control",Werte!$C15,Werte!$B15="NonAdaptive",0,Werte!$B15="Adaptive",0)</f>
        <v>0</v>
      </c>
      <c r="F39" s="3" cm="1">
        <f t="array" ref="F39">_xlfn.IFS(Werte!$D15="F",0,Werte!$B15="Control",Werte!$C15,Werte!$B15="NonAdaptive",0,Werte!$B15="Adaptive",0)</f>
        <v>0</v>
      </c>
      <c r="G39" s="3">
        <f t="shared" si="0"/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3" cm="1">
        <f t="array" ref="A40">_xlfn.IFS(Werte!$D16="M",0,Werte!$B16="Control",0,Werte!$B16="NonAdaptive",0,Werte!$B16="Adaptive",Werte!$C16)</f>
        <v>0</v>
      </c>
      <c r="B40" s="3" cm="1">
        <f t="array" ref="B40">_xlfn.IFS(Werte!$D16="F",0,Werte!$B16="Control",0,Werte!$B16="NonAdaptive",0,Werte!$B16="Adaptive",Werte!$C16)</f>
        <v>0</v>
      </c>
      <c r="C40" s="3" cm="1">
        <f t="array" ref="C40">_xlfn.IFS(Werte!$D16="M",0,Werte!$B16="Control",0,Werte!$B16="NonAdaptive",Werte!$C16,Werte!$B16="Adaptive",0)</f>
        <v>0</v>
      </c>
      <c r="D40" s="3" cm="1">
        <f t="array" ref="D40">_xlfn.IFS(Werte!$D16="F",0,Werte!$B16="Control",0,Werte!$B16="NonAdaptive",Werte!$C16,Werte!$B16="Adaptive",0)</f>
        <v>0</v>
      </c>
      <c r="E40" s="3" cm="1">
        <f t="array" ref="E40">_xlfn.IFS(Werte!$D16="M",0,Werte!$B16="Control",Werte!$C16,Werte!$B16="NonAdaptive",0,Werte!$B16="Adaptive",0)</f>
        <v>0</v>
      </c>
      <c r="F40" s="3" cm="1">
        <f t="array" ref="F40">_xlfn.IFS(Werte!$D16="F",0,Werte!$B16="Control",Werte!$C16,Werte!$B16="NonAdaptive",0,Werte!$B16="Adaptive",0)</f>
        <v>26</v>
      </c>
      <c r="G40" s="3">
        <f t="shared" si="0"/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3" cm="1">
        <f t="array" ref="A41">_xlfn.IFS(Werte!$D17="M",0,Werte!$B17="Control",0,Werte!$B17="NonAdaptive",0,Werte!$B17="Adaptive",Werte!$C17)</f>
        <v>26</v>
      </c>
      <c r="B41" s="3" cm="1">
        <f t="array" ref="B41">_xlfn.IFS(Werte!$D17="F",0,Werte!$B17="Control",0,Werte!$B17="NonAdaptive",0,Werte!$B17="Adaptive",Werte!$C17)</f>
        <v>0</v>
      </c>
      <c r="C41" s="3" cm="1">
        <f t="array" ref="C41">_xlfn.IFS(Werte!$D17="M",0,Werte!$B17="Control",0,Werte!$B17="NonAdaptive",Werte!$C17,Werte!$B17="Adaptive",0)</f>
        <v>0</v>
      </c>
      <c r="D41" s="3" cm="1">
        <f t="array" ref="D41">_xlfn.IFS(Werte!$D17="F",0,Werte!$B17="Control",0,Werte!$B17="NonAdaptive",Werte!$C17,Werte!$B17="Adaptive",0)</f>
        <v>0</v>
      </c>
      <c r="E41" s="3" cm="1">
        <f t="array" ref="E41">_xlfn.IFS(Werte!$D17="M",0,Werte!$B17="Control",Werte!$C17,Werte!$B17="NonAdaptive",0,Werte!$B17="Adaptive",0)</f>
        <v>0</v>
      </c>
      <c r="F41" s="3" cm="1">
        <f t="array" ref="F41">_xlfn.IFS(Werte!$D17="F",0,Werte!$B17="Control",Werte!$C17,Werte!$B17="NonAdaptive",0,Werte!$B17="Adaptive",0)</f>
        <v>0</v>
      </c>
      <c r="G41" s="3">
        <f t="shared" si="0"/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3" cm="1">
        <f t="array" ref="A42">_xlfn.IFS(Werte!$D18="M",0,Werte!$B18="Control",0,Werte!$B18="NonAdaptive",0,Werte!$B18="Adaptive",Werte!$C18)</f>
        <v>0</v>
      </c>
      <c r="B42" s="3" cm="1">
        <f t="array" ref="B42">_xlfn.IFS(Werte!$D18="F",0,Werte!$B18="Control",0,Werte!$B18="NonAdaptive",0,Werte!$B18="Adaptive",Werte!$C18)</f>
        <v>0</v>
      </c>
      <c r="C42" s="3" cm="1">
        <f t="array" ref="C42">_xlfn.IFS(Werte!$D18="M",0,Werte!$B18="Control",0,Werte!$B18="NonAdaptive",Werte!$C18,Werte!$B18="Adaptive",0)</f>
        <v>0</v>
      </c>
      <c r="D42" s="3" cm="1">
        <f t="array" ref="D42">_xlfn.IFS(Werte!$D18="F",0,Werte!$B18="Control",0,Werte!$B18="NonAdaptive",Werte!$C18,Werte!$B18="Adaptive",0)</f>
        <v>20</v>
      </c>
      <c r="E42" s="3" cm="1">
        <f t="array" ref="E42">_xlfn.IFS(Werte!$D18="M",0,Werte!$B18="Control",Werte!$C18,Werte!$B18="NonAdaptive",0,Werte!$B18="Adaptive",0)</f>
        <v>0</v>
      </c>
      <c r="F42" s="3" cm="1">
        <f t="array" ref="F42">_xlfn.IFS(Werte!$D18="F",0,Werte!$B18="Control",Werte!$C18,Werte!$B18="NonAdaptive",0,Werte!$B18="Adaptive",0)</f>
        <v>0</v>
      </c>
      <c r="G42" s="3">
        <f t="shared" si="0"/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3" cm="1">
        <f t="array" ref="A43">_xlfn.IFS(Werte!$D19="M",0,Werte!$B19="Control",0,Werte!$B19="NonAdaptive",0,Werte!$B19="Adaptive",Werte!$C19)</f>
        <v>0</v>
      </c>
      <c r="B43" s="3" cm="1">
        <f t="array" ref="B43">_xlfn.IFS(Werte!$D19="F",0,Werte!$B19="Control",0,Werte!$B19="NonAdaptive",0,Werte!$B19="Adaptive",Werte!$C19)</f>
        <v>0</v>
      </c>
      <c r="C43" s="3" cm="1">
        <f t="array" ref="C43">_xlfn.IFS(Werte!$D19="M",0,Werte!$B19="Control",0,Werte!$B19="NonAdaptive",Werte!$C19,Werte!$B19="Adaptive",0)</f>
        <v>0</v>
      </c>
      <c r="D43" s="3" cm="1">
        <f t="array" ref="D43">_xlfn.IFS(Werte!$D19="F",0,Werte!$B19="Control",0,Werte!$B19="NonAdaptive",Werte!$C19,Werte!$B19="Adaptive",0)</f>
        <v>27</v>
      </c>
      <c r="E43" s="3" cm="1">
        <f t="array" ref="E43">_xlfn.IFS(Werte!$D19="M",0,Werte!$B19="Control",Werte!$C19,Werte!$B19="NonAdaptive",0,Werte!$B19="Adaptive",0)</f>
        <v>0</v>
      </c>
      <c r="F43" s="3" cm="1">
        <f t="array" ref="F43">_xlfn.IFS(Werte!$D19="F",0,Werte!$B19="Control",Werte!$C19,Werte!$B19="NonAdaptive",0,Werte!$B19="Adaptive",0)</f>
        <v>0</v>
      </c>
      <c r="G43" s="3">
        <f t="shared" si="0"/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3" cm="1">
        <f t="array" ref="A44">_xlfn.IFS(Werte!$D20="M",0,Werte!$B20="Control",0,Werte!$B20="NonAdaptive",0,Werte!$B20="Adaptive",Werte!$C20)</f>
        <v>0</v>
      </c>
      <c r="B44" s="3" cm="1">
        <f t="array" ref="B44">_xlfn.IFS(Werte!$D20="F",0,Werte!$B20="Control",0,Werte!$B20="NonAdaptive",0,Werte!$B20="Adaptive",Werte!$C20)</f>
        <v>27</v>
      </c>
      <c r="C44" s="3" cm="1">
        <f t="array" ref="C44">_xlfn.IFS(Werte!$D20="M",0,Werte!$B20="Control",0,Werte!$B20="NonAdaptive",Werte!$C20,Werte!$B20="Adaptive",0)</f>
        <v>0</v>
      </c>
      <c r="D44" s="3" cm="1">
        <f t="array" ref="D44">_xlfn.IFS(Werte!$D20="F",0,Werte!$B20="Control",0,Werte!$B20="NonAdaptive",Werte!$C20,Werte!$B20="Adaptive",0)</f>
        <v>0</v>
      </c>
      <c r="E44" s="3" cm="1">
        <f t="array" ref="E44">_xlfn.IFS(Werte!$D20="M",0,Werte!$B20="Control",Werte!$C20,Werte!$B20="NonAdaptive",0,Werte!$B20="Adaptive",0)</f>
        <v>0</v>
      </c>
      <c r="F44" s="3" cm="1">
        <f t="array" ref="F44">_xlfn.IFS(Werte!$D20="F",0,Werte!$B20="Control",Werte!$C20,Werte!$B20="NonAdaptive",0,Werte!$B20="Adaptive",0)</f>
        <v>0</v>
      </c>
      <c r="G44" s="3">
        <f t="shared" si="0"/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3" cm="1">
        <f t="array" ref="A45">_xlfn.IFS(Werte!$D21="M",0,Werte!$B21="Control",0,Werte!$B21="NonAdaptive",0,Werte!$B21="Adaptive",Werte!$C21)</f>
        <v>0</v>
      </c>
      <c r="B45" s="3" cm="1">
        <f t="array" ref="B45">_xlfn.IFS(Werte!$D21="F",0,Werte!$B21="Control",0,Werte!$B21="NonAdaptive",0,Werte!$B21="Adaptive",Werte!$C21)</f>
        <v>29</v>
      </c>
      <c r="C45" s="3" cm="1">
        <f t="array" ref="C45">_xlfn.IFS(Werte!$D21="M",0,Werte!$B21="Control",0,Werte!$B21="NonAdaptive",Werte!$C21,Werte!$B21="Adaptive",0)</f>
        <v>0</v>
      </c>
      <c r="D45" s="3" cm="1">
        <f t="array" ref="D45">_xlfn.IFS(Werte!$D21="F",0,Werte!$B21="Control",0,Werte!$B21="NonAdaptive",Werte!$C21,Werte!$B21="Adaptive",0)</f>
        <v>0</v>
      </c>
      <c r="E45" s="3" cm="1">
        <f t="array" ref="E45">_xlfn.IFS(Werte!$D21="M",0,Werte!$B21="Control",Werte!$C21,Werte!$B21="NonAdaptive",0,Werte!$B21="Adaptive",0)</f>
        <v>0</v>
      </c>
      <c r="F45" s="3" cm="1">
        <f t="array" ref="F45">_xlfn.IFS(Werte!$D21="F",0,Werte!$B21="Control",Werte!$C21,Werte!$B21="NonAdaptive",0,Werte!$B21="Adaptive",0)</f>
        <v>0</v>
      </c>
      <c r="G45" s="3">
        <f t="shared" si="0"/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3" cm="1">
        <f t="array" ref="A46">_xlfn.IFS(Werte!$D22="M",0,Werte!$B22="Control",0,Werte!$B22="NonAdaptive",0,Werte!$B22="Adaptive",Werte!$C22)</f>
        <v>0</v>
      </c>
      <c r="B46" s="3" cm="1">
        <f t="array" ref="B46">_xlfn.IFS(Werte!$D22="F",0,Werte!$B22="Control",0,Werte!$B22="NonAdaptive",0,Werte!$B22="Adaptive",Werte!$C22)</f>
        <v>0</v>
      </c>
      <c r="C46" s="3" cm="1">
        <f t="array" ref="C46">_xlfn.IFS(Werte!$D22="M",0,Werte!$B22="Control",0,Werte!$B22="NonAdaptive",Werte!$C22,Werte!$B22="Adaptive",0)</f>
        <v>0</v>
      </c>
      <c r="D46" s="3" cm="1">
        <f t="array" ref="D46">_xlfn.IFS(Werte!$D22="F",0,Werte!$B22="Control",0,Werte!$B22="NonAdaptive",Werte!$C22,Werte!$B22="Adaptive",0)</f>
        <v>0</v>
      </c>
      <c r="E46" s="3" cm="1">
        <f t="array" ref="E46">_xlfn.IFS(Werte!$D22="M",0,Werte!$B22="Control",Werte!$C22,Werte!$B22="NonAdaptive",0,Werte!$B22="Adaptive",0)</f>
        <v>0</v>
      </c>
      <c r="F46" s="3" cm="1">
        <f t="array" ref="F46">_xlfn.IFS(Werte!$D22="F",0,Werte!$B22="Control",Werte!$C22,Werte!$B22="NonAdaptive",0,Werte!$B22="Adaptive",0)</f>
        <v>24</v>
      </c>
      <c r="G46" s="3">
        <f t="shared" si="0"/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3" cm="1">
        <f t="array" ref="A47">_xlfn.IFS(Werte!$D23="M",0,Werte!$B23="Control",0,Werte!$B23="NonAdaptive",0,Werte!$B23="Adaptive",Werte!$C23)</f>
        <v>0</v>
      </c>
      <c r="B47" s="3" cm="1">
        <f t="array" ref="B47">_xlfn.IFS(Werte!$D23="F",0,Werte!$B23="Control",0,Werte!$B23="NonAdaptive",0,Werte!$B23="Adaptive",Werte!$C23)</f>
        <v>0</v>
      </c>
      <c r="C47" s="3" cm="1">
        <f t="array" ref="C47">_xlfn.IFS(Werte!$D23="M",0,Werte!$B23="Control",0,Werte!$B23="NonAdaptive",Werte!$C23,Werte!$B23="Adaptive",0)</f>
        <v>0</v>
      </c>
      <c r="D47" s="3" cm="1">
        <f t="array" ref="D47">_xlfn.IFS(Werte!$D23="F",0,Werte!$B23="Control",0,Werte!$B23="NonAdaptive",Werte!$C23,Werte!$B23="Adaptive",0)</f>
        <v>25</v>
      </c>
      <c r="E47" s="3" cm="1">
        <f t="array" ref="E47">_xlfn.IFS(Werte!$D23="M",0,Werte!$B23="Control",Werte!$C23,Werte!$B23="NonAdaptive",0,Werte!$B23="Adaptive",0)</f>
        <v>0</v>
      </c>
      <c r="F47" s="3" cm="1">
        <f t="array" ref="F47">_xlfn.IFS(Werte!$D23="F",0,Werte!$B23="Control",Werte!$C23,Werte!$B23="NonAdaptive",0,Werte!$B23="Adaptive",0)</f>
        <v>0</v>
      </c>
      <c r="G47" s="3">
        <f t="shared" si="0"/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3" cm="1">
        <f t="array" ref="A48">_xlfn.IFS(Werte!$D24="M",0,Werte!$B24="Control",0,Werte!$B24="NonAdaptive",0,Werte!$B24="Adaptive",Werte!$C24)</f>
        <v>0</v>
      </c>
      <c r="B48" s="3" cm="1">
        <f t="array" ref="B48">_xlfn.IFS(Werte!$D24="F",0,Werte!$B24="Control",0,Werte!$B24="NonAdaptive",0,Werte!$B24="Adaptive",Werte!$C24)</f>
        <v>28</v>
      </c>
      <c r="C48" s="3" cm="1">
        <f t="array" ref="C48">_xlfn.IFS(Werte!$D24="M",0,Werte!$B24="Control",0,Werte!$B24="NonAdaptive",Werte!$C24,Werte!$B24="Adaptive",0)</f>
        <v>0</v>
      </c>
      <c r="D48" s="3" cm="1">
        <f t="array" ref="D48">_xlfn.IFS(Werte!$D24="F",0,Werte!$B24="Control",0,Werte!$B24="NonAdaptive",Werte!$C24,Werte!$B24="Adaptive",0)</f>
        <v>0</v>
      </c>
      <c r="E48" s="3" cm="1">
        <f t="array" ref="E48">_xlfn.IFS(Werte!$D24="M",0,Werte!$B24="Control",Werte!$C24,Werte!$B24="NonAdaptive",0,Werte!$B24="Adaptive",0)</f>
        <v>0</v>
      </c>
      <c r="F48" s="3" cm="1">
        <f t="array" ref="F48">_xlfn.IFS(Werte!$D24="F",0,Werte!$B24="Control",Werte!$C24,Werte!$B24="NonAdaptive",0,Werte!$B24="Adaptive",0)</f>
        <v>0</v>
      </c>
      <c r="G48" s="3">
        <f t="shared" si="0"/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3" cm="1">
        <f t="array" ref="A49">_xlfn.IFS(Werte!$D25="M",0,Werte!$B25="Control",0,Werte!$B25="NonAdaptive",0,Werte!$B25="Adaptive",Werte!$C25)</f>
        <v>0</v>
      </c>
      <c r="B49" s="3" cm="1">
        <f t="array" ref="B49">_xlfn.IFS(Werte!$D25="F",0,Werte!$B25="Control",0,Werte!$B25="NonAdaptive",0,Werte!$B25="Adaptive",Werte!$C25)</f>
        <v>0</v>
      </c>
      <c r="C49" s="3" cm="1">
        <f t="array" ref="C49">_xlfn.IFS(Werte!$D25="M",0,Werte!$B25="Control",0,Werte!$B25="NonAdaptive",Werte!$C25,Werte!$B25="Adaptive",0)</f>
        <v>0</v>
      </c>
      <c r="D49" s="3" cm="1">
        <f t="array" ref="D49">_xlfn.IFS(Werte!$D25="F",0,Werte!$B25="Control",0,Werte!$B25="NonAdaptive",Werte!$C25,Werte!$B25="Adaptive",0)</f>
        <v>20</v>
      </c>
      <c r="E49" s="3" cm="1">
        <f t="array" ref="E49">_xlfn.IFS(Werte!$D25="M",0,Werte!$B25="Control",Werte!$C25,Werte!$B25="NonAdaptive",0,Werte!$B25="Adaptive",0)</f>
        <v>0</v>
      </c>
      <c r="F49" s="3" cm="1">
        <f t="array" ref="F49">_xlfn.IFS(Werte!$D25="F",0,Werte!$B25="Control",Werte!$C25,Werte!$B25="NonAdaptive",0,Werte!$B25="Adaptive",0)</f>
        <v>0</v>
      </c>
      <c r="G49" s="3">
        <f t="shared" si="0"/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3" cm="1">
        <f t="array" ref="A50">_xlfn.IFS(Werte!$D26="M",0,Werte!$B26="Control",0,Werte!$B26="NonAdaptive",0,Werte!$B26="Adaptive",Werte!$C26)</f>
        <v>0</v>
      </c>
      <c r="B50" s="3" cm="1">
        <f t="array" ref="B50">_xlfn.IFS(Werte!$D26="F",0,Werte!$B26="Control",0,Werte!$B26="NonAdaptive",0,Werte!$B26="Adaptive",Werte!$C26)</f>
        <v>0</v>
      </c>
      <c r="C50" s="3" cm="1">
        <f t="array" ref="C50">_xlfn.IFS(Werte!$D26="M",0,Werte!$B26="Control",0,Werte!$B26="NonAdaptive",Werte!$C26,Werte!$B26="Adaptive",0)</f>
        <v>0</v>
      </c>
      <c r="D50" s="3" cm="1">
        <f t="array" ref="D50">_xlfn.IFS(Werte!$D26="F",0,Werte!$B26="Control",0,Werte!$B26="NonAdaptive",Werte!$C26,Werte!$B26="Adaptive",0)</f>
        <v>0</v>
      </c>
      <c r="E50" s="3" cm="1">
        <f t="array" ref="E50">_xlfn.IFS(Werte!$D26="M",0,Werte!$B26="Control",Werte!$C26,Werte!$B26="NonAdaptive",0,Werte!$B26="Adaptive",0)</f>
        <v>0</v>
      </c>
      <c r="F50" s="3" cm="1">
        <f t="array" ref="F50">_xlfn.IFS(Werte!$D26="F",0,Werte!$B26="Control",Werte!$C26,Werte!$B26="NonAdaptive",0,Werte!$B26="Adaptive",0)</f>
        <v>24</v>
      </c>
      <c r="G50" s="3">
        <f t="shared" si="0"/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3" cm="1">
        <f t="array" ref="A51">_xlfn.IFS(Werte!$D27="M",0,Werte!$B27="Control",0,Werte!$B27="NonAdaptive",0,Werte!$B27="Adaptive",Werte!$C27)</f>
        <v>0</v>
      </c>
      <c r="B51" s="3" cm="1">
        <f t="array" ref="B51">_xlfn.IFS(Werte!$D27="F",0,Werte!$B27="Control",0,Werte!$B27="NonAdaptive",0,Werte!$B27="Adaptive",Werte!$C27)</f>
        <v>0</v>
      </c>
      <c r="C51" s="3" cm="1">
        <f t="array" ref="C51">_xlfn.IFS(Werte!$D27="M",0,Werte!$B27="Control",0,Werte!$B27="NonAdaptive",Werte!$C27,Werte!$B27="Adaptive",0)</f>
        <v>22</v>
      </c>
      <c r="D51" s="3" cm="1">
        <f t="array" ref="D51">_xlfn.IFS(Werte!$D27="F",0,Werte!$B27="Control",0,Werte!$B27="NonAdaptive",Werte!$C27,Werte!$B27="Adaptive",0)</f>
        <v>0</v>
      </c>
      <c r="E51" s="3" cm="1">
        <f t="array" ref="E51">_xlfn.IFS(Werte!$D27="M",0,Werte!$B27="Control",Werte!$C27,Werte!$B27="NonAdaptive",0,Werte!$B27="Adaptive",0)</f>
        <v>0</v>
      </c>
      <c r="F51" s="3" cm="1">
        <f t="array" ref="F51">_xlfn.IFS(Werte!$D27="F",0,Werte!$B27="Control",Werte!$C27,Werte!$B27="NonAdaptive",0,Werte!$B27="Adaptive",0)</f>
        <v>0</v>
      </c>
      <c r="G51" s="3">
        <f t="shared" si="0"/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3" cm="1">
        <f t="array" ref="A52">_xlfn.IFS(Werte!$D28="M",0,Werte!$B28="Control",0,Werte!$B28="NonAdaptive",0,Werte!$B28="Adaptive",Werte!$C28)</f>
        <v>0</v>
      </c>
      <c r="B52" s="3" cm="1">
        <f t="array" ref="B52">_xlfn.IFS(Werte!$D28="F",0,Werte!$B28="Control",0,Werte!$B28="NonAdaptive",0,Werte!$B28="Adaptive",Werte!$C28)</f>
        <v>35</v>
      </c>
      <c r="C52" s="3" cm="1">
        <f t="array" ref="C52">_xlfn.IFS(Werte!$D28="M",0,Werte!$B28="Control",0,Werte!$B28="NonAdaptive",Werte!$C28,Werte!$B28="Adaptive",0)</f>
        <v>0</v>
      </c>
      <c r="D52" s="3" cm="1">
        <f t="array" ref="D52">_xlfn.IFS(Werte!$D28="F",0,Werte!$B28="Control",0,Werte!$B28="NonAdaptive",Werte!$C28,Werte!$B28="Adaptive",0)</f>
        <v>0</v>
      </c>
      <c r="E52" s="3" cm="1">
        <f t="array" ref="E52">_xlfn.IFS(Werte!$D28="M",0,Werte!$B28="Control",Werte!$C28,Werte!$B28="NonAdaptive",0,Werte!$B28="Adaptive",0)</f>
        <v>0</v>
      </c>
      <c r="F52" s="3" cm="1">
        <f t="array" ref="F52">_xlfn.IFS(Werte!$D28="F",0,Werte!$B28="Control",Werte!$C28,Werte!$B28="NonAdaptive",0,Werte!$B28="Adaptive",0)</f>
        <v>0</v>
      </c>
      <c r="G52" s="3">
        <f t="shared" si="0"/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3" cm="1">
        <f t="array" ref="A53">_xlfn.IFS(Werte!$D29="M",0,Werte!$B29="Control",0,Werte!$B29="NonAdaptive",0,Werte!$B29="Adaptive",Werte!$C29)</f>
        <v>34</v>
      </c>
      <c r="B53" s="3" cm="1">
        <f t="array" ref="B53">_xlfn.IFS(Werte!$D29="F",0,Werte!$B29="Control",0,Werte!$B29="NonAdaptive",0,Werte!$B29="Adaptive",Werte!$C29)</f>
        <v>0</v>
      </c>
      <c r="C53" s="3" cm="1">
        <f t="array" ref="C53">_xlfn.IFS(Werte!$D29="M",0,Werte!$B29="Control",0,Werte!$B29="NonAdaptive",Werte!$C29,Werte!$B29="Adaptive",0)</f>
        <v>0</v>
      </c>
      <c r="D53" s="3" cm="1">
        <f t="array" ref="D53">_xlfn.IFS(Werte!$D29="F",0,Werte!$B29="Control",0,Werte!$B29="NonAdaptive",Werte!$C29,Werte!$B29="Adaptive",0)</f>
        <v>0</v>
      </c>
      <c r="E53" s="3" cm="1">
        <f t="array" ref="E53">_xlfn.IFS(Werte!$D29="M",0,Werte!$B29="Control",Werte!$C29,Werte!$B29="NonAdaptive",0,Werte!$B29="Adaptive",0)</f>
        <v>0</v>
      </c>
      <c r="F53" s="3" cm="1">
        <f t="array" ref="F53">_xlfn.IFS(Werte!$D29="F",0,Werte!$B29="Control",Werte!$C29,Werte!$B29="NonAdaptive",0,Werte!$B29="Adaptive",0)</f>
        <v>0</v>
      </c>
      <c r="G53" s="3">
        <f t="shared" si="0"/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3" cm="1">
        <f t="array" ref="A54">_xlfn.IFS(Werte!$D30="M",0,Werte!$B30="Control",0,Werte!$B30="NonAdaptive",0,Werte!$B30="Adaptive",Werte!$C30)</f>
        <v>0</v>
      </c>
      <c r="B54" s="3" cm="1">
        <f t="array" ref="B54">_xlfn.IFS(Werte!$D30="F",0,Werte!$B30="Control",0,Werte!$B30="NonAdaptive",0,Werte!$B30="Adaptive",Werte!$C30)</f>
        <v>0</v>
      </c>
      <c r="C54" s="3" cm="1">
        <f t="array" ref="C54">_xlfn.IFS(Werte!$D30="M",0,Werte!$B30="Control",0,Werte!$B30="NonAdaptive",Werte!$C30,Werte!$B30="Adaptive",0)</f>
        <v>0</v>
      </c>
      <c r="D54" s="3" cm="1">
        <f t="array" ref="D54">_xlfn.IFS(Werte!$D30="F",0,Werte!$B30="Control",0,Werte!$B30="NonAdaptive",Werte!$C30,Werte!$B30="Adaptive",0)</f>
        <v>27</v>
      </c>
      <c r="E54" s="3" cm="1">
        <f t="array" ref="E54">_xlfn.IFS(Werte!$D30="M",0,Werte!$B30="Control",Werte!$C30,Werte!$B30="NonAdaptive",0,Werte!$B30="Adaptive",0)</f>
        <v>0</v>
      </c>
      <c r="F54" s="3" cm="1">
        <f t="array" ref="F54">_xlfn.IFS(Werte!$D30="F",0,Werte!$B30="Control",Werte!$C30,Werte!$B30="NonAdaptive",0,Werte!$B30="Adaptive",0)</f>
        <v>0</v>
      </c>
      <c r="G54" s="3">
        <f t="shared" si="0"/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3" cm="1">
        <f t="array" ref="A55">_xlfn.IFS(Werte!$D31="M",0,Werte!$B31="Control",0,Werte!$B31="NonAdaptive",0,Werte!$B31="Adaptive",Werte!$C31)</f>
        <v>25</v>
      </c>
      <c r="B55" s="3" cm="1">
        <f t="array" ref="B55">_xlfn.IFS(Werte!$D31="F",0,Werte!$B31="Control",0,Werte!$B31="NonAdaptive",0,Werte!$B31="Adaptive",Werte!$C31)</f>
        <v>0</v>
      </c>
      <c r="C55" s="3" cm="1">
        <f t="array" ref="C55">_xlfn.IFS(Werte!$D31="M",0,Werte!$B31="Control",0,Werte!$B31="NonAdaptive",Werte!$C31,Werte!$B31="Adaptive",0)</f>
        <v>0</v>
      </c>
      <c r="D55" s="3" cm="1">
        <f t="array" ref="D55">_xlfn.IFS(Werte!$D31="F",0,Werte!$B31="Control",0,Werte!$B31="NonAdaptive",Werte!$C31,Werte!$B31="Adaptive",0)</f>
        <v>0</v>
      </c>
      <c r="E55" s="3" cm="1">
        <f t="array" ref="E55">_xlfn.IFS(Werte!$D31="M",0,Werte!$B31="Control",Werte!$C31,Werte!$B31="NonAdaptive",0,Werte!$B31="Adaptive",0)</f>
        <v>0</v>
      </c>
      <c r="F55" s="3" cm="1">
        <f t="array" ref="F55">_xlfn.IFS(Werte!$D31="F",0,Werte!$B31="Control",Werte!$C31,Werte!$B31="NonAdaptive",0,Werte!$B31="Adaptive",0)</f>
        <v>0</v>
      </c>
      <c r="G55" s="3">
        <f t="shared" si="0"/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3" cm="1">
        <f t="array" ref="A56">_xlfn.IFS(Werte!$D32="M",0,Werte!$B32="Control",0,Werte!$B32="NonAdaptive",0,Werte!$B32="Adaptive",Werte!$C32)</f>
        <v>0</v>
      </c>
      <c r="B56" s="3" cm="1">
        <f t="array" ref="B56">_xlfn.IFS(Werte!$D32="F",0,Werte!$B32="Control",0,Werte!$B32="NonAdaptive",0,Werte!$B32="Adaptive",Werte!$C32)</f>
        <v>32</v>
      </c>
      <c r="C56" s="3" cm="1">
        <f t="array" ref="C56">_xlfn.IFS(Werte!$D32="M",0,Werte!$B32="Control",0,Werte!$B32="NonAdaptive",Werte!$C32,Werte!$B32="Adaptive",0)</f>
        <v>0</v>
      </c>
      <c r="D56" s="3" cm="1">
        <f t="array" ref="D56">_xlfn.IFS(Werte!$D32="F",0,Werte!$B32="Control",0,Werte!$B32="NonAdaptive",Werte!$C32,Werte!$B32="Adaptive",0)</f>
        <v>0</v>
      </c>
      <c r="E56" s="3" cm="1">
        <f t="array" ref="E56">_xlfn.IFS(Werte!$D32="M",0,Werte!$B32="Control",Werte!$C32,Werte!$B32="NonAdaptive",0,Werte!$B32="Adaptive",0)</f>
        <v>0</v>
      </c>
      <c r="F56" s="3" cm="1">
        <f t="array" ref="F56">_xlfn.IFS(Werte!$D32="F",0,Werte!$B32="Control",Werte!$C32,Werte!$B32="NonAdaptive",0,Werte!$B32="Adaptive",0)</f>
        <v>0</v>
      </c>
      <c r="G56" s="3">
        <f t="shared" si="0"/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3" cm="1">
        <f t="array" ref="A57">_xlfn.IFS(Werte!$D33="M",0,Werte!$B33="Control",0,Werte!$B33="NonAdaptive",0,Werte!$B33="Adaptive",Werte!$C33)</f>
        <v>0</v>
      </c>
      <c r="B57" s="3" cm="1">
        <f t="array" ref="B57">_xlfn.IFS(Werte!$D33="F",0,Werte!$B33="Control",0,Werte!$B33="NonAdaptive",0,Werte!$B33="Adaptive",Werte!$C33)</f>
        <v>0</v>
      </c>
      <c r="C57" s="3" cm="1">
        <f t="array" ref="C57">_xlfn.IFS(Werte!$D33="M",0,Werte!$B33="Control",0,Werte!$B33="NonAdaptive",Werte!$C33,Werte!$B33="Adaptive",0)</f>
        <v>0</v>
      </c>
      <c r="D57" s="3" cm="1">
        <f t="array" ref="D57">_xlfn.IFS(Werte!$D33="F",0,Werte!$B33="Control",0,Werte!$B33="NonAdaptive",Werte!$C33,Werte!$B33="Adaptive",0)</f>
        <v>32</v>
      </c>
      <c r="E57" s="3" cm="1">
        <f t="array" ref="E57">_xlfn.IFS(Werte!$D33="M",0,Werte!$B33="Control",Werte!$C33,Werte!$B33="NonAdaptive",0,Werte!$B33="Adaptive",0)</f>
        <v>0</v>
      </c>
      <c r="F57" s="3" cm="1">
        <f t="array" ref="F57">_xlfn.IFS(Werte!$D33="F",0,Werte!$B33="Control",Werte!$C33,Werte!$B33="NonAdaptive",0,Werte!$B33="Adaptive",0)</f>
        <v>0</v>
      </c>
      <c r="G57" s="3">
        <f t="shared" si="0"/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3" cm="1">
        <f t="array" ref="A58">_xlfn.IFS(Werte!$D34="M",0,Werte!$B34="Control",0,Werte!$B34="NonAdaptive",0,Werte!$B34="Adaptive",Werte!$C34)</f>
        <v>0</v>
      </c>
      <c r="B58" s="3" cm="1">
        <f t="array" ref="B58">_xlfn.IFS(Werte!$D34="F",0,Werte!$B34="Control",0,Werte!$B34="NonAdaptive",0,Werte!$B34="Adaptive",Werte!$C34)</f>
        <v>0</v>
      </c>
      <c r="C58" s="3" cm="1">
        <f t="array" ref="C58">_xlfn.IFS(Werte!$D34="M",0,Werte!$B34="Control",0,Werte!$B34="NonAdaptive",Werte!$C34,Werte!$B34="Adaptive",0)</f>
        <v>31</v>
      </c>
      <c r="D58" s="3" cm="1">
        <f t="array" ref="D58">_xlfn.IFS(Werte!$D34="F",0,Werte!$B34="Control",0,Werte!$B34="NonAdaptive",Werte!$C34,Werte!$B34="Adaptive",0)</f>
        <v>0</v>
      </c>
      <c r="E58" s="3" cm="1">
        <f t="array" ref="E58">_xlfn.IFS(Werte!$D34="M",0,Werte!$B34="Control",Werte!$C34,Werte!$B34="NonAdaptive",0,Werte!$B34="Adaptive",0)</f>
        <v>0</v>
      </c>
      <c r="F58" s="3" cm="1">
        <f t="array" ref="F58">_xlfn.IFS(Werte!$D34="F",0,Werte!$B34="Control",Werte!$C34,Werte!$B34="NonAdaptive",0,Werte!$B34="Adaptive",0)</f>
        <v>0</v>
      </c>
      <c r="G58" s="3">
        <f t="shared" ref="G58:G105" si="1">COUNT($A58:$F58)-COUNTIF($A58:$F58,0)</f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3" cm="1">
        <f t="array" ref="A59">_xlfn.IFS(Werte!$D35="M",0,Werte!$B35="Control",0,Werte!$B35="NonAdaptive",0,Werte!$B35="Adaptive",Werte!$C35)</f>
        <v>21</v>
      </c>
      <c r="B59" s="3" cm="1">
        <f t="array" ref="B59">_xlfn.IFS(Werte!$D35="F",0,Werte!$B35="Control",0,Werte!$B35="NonAdaptive",0,Werte!$B35="Adaptive",Werte!$C35)</f>
        <v>0</v>
      </c>
      <c r="C59" s="3" cm="1">
        <f t="array" ref="C59">_xlfn.IFS(Werte!$D35="M",0,Werte!$B35="Control",0,Werte!$B35="NonAdaptive",Werte!$C35,Werte!$B35="Adaptive",0)</f>
        <v>0</v>
      </c>
      <c r="D59" s="3" cm="1">
        <f t="array" ref="D59">_xlfn.IFS(Werte!$D35="F",0,Werte!$B35="Control",0,Werte!$B35="NonAdaptive",Werte!$C35,Werte!$B35="Adaptive",0)</f>
        <v>0</v>
      </c>
      <c r="E59" s="3" cm="1">
        <f t="array" ref="E59">_xlfn.IFS(Werte!$D35="M",0,Werte!$B35="Control",Werte!$C35,Werte!$B35="NonAdaptive",0,Werte!$B35="Adaptive",0)</f>
        <v>0</v>
      </c>
      <c r="F59" s="3" cm="1">
        <f t="array" ref="F59">_xlfn.IFS(Werte!$D35="F",0,Werte!$B35="Control",Werte!$C35,Werte!$B35="NonAdaptive",0,Werte!$B35="Adaptive",0)</f>
        <v>0</v>
      </c>
      <c r="G59" s="3">
        <f t="shared" si="1"/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3" cm="1">
        <f t="array" ref="A60">_xlfn.IFS(Werte!$D36="M",0,Werte!$B36="Control",0,Werte!$B36="NonAdaptive",0,Werte!$B36="Adaptive",Werte!$C36)</f>
        <v>0</v>
      </c>
      <c r="B60" s="3" cm="1">
        <f t="array" ref="B60">_xlfn.IFS(Werte!$D36="F",0,Werte!$B36="Control",0,Werte!$B36="NonAdaptive",0,Werte!$B36="Adaptive",Werte!$C36)</f>
        <v>0</v>
      </c>
      <c r="C60" s="3" cm="1">
        <f t="array" ref="C60">_xlfn.IFS(Werte!$D36="M",0,Werte!$B36="Control",0,Werte!$B36="NonAdaptive",Werte!$C36,Werte!$B36="Adaptive",0)</f>
        <v>0</v>
      </c>
      <c r="D60" s="3" cm="1">
        <f t="array" ref="D60">_xlfn.IFS(Werte!$D36="F",0,Werte!$B36="Control",0,Werte!$B36="NonAdaptive",Werte!$C36,Werte!$B36="Adaptive",0)</f>
        <v>21</v>
      </c>
      <c r="E60" s="3" cm="1">
        <f t="array" ref="E60">_xlfn.IFS(Werte!$D36="M",0,Werte!$B36="Control",Werte!$C36,Werte!$B36="NonAdaptive",0,Werte!$B36="Adaptive",0)</f>
        <v>0</v>
      </c>
      <c r="F60" s="3" cm="1">
        <f t="array" ref="F60">_xlfn.IFS(Werte!$D36="F",0,Werte!$B36="Control",Werte!$C36,Werte!$B36="NonAdaptive",0,Werte!$B36="Adaptive",0)</f>
        <v>0</v>
      </c>
      <c r="G60" s="3">
        <f t="shared" si="1"/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3" cm="1">
        <f t="array" ref="A61">_xlfn.IFS(Werte!$D37="M",0,Werte!$B37="Control",0,Werte!$B37="NonAdaptive",0,Werte!$B37="Adaptive",Werte!$C37)</f>
        <v>0</v>
      </c>
      <c r="B61" s="3" cm="1">
        <f t="array" ref="B61">_xlfn.IFS(Werte!$D37="F",0,Werte!$B37="Control",0,Werte!$B37="NonAdaptive",0,Werte!$B37="Adaptive",Werte!$C37)</f>
        <v>0</v>
      </c>
      <c r="C61" s="3" cm="1">
        <f t="array" ref="C61">_xlfn.IFS(Werte!$D37="M",0,Werte!$B37="Control",0,Werte!$B37="NonAdaptive",Werte!$C37,Werte!$B37="Adaptive",0)</f>
        <v>0</v>
      </c>
      <c r="D61" s="3" cm="1">
        <f t="array" ref="D61">_xlfn.IFS(Werte!$D37="F",0,Werte!$B37="Control",0,Werte!$B37="NonAdaptive",Werte!$C37,Werte!$B37="Adaptive",0)</f>
        <v>25</v>
      </c>
      <c r="E61" s="3" cm="1">
        <f t="array" ref="E61">_xlfn.IFS(Werte!$D37="M",0,Werte!$B37="Control",Werte!$C37,Werte!$B37="NonAdaptive",0,Werte!$B37="Adaptive",0)</f>
        <v>0</v>
      </c>
      <c r="F61" s="3" cm="1">
        <f t="array" ref="F61">_xlfn.IFS(Werte!$D37="F",0,Werte!$B37="Control",Werte!$C37,Werte!$B37="NonAdaptive",0,Werte!$B37="Adaptive",0)</f>
        <v>0</v>
      </c>
      <c r="G61" s="3">
        <f t="shared" si="1"/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3" cm="1">
        <f t="array" ref="A62">_xlfn.IFS(Werte!$D38="M",0,Werte!$B38="Control",0,Werte!$B38="NonAdaptive",0,Werte!$B38="Adaptive",Werte!$C38)</f>
        <v>0</v>
      </c>
      <c r="B62" s="3" cm="1">
        <f t="array" ref="B62">_xlfn.IFS(Werte!$D38="F",0,Werte!$B38="Control",0,Werte!$B38="NonAdaptive",0,Werte!$B38="Adaptive",Werte!$C38)</f>
        <v>26</v>
      </c>
      <c r="C62" s="3" cm="1">
        <f t="array" ref="C62">_xlfn.IFS(Werte!$D38="M",0,Werte!$B38="Control",0,Werte!$B38="NonAdaptive",Werte!$C38,Werte!$B38="Adaptive",0)</f>
        <v>0</v>
      </c>
      <c r="D62" s="3" cm="1">
        <f t="array" ref="D62">_xlfn.IFS(Werte!$D38="F",0,Werte!$B38="Control",0,Werte!$B38="NonAdaptive",Werte!$C38,Werte!$B38="Adaptive",0)</f>
        <v>0</v>
      </c>
      <c r="E62" s="3" cm="1">
        <f t="array" ref="E62">_xlfn.IFS(Werte!$D38="M",0,Werte!$B38="Control",Werte!$C38,Werte!$B38="NonAdaptive",0,Werte!$B38="Adaptive",0)</f>
        <v>0</v>
      </c>
      <c r="F62" s="3" cm="1">
        <f t="array" ref="F62">_xlfn.IFS(Werte!$D38="F",0,Werte!$B38="Control",Werte!$C38,Werte!$B38="NonAdaptive",0,Werte!$B38="Adaptive",0)</f>
        <v>0</v>
      </c>
      <c r="G62" s="3">
        <f t="shared" si="1"/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3" cm="1">
        <f t="array" ref="A63">_xlfn.IFS(Werte!$D39="M",0,Werte!$B39="Control",0,Werte!$B39="NonAdaptive",0,Werte!$B39="Adaptive",Werte!$C39)</f>
        <v>32</v>
      </c>
      <c r="B63" s="3" cm="1">
        <f t="array" ref="B63">_xlfn.IFS(Werte!$D39="F",0,Werte!$B39="Control",0,Werte!$B39="NonAdaptive",0,Werte!$B39="Adaptive",Werte!$C39)</f>
        <v>0</v>
      </c>
      <c r="C63" s="3" cm="1">
        <f t="array" ref="C63">_xlfn.IFS(Werte!$D39="M",0,Werte!$B39="Control",0,Werte!$B39="NonAdaptive",Werte!$C39,Werte!$B39="Adaptive",0)</f>
        <v>0</v>
      </c>
      <c r="D63" s="3" cm="1">
        <f t="array" ref="D63">_xlfn.IFS(Werte!$D39="F",0,Werte!$B39="Control",0,Werte!$B39="NonAdaptive",Werte!$C39,Werte!$B39="Adaptive",0)</f>
        <v>0</v>
      </c>
      <c r="E63" s="3" cm="1">
        <f t="array" ref="E63">_xlfn.IFS(Werte!$D39="M",0,Werte!$B39="Control",Werte!$C39,Werte!$B39="NonAdaptive",0,Werte!$B39="Adaptive",0)</f>
        <v>0</v>
      </c>
      <c r="F63" s="3" cm="1">
        <f t="array" ref="F63">_xlfn.IFS(Werte!$D39="F",0,Werte!$B39="Control",Werte!$C39,Werte!$B39="NonAdaptive",0,Werte!$B39="Adaptive",0)</f>
        <v>0</v>
      </c>
      <c r="G63" s="3">
        <f t="shared" si="1"/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3" cm="1">
        <f t="array" ref="A64">_xlfn.IFS(Werte!$D40="M",0,Werte!$B40="Control",0,Werte!$B40="NonAdaptive",0,Werte!$B40="Adaptive",Werte!$C40)</f>
        <v>0</v>
      </c>
      <c r="B64" s="3" cm="1">
        <f t="array" ref="B64">_xlfn.IFS(Werte!$D40="F",0,Werte!$B40="Control",0,Werte!$B40="NonAdaptive",0,Werte!$B40="Adaptive",Werte!$C40)</f>
        <v>0</v>
      </c>
      <c r="C64" s="3" cm="1">
        <f t="array" ref="C64">_xlfn.IFS(Werte!$D40="M",0,Werte!$B40="Control",0,Werte!$B40="NonAdaptive",Werte!$C40,Werte!$B40="Adaptive",0)</f>
        <v>0</v>
      </c>
      <c r="D64" s="3" cm="1">
        <f t="array" ref="D64">_xlfn.IFS(Werte!$D40="F",0,Werte!$B40="Control",0,Werte!$B40="NonAdaptive",Werte!$C40,Werte!$B40="Adaptive",0)</f>
        <v>25</v>
      </c>
      <c r="E64" s="3" cm="1">
        <f t="array" ref="E64">_xlfn.IFS(Werte!$D40="M",0,Werte!$B40="Control",Werte!$C40,Werte!$B40="NonAdaptive",0,Werte!$B40="Adaptive",0)</f>
        <v>0</v>
      </c>
      <c r="F64" s="3" cm="1">
        <f t="array" ref="F64">_xlfn.IFS(Werte!$D40="F",0,Werte!$B40="Control",Werte!$C40,Werte!$B40="NonAdaptive",0,Werte!$B40="Adaptive",0)</f>
        <v>0</v>
      </c>
      <c r="G64" s="3">
        <f t="shared" si="1"/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3" cm="1">
        <f t="array" ref="A65">_xlfn.IFS(Werte!$D41="M",0,Werte!$B41="Control",0,Werte!$B41="NonAdaptive",0,Werte!$B41="Adaptive",Werte!$C41)</f>
        <v>23</v>
      </c>
      <c r="B65" s="3" cm="1">
        <f t="array" ref="B65">_xlfn.IFS(Werte!$D41="F",0,Werte!$B41="Control",0,Werte!$B41="NonAdaptive",0,Werte!$B41="Adaptive",Werte!$C41)</f>
        <v>0</v>
      </c>
      <c r="C65" s="3" cm="1">
        <f t="array" ref="C65">_xlfn.IFS(Werte!$D41="M",0,Werte!$B41="Control",0,Werte!$B41="NonAdaptive",Werte!$C41,Werte!$B41="Adaptive",0)</f>
        <v>0</v>
      </c>
      <c r="D65" s="3" cm="1">
        <f t="array" ref="D65">_xlfn.IFS(Werte!$D41="F",0,Werte!$B41="Control",0,Werte!$B41="NonAdaptive",Werte!$C41,Werte!$B41="Adaptive",0)</f>
        <v>0</v>
      </c>
      <c r="E65" s="3" cm="1">
        <f t="array" ref="E65">_xlfn.IFS(Werte!$D41="M",0,Werte!$B41="Control",Werte!$C41,Werte!$B41="NonAdaptive",0,Werte!$B41="Adaptive",0)</f>
        <v>0</v>
      </c>
      <c r="F65" s="3" cm="1">
        <f t="array" ref="F65">_xlfn.IFS(Werte!$D41="F",0,Werte!$B41="Control",Werte!$C41,Werte!$B41="NonAdaptive",0,Werte!$B41="Adaptive",0)</f>
        <v>0</v>
      </c>
      <c r="G65" s="3">
        <f t="shared" si="1"/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3" cm="1">
        <f t="array" ref="A66">_xlfn.IFS(Werte!$D42="M",0,Werte!$B42="Control",0,Werte!$B42="NonAdaptive",0,Werte!$B42="Adaptive",Werte!$C42)</f>
        <v>0</v>
      </c>
      <c r="B66" s="3" cm="1">
        <f t="array" ref="B66">_xlfn.IFS(Werte!$D42="F",0,Werte!$B42="Control",0,Werte!$B42="NonAdaptive",0,Werte!$B42="Adaptive",Werte!$C42)</f>
        <v>24</v>
      </c>
      <c r="C66" s="3" cm="1">
        <f t="array" ref="C66">_xlfn.IFS(Werte!$D42="M",0,Werte!$B42="Control",0,Werte!$B42="NonAdaptive",Werte!$C42,Werte!$B42="Adaptive",0)</f>
        <v>0</v>
      </c>
      <c r="D66" s="3" cm="1">
        <f t="array" ref="D66">_xlfn.IFS(Werte!$D42="F",0,Werte!$B42="Control",0,Werte!$B42="NonAdaptive",Werte!$C42,Werte!$B42="Adaptive",0)</f>
        <v>0</v>
      </c>
      <c r="E66" s="3" cm="1">
        <f t="array" ref="E66">_xlfn.IFS(Werte!$D42="M",0,Werte!$B42="Control",Werte!$C42,Werte!$B42="NonAdaptive",0,Werte!$B42="Adaptive",0)</f>
        <v>0</v>
      </c>
      <c r="F66" s="3" cm="1">
        <f t="array" ref="F66">_xlfn.IFS(Werte!$D42="F",0,Werte!$B42="Control",Werte!$C42,Werte!$B42="NonAdaptive",0,Werte!$B42="Adaptive",0)</f>
        <v>0</v>
      </c>
      <c r="G66" s="3">
        <f t="shared" si="1"/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3" cm="1">
        <f t="array" ref="A67">_xlfn.IFS(Werte!$D43="M",0,Werte!$B43="Control",0,Werte!$B43="NonAdaptive",0,Werte!$B43="Adaptive",Werte!$C43)</f>
        <v>0</v>
      </c>
      <c r="B67" s="3" cm="1">
        <f t="array" ref="B67">_xlfn.IFS(Werte!$D43="F",0,Werte!$B43="Control",0,Werte!$B43="NonAdaptive",0,Werte!$B43="Adaptive",Werte!$C43)</f>
        <v>0</v>
      </c>
      <c r="C67" s="3" cm="1">
        <f t="array" ref="C67">_xlfn.IFS(Werte!$D43="M",0,Werte!$B43="Control",0,Werte!$B43="NonAdaptive",Werte!$C43,Werte!$B43="Adaptive",0)</f>
        <v>0</v>
      </c>
      <c r="D67" s="3" cm="1">
        <f t="array" ref="D67">_xlfn.IFS(Werte!$D43="F",0,Werte!$B43="Control",0,Werte!$B43="NonAdaptive",Werte!$C43,Werte!$B43="Adaptive",0)</f>
        <v>35</v>
      </c>
      <c r="E67" s="3" cm="1">
        <f t="array" ref="E67">_xlfn.IFS(Werte!$D43="M",0,Werte!$B43="Control",Werte!$C43,Werte!$B43="NonAdaptive",0,Werte!$B43="Adaptive",0)</f>
        <v>0</v>
      </c>
      <c r="F67" s="3" cm="1">
        <f t="array" ref="F67">_xlfn.IFS(Werte!$D43="F",0,Werte!$B43="Control",Werte!$C43,Werte!$B43="NonAdaptive",0,Werte!$B43="Adaptive",0)</f>
        <v>0</v>
      </c>
      <c r="G67" s="3">
        <f t="shared" si="1"/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3" cm="1">
        <f t="array" ref="A68">_xlfn.IFS(Werte!$D44="M",0,Werte!$B44="Control",0,Werte!$B44="NonAdaptive",0,Werte!$B44="Adaptive",Werte!$C44)</f>
        <v>27</v>
      </c>
      <c r="B68" s="3" cm="1">
        <f t="array" ref="B68">_xlfn.IFS(Werte!$D44="F",0,Werte!$B44="Control",0,Werte!$B44="NonAdaptive",0,Werte!$B44="Adaptive",Werte!$C44)</f>
        <v>0</v>
      </c>
      <c r="C68" s="3" cm="1">
        <f t="array" ref="C68">_xlfn.IFS(Werte!$D44="M",0,Werte!$B44="Control",0,Werte!$B44="NonAdaptive",Werte!$C44,Werte!$B44="Adaptive",0)</f>
        <v>0</v>
      </c>
      <c r="D68" s="3" cm="1">
        <f t="array" ref="D68">_xlfn.IFS(Werte!$D44="F",0,Werte!$B44="Control",0,Werte!$B44="NonAdaptive",Werte!$C44,Werte!$B44="Adaptive",0)</f>
        <v>0</v>
      </c>
      <c r="E68" s="3" cm="1">
        <f t="array" ref="E68">_xlfn.IFS(Werte!$D44="M",0,Werte!$B44="Control",Werte!$C44,Werte!$B44="NonAdaptive",0,Werte!$B44="Adaptive",0)</f>
        <v>0</v>
      </c>
      <c r="F68" s="3" cm="1">
        <f t="array" ref="F68">_xlfn.IFS(Werte!$D44="F",0,Werte!$B44="Control",Werte!$C44,Werte!$B44="NonAdaptive",0,Werte!$B44="Adaptive",0)</f>
        <v>0</v>
      </c>
      <c r="G68" s="3">
        <f t="shared" si="1"/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3" cm="1">
        <f t="array" ref="A69">_xlfn.IFS(Werte!$D45="M",0,Werte!$B45="Control",0,Werte!$B45="NonAdaptive",0,Werte!$B45="Adaptive",Werte!$C45)</f>
        <v>0</v>
      </c>
      <c r="B69" s="3" cm="1">
        <f t="array" ref="B69">_xlfn.IFS(Werte!$D45="F",0,Werte!$B45="Control",0,Werte!$B45="NonAdaptive",0,Werte!$B45="Adaptive",Werte!$C45)</f>
        <v>27</v>
      </c>
      <c r="C69" s="3" cm="1">
        <f t="array" ref="C69">_xlfn.IFS(Werte!$D45="M",0,Werte!$B45="Control",0,Werte!$B45="NonAdaptive",Werte!$C45,Werte!$B45="Adaptive",0)</f>
        <v>0</v>
      </c>
      <c r="D69" s="3" cm="1">
        <f t="array" ref="D69">_xlfn.IFS(Werte!$D45="F",0,Werte!$B45="Control",0,Werte!$B45="NonAdaptive",Werte!$C45,Werte!$B45="Adaptive",0)</f>
        <v>0</v>
      </c>
      <c r="E69" s="3" cm="1">
        <f t="array" ref="E69">_xlfn.IFS(Werte!$D45="M",0,Werte!$B45="Control",Werte!$C45,Werte!$B45="NonAdaptive",0,Werte!$B45="Adaptive",0)</f>
        <v>0</v>
      </c>
      <c r="F69" s="3" cm="1">
        <f t="array" ref="F69">_xlfn.IFS(Werte!$D45="F",0,Werte!$B45="Control",Werte!$C45,Werte!$B45="NonAdaptive",0,Werte!$B45="Adaptive",0)</f>
        <v>0</v>
      </c>
      <c r="G69" s="3">
        <f t="shared" si="1"/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3" cm="1">
        <f t="array" ref="A70">_xlfn.IFS(Werte!$D46="M",0,Werte!$B46="Control",0,Werte!$B46="NonAdaptive",0,Werte!$B46="Adaptive",Werte!$C46)</f>
        <v>0</v>
      </c>
      <c r="B70" s="3" cm="1">
        <f t="array" ref="B70">_xlfn.IFS(Werte!$D46="F",0,Werte!$B46="Control",0,Werte!$B46="NonAdaptive",0,Werte!$B46="Adaptive",Werte!$C46)</f>
        <v>0</v>
      </c>
      <c r="C70" s="3" cm="1">
        <f t="array" ref="C70">_xlfn.IFS(Werte!$D46="M",0,Werte!$B46="Control",0,Werte!$B46="NonAdaptive",Werte!$C46,Werte!$B46="Adaptive",0)</f>
        <v>24</v>
      </c>
      <c r="D70" s="3" cm="1">
        <f t="array" ref="D70">_xlfn.IFS(Werte!$D46="F",0,Werte!$B46="Control",0,Werte!$B46="NonAdaptive",Werte!$C46,Werte!$B46="Adaptive",0)</f>
        <v>0</v>
      </c>
      <c r="E70" s="3" cm="1">
        <f t="array" ref="E70">_xlfn.IFS(Werte!$D46="M",0,Werte!$B46="Control",Werte!$C46,Werte!$B46="NonAdaptive",0,Werte!$B46="Adaptive",0)</f>
        <v>0</v>
      </c>
      <c r="F70" s="3" cm="1">
        <f t="array" ref="F70">_xlfn.IFS(Werte!$D46="F",0,Werte!$B46="Control",Werte!$C46,Werte!$B46="NonAdaptive",0,Werte!$B46="Adaptive",0)</f>
        <v>0</v>
      </c>
      <c r="G70" s="3">
        <f t="shared" si="1"/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3" cm="1">
        <f t="array" ref="A71">_xlfn.IFS(Werte!$D47="M",0,Werte!$B47="Control",0,Werte!$B47="NonAdaptive",0,Werte!$B47="Adaptive",Werte!$C47)</f>
        <v>0</v>
      </c>
      <c r="B71" s="3" cm="1">
        <f t="array" ref="B71">_xlfn.IFS(Werte!$D47="F",0,Werte!$B47="Control",0,Werte!$B47="NonAdaptive",0,Werte!$B47="Adaptive",Werte!$C47)</f>
        <v>0</v>
      </c>
      <c r="C71" s="3" cm="1">
        <f t="array" ref="C71">_xlfn.IFS(Werte!$D47="M",0,Werte!$B47="Control",0,Werte!$B47="NonAdaptive",Werte!$C47,Werte!$B47="Adaptive",0)</f>
        <v>28</v>
      </c>
      <c r="D71" s="3" cm="1">
        <f t="array" ref="D71">_xlfn.IFS(Werte!$D47="F",0,Werte!$B47="Control",0,Werte!$B47="NonAdaptive",Werte!$C47,Werte!$B47="Adaptive",0)</f>
        <v>0</v>
      </c>
      <c r="E71" s="3" cm="1">
        <f t="array" ref="E71">_xlfn.IFS(Werte!$D47="M",0,Werte!$B47="Control",Werte!$C47,Werte!$B47="NonAdaptive",0,Werte!$B47="Adaptive",0)</f>
        <v>0</v>
      </c>
      <c r="F71" s="3" cm="1">
        <f t="array" ref="F71">_xlfn.IFS(Werte!$D47="F",0,Werte!$B47="Control",Werte!$C47,Werte!$B47="NonAdaptive",0,Werte!$B47="Adaptive",0)</f>
        <v>0</v>
      </c>
      <c r="G71" s="3">
        <f t="shared" si="1"/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3" cm="1">
        <f t="array" ref="A72">_xlfn.IFS(Werte!$D48="M",0,Werte!$B48="Control",0,Werte!$B48="NonAdaptive",0,Werte!$B48="Adaptive",Werte!$C48)</f>
        <v>0</v>
      </c>
      <c r="B72" s="3" cm="1">
        <f t="array" ref="B72">_xlfn.IFS(Werte!$D48="F",0,Werte!$B48="Control",0,Werte!$B48="NonAdaptive",0,Werte!$B48="Adaptive",Werte!$C48)</f>
        <v>0</v>
      </c>
      <c r="C72" s="3" cm="1">
        <f t="array" ref="C72">_xlfn.IFS(Werte!$D48="M",0,Werte!$B48="Control",0,Werte!$B48="NonAdaptive",Werte!$C48,Werte!$B48="Adaptive",0)</f>
        <v>0</v>
      </c>
      <c r="D72" s="3" cm="1">
        <f t="array" ref="D72">_xlfn.IFS(Werte!$D48="F",0,Werte!$B48="Control",0,Werte!$B48="NonAdaptive",Werte!$C48,Werte!$B48="Adaptive",0)</f>
        <v>26</v>
      </c>
      <c r="E72" s="3" cm="1">
        <f t="array" ref="E72">_xlfn.IFS(Werte!$D48="M",0,Werte!$B48="Control",Werte!$C48,Werte!$B48="NonAdaptive",0,Werte!$B48="Adaptive",0)</f>
        <v>0</v>
      </c>
      <c r="F72" s="3" cm="1">
        <f t="array" ref="F72">_xlfn.IFS(Werte!$D48="F",0,Werte!$B48="Control",Werte!$C48,Werte!$B48="NonAdaptive",0,Werte!$B48="Adaptive",0)</f>
        <v>0</v>
      </c>
      <c r="G72" s="3">
        <f t="shared" si="1"/>
        <v>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3" cm="1">
        <f t="array" ref="A73">_xlfn.IFS(Werte!$D49="M",0,Werte!$B49="Control",0,Werte!$B49="NonAdaptive",0,Werte!$B49="Adaptive",Werte!$C49)</f>
        <v>0</v>
      </c>
      <c r="B73" s="3" cm="1">
        <f t="array" ref="B73">_xlfn.IFS(Werte!$D49="F",0,Werte!$B49="Control",0,Werte!$B49="NonAdaptive",0,Werte!$B49="Adaptive",Werte!$C49)</f>
        <v>25</v>
      </c>
      <c r="C73" s="3" cm="1">
        <f t="array" ref="C73">_xlfn.IFS(Werte!$D49="M",0,Werte!$B49="Control",0,Werte!$B49="NonAdaptive",Werte!$C49,Werte!$B49="Adaptive",0)</f>
        <v>0</v>
      </c>
      <c r="D73" s="3" cm="1">
        <f t="array" ref="D73">_xlfn.IFS(Werte!$D49="F",0,Werte!$B49="Control",0,Werte!$B49="NonAdaptive",Werte!$C49,Werte!$B49="Adaptive",0)</f>
        <v>0</v>
      </c>
      <c r="E73" s="3" cm="1">
        <f t="array" ref="E73">_xlfn.IFS(Werte!$D49="M",0,Werte!$B49="Control",Werte!$C49,Werte!$B49="NonAdaptive",0,Werte!$B49="Adaptive",0)</f>
        <v>0</v>
      </c>
      <c r="F73" s="3" cm="1">
        <f t="array" ref="F73">_xlfn.IFS(Werte!$D49="F",0,Werte!$B49="Control",Werte!$C49,Werte!$B49="NonAdaptive",0,Werte!$B49="Adaptive",0)</f>
        <v>0</v>
      </c>
      <c r="G73" s="3">
        <f t="shared" si="1"/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3" cm="1">
        <f t="array" ref="A74">_xlfn.IFS(Werte!$D50="M",0,Werte!$B50="Control",0,Werte!$B50="NonAdaptive",0,Werte!$B50="Adaptive",Werte!$C50)</f>
        <v>0</v>
      </c>
      <c r="B74" s="3" cm="1">
        <f t="array" ref="B74">_xlfn.IFS(Werte!$D50="F",0,Werte!$B50="Control",0,Werte!$B50="NonAdaptive",0,Werte!$B50="Adaptive",Werte!$C50)</f>
        <v>0</v>
      </c>
      <c r="C74" s="3" cm="1">
        <f t="array" ref="C74">_xlfn.IFS(Werte!$D50="M",0,Werte!$B50="Control",0,Werte!$B50="NonAdaptive",Werte!$C50,Werte!$B50="Adaptive",0)</f>
        <v>0</v>
      </c>
      <c r="D74" s="3" cm="1">
        <f t="array" ref="D74">_xlfn.IFS(Werte!$D50="F",0,Werte!$B50="Control",0,Werte!$B50="NonAdaptive",Werte!$C50,Werte!$B50="Adaptive",0)</f>
        <v>25</v>
      </c>
      <c r="E74" s="3" cm="1">
        <f t="array" ref="E74">_xlfn.IFS(Werte!$D50="M",0,Werte!$B50="Control",Werte!$C50,Werte!$B50="NonAdaptive",0,Werte!$B50="Adaptive",0)</f>
        <v>0</v>
      </c>
      <c r="F74" s="3" cm="1">
        <f t="array" ref="F74">_xlfn.IFS(Werte!$D50="F",0,Werte!$B50="Control",Werte!$C50,Werte!$B50="NonAdaptive",0,Werte!$B50="Adaptive",0)</f>
        <v>0</v>
      </c>
      <c r="G74" s="3">
        <f t="shared" si="1"/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3" cm="1">
        <f t="array" ref="A75">_xlfn.IFS(Werte!$D51="M",0,Werte!$B51="Control",0,Werte!$B51="NonAdaptive",0,Werte!$B51="Adaptive",Werte!$C51)</f>
        <v>55</v>
      </c>
      <c r="B75" s="3" cm="1">
        <f t="array" ref="B75">_xlfn.IFS(Werte!$D51="F",0,Werte!$B51="Control",0,Werte!$B51="NonAdaptive",0,Werte!$B51="Adaptive",Werte!$C51)</f>
        <v>0</v>
      </c>
      <c r="C75" s="3" cm="1">
        <f t="array" ref="C75">_xlfn.IFS(Werte!$D51="M",0,Werte!$B51="Control",0,Werte!$B51="NonAdaptive",Werte!$C51,Werte!$B51="Adaptive",0)</f>
        <v>0</v>
      </c>
      <c r="D75" s="3" cm="1">
        <f t="array" ref="D75">_xlfn.IFS(Werte!$D51="F",0,Werte!$B51="Control",0,Werte!$B51="NonAdaptive",Werte!$C51,Werte!$B51="Adaptive",0)</f>
        <v>0</v>
      </c>
      <c r="E75" s="3" cm="1">
        <f t="array" ref="E75">_xlfn.IFS(Werte!$D51="M",0,Werte!$B51="Control",Werte!$C51,Werte!$B51="NonAdaptive",0,Werte!$B51="Adaptive",0)</f>
        <v>0</v>
      </c>
      <c r="F75" s="3" cm="1">
        <f t="array" ref="F75">_xlfn.IFS(Werte!$D51="F",0,Werte!$B51="Control",Werte!$C51,Werte!$B51="NonAdaptive",0,Werte!$B51="Adaptive",0)</f>
        <v>0</v>
      </c>
      <c r="G75" s="3">
        <f t="shared" si="1"/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3" cm="1">
        <f t="array" ref="A76">_xlfn.IFS(Werte!$D52="M",0,Werte!$B52="Control",0,Werte!$B52="NonAdaptive",0,Werte!$B52="Adaptive",Werte!$C52)</f>
        <v>0</v>
      </c>
      <c r="B76" s="3" cm="1">
        <f t="array" ref="B76">_xlfn.IFS(Werte!$D52="F",0,Werte!$B52="Control",0,Werte!$B52="NonAdaptive",0,Werte!$B52="Adaptive",Werte!$C52)</f>
        <v>0</v>
      </c>
      <c r="C76" s="3" cm="1">
        <f t="array" ref="C76">_xlfn.IFS(Werte!$D52="M",0,Werte!$B52="Control",0,Werte!$B52="NonAdaptive",Werte!$C52,Werte!$B52="Adaptive",0)</f>
        <v>0</v>
      </c>
      <c r="D76" s="3" cm="1">
        <f t="array" ref="D76">_xlfn.IFS(Werte!$D52="F",0,Werte!$B52="Control",0,Werte!$B52="NonAdaptive",Werte!$C52,Werte!$B52="Adaptive",0)</f>
        <v>23</v>
      </c>
      <c r="E76" s="3" cm="1">
        <f t="array" ref="E76">_xlfn.IFS(Werte!$D52="M",0,Werte!$B52="Control",Werte!$C52,Werte!$B52="NonAdaptive",0,Werte!$B52="Adaptive",0)</f>
        <v>0</v>
      </c>
      <c r="F76" s="3" cm="1">
        <f t="array" ref="F76">_xlfn.IFS(Werte!$D52="F",0,Werte!$B52="Control",Werte!$C52,Werte!$B52="NonAdaptive",0,Werte!$B52="Adaptive",0)</f>
        <v>0</v>
      </c>
      <c r="G76" s="3">
        <f t="shared" si="1"/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3" cm="1">
        <f t="array" ref="A77">_xlfn.IFS(Werte!$D53="M",0,Werte!$B53="Control",0,Werte!$B53="NonAdaptive",0,Werte!$B53="Adaptive",Werte!$C53)</f>
        <v>0</v>
      </c>
      <c r="B77" s="3" cm="1">
        <f t="array" ref="B77">_xlfn.IFS(Werte!$D53="F",0,Werte!$B53="Control",0,Werte!$B53="NonAdaptive",0,Werte!$B53="Adaptive",Werte!$C53)</f>
        <v>16</v>
      </c>
      <c r="C77" s="3" cm="1">
        <f t="array" ref="C77">_xlfn.IFS(Werte!$D53="M",0,Werte!$B53="Control",0,Werte!$B53="NonAdaptive",Werte!$C53,Werte!$B53="Adaptive",0)</f>
        <v>0</v>
      </c>
      <c r="D77" s="3" cm="1">
        <f t="array" ref="D77">_xlfn.IFS(Werte!$D53="F",0,Werte!$B53="Control",0,Werte!$B53="NonAdaptive",Werte!$C53,Werte!$B53="Adaptive",0)</f>
        <v>0</v>
      </c>
      <c r="E77" s="3" cm="1">
        <f t="array" ref="E77">_xlfn.IFS(Werte!$D53="M",0,Werte!$B53="Control",Werte!$C53,Werte!$B53="NonAdaptive",0,Werte!$B53="Adaptive",0)</f>
        <v>0</v>
      </c>
      <c r="F77" s="3" cm="1">
        <f t="array" ref="F77">_xlfn.IFS(Werte!$D53="F",0,Werte!$B53="Control",Werte!$C53,Werte!$B53="NonAdaptive",0,Werte!$B53="Adaptive",0)</f>
        <v>0</v>
      </c>
      <c r="G77" s="3">
        <f t="shared" si="1"/>
        <v>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3" cm="1">
        <f t="array" ref="A78">_xlfn.IFS(Werte!$D54="M",0,Werte!$B54="Control",0,Werte!$B54="NonAdaptive",0,Werte!$B54="Adaptive",Werte!$C54)</f>
        <v>0</v>
      </c>
      <c r="B78" s="3" cm="1">
        <f t="array" ref="B78">_xlfn.IFS(Werte!$D54="F",0,Werte!$B54="Control",0,Werte!$B54="NonAdaptive",0,Werte!$B54="Adaptive",Werte!$C54)</f>
        <v>26</v>
      </c>
      <c r="C78" s="3" cm="1">
        <f t="array" ref="C78">_xlfn.IFS(Werte!$D54="M",0,Werte!$B54="Control",0,Werte!$B54="NonAdaptive",Werte!$C54,Werte!$B54="Adaptive",0)</f>
        <v>0</v>
      </c>
      <c r="D78" s="3" cm="1">
        <f t="array" ref="D78">_xlfn.IFS(Werte!$D54="F",0,Werte!$B54="Control",0,Werte!$B54="NonAdaptive",Werte!$C54,Werte!$B54="Adaptive",0)</f>
        <v>0</v>
      </c>
      <c r="E78" s="3" cm="1">
        <f t="array" ref="E78">_xlfn.IFS(Werte!$D54="M",0,Werte!$B54="Control",Werte!$C54,Werte!$B54="NonAdaptive",0,Werte!$B54="Adaptive",0)</f>
        <v>0</v>
      </c>
      <c r="F78" s="3" cm="1">
        <f t="array" ref="F78">_xlfn.IFS(Werte!$D54="F",0,Werte!$B54="Control",Werte!$C54,Werte!$B54="NonAdaptive",0,Werte!$B54="Adaptive",0)</f>
        <v>0</v>
      </c>
      <c r="G78" s="3">
        <f t="shared" si="1"/>
        <v>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3" cm="1">
        <f t="array" ref="A79">_xlfn.IFS(Werte!$D55="M",0,Werte!$B55="Control",0,Werte!$B55="NonAdaptive",0,Werte!$B55="Adaptive",Werte!$C55)</f>
        <v>0</v>
      </c>
      <c r="B79" s="3" cm="1">
        <f t="array" ref="B79">_xlfn.IFS(Werte!$D55="F",0,Werte!$B55="Control",0,Werte!$B55="NonAdaptive",0,Werte!$B55="Adaptive",Werte!$C55)</f>
        <v>0</v>
      </c>
      <c r="C79" s="3" cm="1">
        <f t="array" ref="C79">_xlfn.IFS(Werte!$D55="M",0,Werte!$B55="Control",0,Werte!$B55="NonAdaptive",Werte!$C55,Werte!$B55="Adaptive",0)</f>
        <v>0</v>
      </c>
      <c r="D79" s="3" cm="1">
        <f t="array" ref="D79">_xlfn.IFS(Werte!$D55="F",0,Werte!$B55="Control",0,Werte!$B55="NonAdaptive",Werte!$C55,Werte!$B55="Adaptive",0)</f>
        <v>21</v>
      </c>
      <c r="E79" s="3" cm="1">
        <f t="array" ref="E79">_xlfn.IFS(Werte!$D55="M",0,Werte!$B55="Control",Werte!$C55,Werte!$B55="NonAdaptive",0,Werte!$B55="Adaptive",0)</f>
        <v>0</v>
      </c>
      <c r="F79" s="3" cm="1">
        <f t="array" ref="F79">_xlfn.IFS(Werte!$D55="F",0,Werte!$B55="Control",Werte!$C55,Werte!$B55="NonAdaptive",0,Werte!$B55="Adaptive",0)</f>
        <v>0</v>
      </c>
      <c r="G79" s="3">
        <f t="shared" si="1"/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3" cm="1">
        <f t="array" ref="A80">_xlfn.IFS(Werte!$D56="M",0,Werte!$B56="Control",0,Werte!$B56="NonAdaptive",0,Werte!$B56="Adaptive",Werte!$C56)</f>
        <v>0</v>
      </c>
      <c r="B80" s="3" cm="1">
        <f t="array" ref="B80">_xlfn.IFS(Werte!$D56="F",0,Werte!$B56="Control",0,Werte!$B56="NonAdaptive",0,Werte!$B56="Adaptive",Werte!$C56)</f>
        <v>0</v>
      </c>
      <c r="C80" s="3" cm="1">
        <f t="array" ref="C80">_xlfn.IFS(Werte!$D56="M",0,Werte!$B56="Control",0,Werte!$B56="NonAdaptive",Werte!$C56,Werte!$B56="Adaptive",0)</f>
        <v>25</v>
      </c>
      <c r="D80" s="3" cm="1">
        <f t="array" ref="D80">_xlfn.IFS(Werte!$D56="F",0,Werte!$B56="Control",0,Werte!$B56="NonAdaptive",Werte!$C56,Werte!$B56="Adaptive",0)</f>
        <v>0</v>
      </c>
      <c r="E80" s="3" cm="1">
        <f t="array" ref="E80">_xlfn.IFS(Werte!$D56="M",0,Werte!$B56="Control",Werte!$C56,Werte!$B56="NonAdaptive",0,Werte!$B56="Adaptive",0)</f>
        <v>0</v>
      </c>
      <c r="F80" s="3" cm="1">
        <f t="array" ref="F80">_xlfn.IFS(Werte!$D56="F",0,Werte!$B56="Control",Werte!$C56,Werte!$B56="NonAdaptive",0,Werte!$B56="Adaptive",0)</f>
        <v>0</v>
      </c>
      <c r="G80" s="3">
        <f t="shared" si="1"/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3" cm="1">
        <f t="array" ref="A81">_xlfn.IFS(Werte!$D57="M",0,Werte!$B57="Control",0,Werte!$B57="NonAdaptive",0,Werte!$B57="Adaptive",Werte!$C57)</f>
        <v>0</v>
      </c>
      <c r="B81" s="3" cm="1">
        <f t="array" ref="B81">_xlfn.IFS(Werte!$D57="F",0,Werte!$B57="Control",0,Werte!$B57="NonAdaptive",0,Werte!$B57="Adaptive",Werte!$C57)</f>
        <v>0</v>
      </c>
      <c r="C81" s="3" cm="1">
        <f t="array" ref="C81">_xlfn.IFS(Werte!$D57="M",0,Werte!$B57="Control",0,Werte!$B57="NonAdaptive",Werte!$C57,Werte!$B57="Adaptive",0)</f>
        <v>28</v>
      </c>
      <c r="D81" s="3" cm="1">
        <f t="array" ref="D81">_xlfn.IFS(Werte!$D57="F",0,Werte!$B57="Control",0,Werte!$B57="NonAdaptive",Werte!$C57,Werte!$B57="Adaptive",0)</f>
        <v>0</v>
      </c>
      <c r="E81" s="3" cm="1">
        <f t="array" ref="E81">_xlfn.IFS(Werte!$D57="M",0,Werte!$B57="Control",Werte!$C57,Werte!$B57="NonAdaptive",0,Werte!$B57="Adaptive",0)</f>
        <v>0</v>
      </c>
      <c r="F81" s="3" cm="1">
        <f t="array" ref="F81">_xlfn.IFS(Werte!$D57="F",0,Werte!$B57="Control",Werte!$C57,Werte!$B57="NonAdaptive",0,Werte!$B57="Adaptive",0)</f>
        <v>0</v>
      </c>
      <c r="G81" s="3">
        <f t="shared" si="1"/>
        <v>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5">
      <c r="A82" s="3" cm="1">
        <f t="array" ref="A82">_xlfn.IFS(Werte!$D58="M",0,Werte!$B58="Control",0,Werte!$B58="NonAdaptive",0,Werte!$B58="Adaptive",Werte!$C58)</f>
        <v>0</v>
      </c>
      <c r="B82" s="3" cm="1">
        <f t="array" ref="B82">_xlfn.IFS(Werte!$D58="F",0,Werte!$B58="Control",0,Werte!$B58="NonAdaptive",0,Werte!$B58="Adaptive",Werte!$C58)</f>
        <v>0</v>
      </c>
      <c r="C82" s="3" cm="1">
        <f t="array" ref="C82">_xlfn.IFS(Werte!$D58="M",0,Werte!$B58="Control",0,Werte!$B58="NonAdaptive",Werte!$C58,Werte!$B58="Adaptive",0)</f>
        <v>24</v>
      </c>
      <c r="D82" s="3" cm="1">
        <f t="array" ref="D82">_xlfn.IFS(Werte!$D58="F",0,Werte!$B58="Control",0,Werte!$B58="NonAdaptive",Werte!$C58,Werte!$B58="Adaptive",0)</f>
        <v>0</v>
      </c>
      <c r="E82" s="3" cm="1">
        <f t="array" ref="E82">_xlfn.IFS(Werte!$D58="M",0,Werte!$B58="Control",Werte!$C58,Werte!$B58="NonAdaptive",0,Werte!$B58="Adaptive",0)</f>
        <v>0</v>
      </c>
      <c r="F82" s="3" cm="1">
        <f t="array" ref="F82">_xlfn.IFS(Werte!$D58="F",0,Werte!$B58="Control",Werte!$C58,Werte!$B58="NonAdaptive",0,Werte!$B58="Adaptive",0)</f>
        <v>0</v>
      </c>
      <c r="G82" s="3">
        <f t="shared" si="1"/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3" cm="1">
        <f t="array" ref="A83">_xlfn.IFS(Werte!$D59="M",0,Werte!$B59="Control",0,Werte!$B59="NonAdaptive",0,Werte!$B59="Adaptive",Werte!$C59)</f>
        <v>0</v>
      </c>
      <c r="B83" s="3" cm="1">
        <f t="array" ref="B83">_xlfn.IFS(Werte!$D59="F",0,Werte!$B59="Control",0,Werte!$B59="NonAdaptive",0,Werte!$B59="Adaptive",Werte!$C59)</f>
        <v>16</v>
      </c>
      <c r="C83" s="3" cm="1">
        <f t="array" ref="C83">_xlfn.IFS(Werte!$D59="M",0,Werte!$B59="Control",0,Werte!$B59="NonAdaptive",Werte!$C59,Werte!$B59="Adaptive",0)</f>
        <v>0</v>
      </c>
      <c r="D83" s="3" cm="1">
        <f t="array" ref="D83">_xlfn.IFS(Werte!$D59="F",0,Werte!$B59="Control",0,Werte!$B59="NonAdaptive",Werte!$C59,Werte!$B59="Adaptive",0)</f>
        <v>0</v>
      </c>
      <c r="E83" s="3" cm="1">
        <f t="array" ref="E83">_xlfn.IFS(Werte!$D59="M",0,Werte!$B59="Control",Werte!$C59,Werte!$B59="NonAdaptive",0,Werte!$B59="Adaptive",0)</f>
        <v>0</v>
      </c>
      <c r="F83" s="3" cm="1">
        <f t="array" ref="F83">_xlfn.IFS(Werte!$D59="F",0,Werte!$B59="Control",Werte!$C59,Werte!$B59="NonAdaptive",0,Werte!$B59="Adaptive",0)</f>
        <v>0</v>
      </c>
      <c r="G83" s="3">
        <f t="shared" si="1"/>
        <v>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3" cm="1">
        <f t="array" ref="A84">_xlfn.IFS(Werte!$D60="M",0,Werte!$B60="Control",0,Werte!$B60="NonAdaptive",0,Werte!$B60="Adaptive",Werte!$C60)</f>
        <v>49</v>
      </c>
      <c r="B84" s="3" cm="1">
        <f t="array" ref="B84">_xlfn.IFS(Werte!$D60="F",0,Werte!$B60="Control",0,Werte!$B60="NonAdaptive",0,Werte!$B60="Adaptive",Werte!$C60)</f>
        <v>0</v>
      </c>
      <c r="C84" s="3" cm="1">
        <f t="array" ref="C84">_xlfn.IFS(Werte!$D60="M",0,Werte!$B60="Control",0,Werte!$B60="NonAdaptive",Werte!$C60,Werte!$B60="Adaptive",0)</f>
        <v>0</v>
      </c>
      <c r="D84" s="3" cm="1">
        <f t="array" ref="D84">_xlfn.IFS(Werte!$D60="F",0,Werte!$B60="Control",0,Werte!$B60="NonAdaptive",Werte!$C60,Werte!$B60="Adaptive",0)</f>
        <v>0</v>
      </c>
      <c r="E84" s="3" cm="1">
        <f t="array" ref="E84">_xlfn.IFS(Werte!$D60="M",0,Werte!$B60="Control",Werte!$C60,Werte!$B60="NonAdaptive",0,Werte!$B60="Adaptive",0)</f>
        <v>0</v>
      </c>
      <c r="F84" s="3" cm="1">
        <f t="array" ref="F84">_xlfn.IFS(Werte!$D60="F",0,Werte!$B60="Control",Werte!$C60,Werte!$B60="NonAdaptive",0,Werte!$B60="Adaptive",0)</f>
        <v>0</v>
      </c>
      <c r="G84" s="3">
        <f t="shared" si="1"/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5">
      <c r="A85" s="3" cm="1">
        <f t="array" ref="A85">_xlfn.IFS(Werte!$D61="M",0,Werte!$B61="Control",0,Werte!$B61="NonAdaptive",0,Werte!$B61="Adaptive",Werte!$C61)</f>
        <v>0</v>
      </c>
      <c r="B85" s="3" cm="1">
        <f t="array" ref="B85">_xlfn.IFS(Werte!$D61="F",0,Werte!$B61="Control",0,Werte!$B61="NonAdaptive",0,Werte!$B61="Adaptive",Werte!$C61)</f>
        <v>0</v>
      </c>
      <c r="C85" s="3" cm="1">
        <f t="array" ref="C85">_xlfn.IFS(Werte!$D61="M",0,Werte!$B61="Control",0,Werte!$B61="NonAdaptive",Werte!$C61,Werte!$B61="Adaptive",0)</f>
        <v>0</v>
      </c>
      <c r="D85" s="3" cm="1">
        <f t="array" ref="D85">_xlfn.IFS(Werte!$D61="F",0,Werte!$B61="Control",0,Werte!$B61="NonAdaptive",Werte!$C61,Werte!$B61="Adaptive",0)</f>
        <v>0</v>
      </c>
      <c r="E85" s="3" cm="1">
        <f t="array" ref="E85">_xlfn.IFS(Werte!$D61="M",0,Werte!$B61="Control",Werte!$C61,Werte!$B61="NonAdaptive",0,Werte!$B61="Adaptive",0)</f>
        <v>22</v>
      </c>
      <c r="F85" s="3" cm="1">
        <f t="array" ref="F85">_xlfn.IFS(Werte!$D61="F",0,Werte!$B61="Control",Werte!$C61,Werte!$B61="NonAdaptive",0,Werte!$B61="Adaptive",0)</f>
        <v>0</v>
      </c>
      <c r="G85" s="3">
        <f t="shared" si="1"/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5">
      <c r="A86" s="3" cm="1">
        <f t="array" ref="A86">_xlfn.IFS(Werte!$D62="M",0,Werte!$B62="Control",0,Werte!$B62="NonAdaptive",0,Werte!$B62="Adaptive",Werte!$C62)</f>
        <v>0</v>
      </c>
      <c r="B86" s="3" cm="1">
        <f t="array" ref="B86">_xlfn.IFS(Werte!$D62="F",0,Werte!$B62="Control",0,Werte!$B62="NonAdaptive",0,Werte!$B62="Adaptive",Werte!$C62)</f>
        <v>0</v>
      </c>
      <c r="C86" s="3" cm="1">
        <f t="array" ref="C86">_xlfn.IFS(Werte!$D62="M",0,Werte!$B62="Control",0,Werte!$B62="NonAdaptive",Werte!$C62,Werte!$B62="Adaptive",0)</f>
        <v>0</v>
      </c>
      <c r="D86" s="3" cm="1">
        <f t="array" ref="D86">_xlfn.IFS(Werte!$D62="F",0,Werte!$B62="Control",0,Werte!$B62="NonAdaptive",Werte!$C62,Werte!$B62="Adaptive",0)</f>
        <v>0</v>
      </c>
      <c r="E86" s="3" cm="1">
        <f t="array" ref="E86">_xlfn.IFS(Werte!$D62="M",0,Werte!$B62="Control",Werte!$C62,Werte!$B62="NonAdaptive",0,Werte!$B62="Adaptive",0)</f>
        <v>0</v>
      </c>
      <c r="F86" s="3" cm="1">
        <f t="array" ref="F86">_xlfn.IFS(Werte!$D62="F",0,Werte!$B62="Control",Werte!$C62,Werte!$B62="NonAdaptive",0,Werte!$B62="Adaptive",0)</f>
        <v>45</v>
      </c>
      <c r="G86" s="3">
        <f t="shared" si="1"/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5">
      <c r="A87" s="3" cm="1">
        <f t="array" ref="A87">_xlfn.IFS(Werte!$D63="M",0,Werte!$B63="Control",0,Werte!$B63="NonAdaptive",0,Werte!$B63="Adaptive",Werte!$C63)</f>
        <v>0</v>
      </c>
      <c r="B87" s="3" cm="1">
        <f t="array" ref="B87">_xlfn.IFS(Werte!$D63="F",0,Werte!$B63="Control",0,Werte!$B63="NonAdaptive",0,Werte!$B63="Adaptive",Werte!$C63)</f>
        <v>0</v>
      </c>
      <c r="C87" s="3" cm="1">
        <f t="array" ref="C87">_xlfn.IFS(Werte!$D63="M",0,Werte!$B63="Control",0,Werte!$B63="NonAdaptive",Werte!$C63,Werte!$B63="Adaptive",0)</f>
        <v>0</v>
      </c>
      <c r="D87" s="3" cm="1">
        <f t="array" ref="D87">_xlfn.IFS(Werte!$D63="F",0,Werte!$B63="Control",0,Werte!$B63="NonAdaptive",Werte!$C63,Werte!$B63="Adaptive",0)</f>
        <v>0</v>
      </c>
      <c r="E87" s="3" cm="1">
        <f t="array" ref="E87">_xlfn.IFS(Werte!$D63="M",0,Werte!$B63="Control",Werte!$C63,Werte!$B63="NonAdaptive",0,Werte!$B63="Adaptive",0)</f>
        <v>20</v>
      </c>
      <c r="F87" s="3" cm="1">
        <f t="array" ref="F87">_xlfn.IFS(Werte!$D63="F",0,Werte!$B63="Control",Werte!$C63,Werte!$B63="NonAdaptive",0,Werte!$B63="Adaptive",0)</f>
        <v>0</v>
      </c>
      <c r="G87" s="3">
        <f t="shared" si="1"/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5">
      <c r="A88" s="3" cm="1">
        <f t="array" ref="A88">_xlfn.IFS(Werte!$D64="M",0,Werte!$B64="Control",0,Werte!$B64="NonAdaptive",0,Werte!$B64="Adaptive",Werte!$C64)</f>
        <v>0</v>
      </c>
      <c r="B88" s="3" cm="1">
        <f t="array" ref="B88">_xlfn.IFS(Werte!$D64="F",0,Werte!$B64="Control",0,Werte!$B64="NonAdaptive",0,Werte!$B64="Adaptive",Werte!$C64)</f>
        <v>0</v>
      </c>
      <c r="C88" s="3" cm="1">
        <f t="array" ref="C88">_xlfn.IFS(Werte!$D64="M",0,Werte!$B64="Control",0,Werte!$B64="NonAdaptive",Werte!$C64,Werte!$B64="Adaptive",0)</f>
        <v>0</v>
      </c>
      <c r="D88" s="3" cm="1">
        <f t="array" ref="D88">_xlfn.IFS(Werte!$D64="F",0,Werte!$B64="Control",0,Werte!$B64="NonAdaptive",Werte!$C64,Werte!$B64="Adaptive",0)</f>
        <v>0</v>
      </c>
      <c r="E88" s="3" cm="1">
        <f t="array" ref="E88">_xlfn.IFS(Werte!$D64="M",0,Werte!$B64="Control",Werte!$C64,Werte!$B64="NonAdaptive",0,Werte!$B64="Adaptive",0)</f>
        <v>0</v>
      </c>
      <c r="F88" s="3" cm="1">
        <f t="array" ref="F88">_xlfn.IFS(Werte!$D64="F",0,Werte!$B64="Control",Werte!$C64,Werte!$B64="NonAdaptive",0,Werte!$B64="Adaptive",0)</f>
        <v>24</v>
      </c>
      <c r="G88" s="3">
        <f t="shared" si="1"/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5">
      <c r="A89" s="3" cm="1">
        <f t="array" ref="A89">_xlfn.IFS(Werte!$D65="M",0,Werte!$B65="Control",0,Werte!$B65="NonAdaptive",0,Werte!$B65="Adaptive",Werte!$C65)</f>
        <v>0</v>
      </c>
      <c r="B89" s="3" cm="1">
        <f t="array" ref="B89">_xlfn.IFS(Werte!$D65="F",0,Werte!$B65="Control",0,Werte!$B65="NonAdaptive",0,Werte!$B65="Adaptive",Werte!$C65)</f>
        <v>0</v>
      </c>
      <c r="C89" s="3" cm="1">
        <f t="array" ref="C89">_xlfn.IFS(Werte!$D65="M",0,Werte!$B65="Control",0,Werte!$B65="NonAdaptive",Werte!$C65,Werte!$B65="Adaptive",0)</f>
        <v>0</v>
      </c>
      <c r="D89" s="3" cm="1">
        <f t="array" ref="D89">_xlfn.IFS(Werte!$D65="F",0,Werte!$B65="Control",0,Werte!$B65="NonAdaptive",Werte!$C65,Werte!$B65="Adaptive",0)</f>
        <v>0</v>
      </c>
      <c r="E89" s="3" cm="1">
        <f t="array" ref="E89">_xlfn.IFS(Werte!$D65="M",0,Werte!$B65="Control",Werte!$C65,Werte!$B65="NonAdaptive",0,Werte!$B65="Adaptive",0)</f>
        <v>20</v>
      </c>
      <c r="F89" s="3" cm="1">
        <f t="array" ref="F89">_xlfn.IFS(Werte!$D65="F",0,Werte!$B65="Control",Werte!$C65,Werte!$B65="NonAdaptive",0,Werte!$B65="Adaptive",0)</f>
        <v>0</v>
      </c>
      <c r="G89" s="3">
        <f t="shared" si="1"/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5">
      <c r="A90" s="3" cm="1">
        <f t="array" ref="A90">_xlfn.IFS(Werte!$D66="M",0,Werte!$B66="Control",0,Werte!$B66="NonAdaptive",0,Werte!$B66="Adaptive",Werte!$C66)</f>
        <v>0</v>
      </c>
      <c r="B90" s="3" cm="1">
        <f t="array" ref="B90">_xlfn.IFS(Werte!$D66="F",0,Werte!$B66="Control",0,Werte!$B66="NonAdaptive",0,Werte!$B66="Adaptive",Werte!$C66)</f>
        <v>0</v>
      </c>
      <c r="C90" s="3" cm="1">
        <f t="array" ref="C90">_xlfn.IFS(Werte!$D66="M",0,Werte!$B66="Control",0,Werte!$B66="NonAdaptive",Werte!$C66,Werte!$B66="Adaptive",0)</f>
        <v>0</v>
      </c>
      <c r="D90" s="3" cm="1">
        <f t="array" ref="D90">_xlfn.IFS(Werte!$D66="F",0,Werte!$B66="Control",0,Werte!$B66="NonAdaptive",Werte!$C66,Werte!$B66="Adaptive",0)</f>
        <v>0</v>
      </c>
      <c r="E90" s="3" cm="1">
        <f t="array" ref="E90">_xlfn.IFS(Werte!$D66="M",0,Werte!$B66="Control",Werte!$C66,Werte!$B66="NonAdaptive",0,Werte!$B66="Adaptive",0)</f>
        <v>0</v>
      </c>
      <c r="F90" s="3" cm="1">
        <f t="array" ref="F90">_xlfn.IFS(Werte!$D66="F",0,Werte!$B66="Control",Werte!$C66,Werte!$B66="NonAdaptive",0,Werte!$B66="Adaptive",0)</f>
        <v>21</v>
      </c>
      <c r="G90" s="3">
        <f t="shared" si="1"/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5">
      <c r="A91" s="3" cm="1">
        <f t="array" ref="A91">_xlfn.IFS(Werte!$D67="M",0,Werte!$B67="Control",0,Werte!$B67="NonAdaptive",0,Werte!$B67="Adaptive",Werte!$C67)</f>
        <v>0</v>
      </c>
      <c r="B91" s="3" cm="1">
        <f t="array" ref="B91">_xlfn.IFS(Werte!$D67="F",0,Werte!$B67="Control",0,Werte!$B67="NonAdaptive",0,Werte!$B67="Adaptive",Werte!$C67)</f>
        <v>0</v>
      </c>
      <c r="C91" s="3" cm="1">
        <f t="array" ref="C91">_xlfn.IFS(Werte!$D67="M",0,Werte!$B67="Control",0,Werte!$B67="NonAdaptive",Werte!$C67,Werte!$B67="Adaptive",0)</f>
        <v>0</v>
      </c>
      <c r="D91" s="3" cm="1">
        <f t="array" ref="D91">_xlfn.IFS(Werte!$D67="F",0,Werte!$B67="Control",0,Werte!$B67="NonAdaptive",Werte!$C67,Werte!$B67="Adaptive",0)</f>
        <v>0</v>
      </c>
      <c r="E91" s="3" cm="1">
        <f t="array" ref="E91">_xlfn.IFS(Werte!$D67="M",0,Werte!$B67="Control",Werte!$C67,Werte!$B67="NonAdaptive",0,Werte!$B67="Adaptive",0)</f>
        <v>0</v>
      </c>
      <c r="F91" s="3" cm="1">
        <f t="array" ref="F91">_xlfn.IFS(Werte!$D67="F",0,Werte!$B67="Control",Werte!$C67,Werte!$B67="NonAdaptive",0,Werte!$B67="Adaptive",0)</f>
        <v>29</v>
      </c>
      <c r="G91" s="3">
        <f t="shared" si="1"/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5">
      <c r="A92" s="3" cm="1">
        <f t="array" ref="A92">_xlfn.IFS(Werte!$D68="M",0,Werte!$B68="Control",0,Werte!$B68="NonAdaptive",0,Werte!$B68="Adaptive",Werte!$C68)</f>
        <v>0</v>
      </c>
      <c r="B92" s="3" cm="1">
        <f t="array" ref="B92">_xlfn.IFS(Werte!$D68="F",0,Werte!$B68="Control",0,Werte!$B68="NonAdaptive",0,Werte!$B68="Adaptive",Werte!$C68)</f>
        <v>0</v>
      </c>
      <c r="C92" s="3" cm="1">
        <f t="array" ref="C92">_xlfn.IFS(Werte!$D68="M",0,Werte!$B68="Control",0,Werte!$B68="NonAdaptive",Werte!$C68,Werte!$B68="Adaptive",0)</f>
        <v>0</v>
      </c>
      <c r="D92" s="3" cm="1">
        <f t="array" ref="D92">_xlfn.IFS(Werte!$D68="F",0,Werte!$B68="Control",0,Werte!$B68="NonAdaptive",Werte!$C68,Werte!$B68="Adaptive",0)</f>
        <v>0</v>
      </c>
      <c r="E92" s="3" cm="1">
        <f t="array" ref="E92">_xlfn.IFS(Werte!$D68="M",0,Werte!$B68="Control",Werte!$C68,Werte!$B68="NonAdaptive",0,Werte!$B68="Adaptive",0)</f>
        <v>0</v>
      </c>
      <c r="F92" s="3" cm="1">
        <f t="array" ref="F92">_xlfn.IFS(Werte!$D68="F",0,Werte!$B68="Control",Werte!$C68,Werte!$B68="NonAdaptive",0,Werte!$B68="Adaptive",0)</f>
        <v>25</v>
      </c>
      <c r="G92" s="3">
        <f t="shared" si="1"/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5">
      <c r="A93" s="3" cm="1">
        <f t="array" ref="A93">_xlfn.IFS(Werte!$D69="M",0,Werte!$B69="Control",0,Werte!$B69="NonAdaptive",0,Werte!$B69="Adaptive",Werte!$C69)</f>
        <v>0</v>
      </c>
      <c r="B93" s="3" cm="1">
        <f t="array" ref="B93">_xlfn.IFS(Werte!$D69="F",0,Werte!$B69="Control",0,Werte!$B69="NonAdaptive",0,Werte!$B69="Adaptive",Werte!$C69)</f>
        <v>0</v>
      </c>
      <c r="C93" s="3" cm="1">
        <f t="array" ref="C93">_xlfn.IFS(Werte!$D69="M",0,Werte!$B69="Control",0,Werte!$B69="NonAdaptive",Werte!$C69,Werte!$B69="Adaptive",0)</f>
        <v>0</v>
      </c>
      <c r="D93" s="3" cm="1">
        <f t="array" ref="D93">_xlfn.IFS(Werte!$D69="F",0,Werte!$B69="Control",0,Werte!$B69="NonAdaptive",Werte!$C69,Werte!$B69="Adaptive",0)</f>
        <v>0</v>
      </c>
      <c r="E93" s="3" cm="1">
        <f t="array" ref="E93">_xlfn.IFS(Werte!$D69="M",0,Werte!$B69="Control",Werte!$C69,Werte!$B69="NonAdaptive",0,Werte!$B69="Adaptive",0)</f>
        <v>0</v>
      </c>
      <c r="F93" s="3" cm="1">
        <f t="array" ref="F93">_xlfn.IFS(Werte!$D69="F",0,Werte!$B69="Control",Werte!$C69,Werte!$B69="NonAdaptive",0,Werte!$B69="Adaptive",0)</f>
        <v>19</v>
      </c>
      <c r="G93" s="3">
        <f t="shared" si="1"/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5">
      <c r="A94" s="3" cm="1">
        <f t="array" ref="A94">_xlfn.IFS(Werte!$D70="M",0,Werte!$B70="Control",0,Werte!$B70="NonAdaptive",0,Werte!$B70="Adaptive",Werte!$C70)</f>
        <v>0</v>
      </c>
      <c r="B94" s="3" cm="1">
        <f t="array" ref="B94">_xlfn.IFS(Werte!$D70="F",0,Werte!$B70="Control",0,Werte!$B70="NonAdaptive",0,Werte!$B70="Adaptive",Werte!$C70)</f>
        <v>0</v>
      </c>
      <c r="C94" s="3" cm="1">
        <f t="array" ref="C94">_xlfn.IFS(Werte!$D70="M",0,Werte!$B70="Control",0,Werte!$B70="NonAdaptive",Werte!$C70,Werte!$B70="Adaptive",0)</f>
        <v>0</v>
      </c>
      <c r="D94" s="3" cm="1">
        <f t="array" ref="D94">_xlfn.IFS(Werte!$D70="F",0,Werte!$B70="Control",0,Werte!$B70="NonAdaptive",Werte!$C70,Werte!$B70="Adaptive",0)</f>
        <v>0</v>
      </c>
      <c r="E94" s="3" cm="1">
        <f t="array" ref="E94">_xlfn.IFS(Werte!$D70="M",0,Werte!$B70="Control",Werte!$C70,Werte!$B70="NonAdaptive",0,Werte!$B70="Adaptive",0)</f>
        <v>0</v>
      </c>
      <c r="F94" s="3" cm="1">
        <f t="array" ref="F94">_xlfn.IFS(Werte!$D70="F",0,Werte!$B70="Control",Werte!$C70,Werte!$B70="NonAdaptive",0,Werte!$B70="Adaptive",0)</f>
        <v>25</v>
      </c>
      <c r="G94" s="3">
        <f t="shared" si="1"/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5">
      <c r="A95" s="3" cm="1">
        <f t="array" ref="A95">_xlfn.IFS(Werte!$D71="M",0,Werte!$B71="Control",0,Werte!$B71="NonAdaptive",0,Werte!$B71="Adaptive",Werte!$C71)</f>
        <v>0</v>
      </c>
      <c r="B95" s="3" cm="1">
        <f t="array" ref="B95">_xlfn.IFS(Werte!$D71="F",0,Werte!$B71="Control",0,Werte!$B71="NonAdaptive",0,Werte!$B71="Adaptive",Werte!$C71)</f>
        <v>0</v>
      </c>
      <c r="C95" s="3" cm="1">
        <f t="array" ref="C95">_xlfn.IFS(Werte!$D71="M",0,Werte!$B71="Control",0,Werte!$B71="NonAdaptive",Werte!$C71,Werte!$B71="Adaptive",0)</f>
        <v>0</v>
      </c>
      <c r="D95" s="3" cm="1">
        <f t="array" ref="D95">_xlfn.IFS(Werte!$D71="F",0,Werte!$B71="Control",0,Werte!$B71="NonAdaptive",Werte!$C71,Werte!$B71="Adaptive",0)</f>
        <v>0</v>
      </c>
      <c r="E95" s="3" cm="1">
        <f t="array" ref="E95">_xlfn.IFS(Werte!$D71="M",0,Werte!$B71="Control",Werte!$C71,Werte!$B71="NonAdaptive",0,Werte!$B71="Adaptive",0)</f>
        <v>0</v>
      </c>
      <c r="F95" s="3" cm="1">
        <f t="array" ref="F95">_xlfn.IFS(Werte!$D71="F",0,Werte!$B71="Control",Werte!$C71,Werte!$B71="NonAdaptive",0,Werte!$B71="Adaptive",0)</f>
        <v>25</v>
      </c>
      <c r="G95" s="3">
        <f t="shared" si="1"/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5">
      <c r="A96" s="3" cm="1">
        <f t="array" ref="A96">_xlfn.IFS(Werte!$D72="M",0,Werte!$B72="Control",0,Werte!$B72="NonAdaptive",0,Werte!$B72="Adaptive",Werte!$C72)</f>
        <v>0</v>
      </c>
      <c r="B96" s="3" cm="1">
        <f t="array" ref="B96">_xlfn.IFS(Werte!$D72="F",0,Werte!$B72="Control",0,Werte!$B72="NonAdaptive",0,Werte!$B72="Adaptive",Werte!$C72)</f>
        <v>0</v>
      </c>
      <c r="C96" s="3" cm="1">
        <f t="array" ref="C96">_xlfn.IFS(Werte!$D72="M",0,Werte!$B72="Control",0,Werte!$B72="NonAdaptive",Werte!$C72,Werte!$B72="Adaptive",0)</f>
        <v>0</v>
      </c>
      <c r="D96" s="3" cm="1">
        <f t="array" ref="D96">_xlfn.IFS(Werte!$D72="F",0,Werte!$B72="Control",0,Werte!$B72="NonAdaptive",Werte!$C72,Werte!$B72="Adaptive",0)</f>
        <v>0</v>
      </c>
      <c r="E96" s="3" cm="1">
        <f t="array" ref="E96">_xlfn.IFS(Werte!$D72="M",0,Werte!$B72="Control",Werte!$C72,Werte!$B72="NonAdaptive",0,Werte!$B72="Adaptive",0)</f>
        <v>0</v>
      </c>
      <c r="F96" s="3" cm="1">
        <f t="array" ref="F96">_xlfn.IFS(Werte!$D72="F",0,Werte!$B72="Control",Werte!$C72,Werte!$B72="NonAdaptive",0,Werte!$B72="Adaptive",0)</f>
        <v>23</v>
      </c>
      <c r="G96" s="3">
        <f t="shared" si="1"/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5">
      <c r="A97" s="3" cm="1">
        <f t="array" ref="A97">_xlfn.IFS(Werte!$D73="M",0,Werte!$B73="Control",0,Werte!$B73="NonAdaptive",0,Werte!$B73="Adaptive",Werte!$C73)</f>
        <v>0</v>
      </c>
      <c r="B97" s="3" cm="1">
        <f t="array" ref="B97">_xlfn.IFS(Werte!$D73="F",0,Werte!$B73="Control",0,Werte!$B73="NonAdaptive",0,Werte!$B73="Adaptive",Werte!$C73)</f>
        <v>0</v>
      </c>
      <c r="C97" s="3" cm="1">
        <f t="array" ref="C97">_xlfn.IFS(Werte!$D73="M",0,Werte!$B73="Control",0,Werte!$B73="NonAdaptive",Werte!$C73,Werte!$B73="Adaptive",0)</f>
        <v>0</v>
      </c>
      <c r="D97" s="3" cm="1">
        <f t="array" ref="D97">_xlfn.IFS(Werte!$D73="F",0,Werte!$B73="Control",0,Werte!$B73="NonAdaptive",Werte!$C73,Werte!$B73="Adaptive",0)</f>
        <v>0</v>
      </c>
      <c r="E97" s="3" cm="1">
        <f t="array" ref="E97">_xlfn.IFS(Werte!$D73="M",0,Werte!$B73="Control",Werte!$C73,Werte!$B73="NonAdaptive",0,Werte!$B73="Adaptive",0)</f>
        <v>0</v>
      </c>
      <c r="F97" s="3" cm="1">
        <f t="array" ref="F97">_xlfn.IFS(Werte!$D73="F",0,Werte!$B73="Control",Werte!$C73,Werte!$B73="NonAdaptive",0,Werte!$B73="Adaptive",0)</f>
        <v>24</v>
      </c>
      <c r="G97" s="3">
        <f t="shared" si="1"/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5">
      <c r="A98" s="3" cm="1">
        <f t="array" ref="A98">_xlfn.IFS(Werte!$D74="M",0,Werte!$B74="Control",0,Werte!$B74="NonAdaptive",0,Werte!$B74="Adaptive",Werte!$C74)</f>
        <v>0</v>
      </c>
      <c r="B98" s="3" cm="1">
        <f t="array" ref="B98">_xlfn.IFS(Werte!$D74="F",0,Werte!$B74="Control",0,Werte!$B74="NonAdaptive",0,Werte!$B74="Adaptive",Werte!$C74)</f>
        <v>0</v>
      </c>
      <c r="C98" s="3" cm="1">
        <f t="array" ref="C98">_xlfn.IFS(Werte!$D74="M",0,Werte!$B74="Control",0,Werte!$B74="NonAdaptive",Werte!$C74,Werte!$B74="Adaptive",0)</f>
        <v>0</v>
      </c>
      <c r="D98" s="3" cm="1">
        <f t="array" ref="D98">_xlfn.IFS(Werte!$D74="F",0,Werte!$B74="Control",0,Werte!$B74="NonAdaptive",Werte!$C74,Werte!$B74="Adaptive",0)</f>
        <v>0</v>
      </c>
      <c r="E98" s="3" cm="1">
        <f t="array" ref="E98">_xlfn.IFS(Werte!$D74="M",0,Werte!$B74="Control",Werte!$C74,Werte!$B74="NonAdaptive",0,Werte!$B74="Adaptive",0)</f>
        <v>0</v>
      </c>
      <c r="F98" s="3" cm="1">
        <f t="array" ref="F98">_xlfn.IFS(Werte!$D74="F",0,Werte!$B74="Control",Werte!$C74,Werte!$B74="NonAdaptive",0,Werte!$B74="Adaptive",0)</f>
        <v>20</v>
      </c>
      <c r="G98" s="3">
        <f t="shared" si="1"/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5">
      <c r="A99" s="3" cm="1">
        <f t="array" ref="A99">_xlfn.IFS(Werte!$D75="M",0,Werte!$B75="Control",0,Werte!$B75="NonAdaptive",0,Werte!$B75="Adaptive",Werte!$C75)</f>
        <v>0</v>
      </c>
      <c r="B99" s="3" cm="1">
        <f t="array" ref="B99">_xlfn.IFS(Werte!$D75="F",0,Werte!$B75="Control",0,Werte!$B75="NonAdaptive",0,Werte!$B75="Adaptive",Werte!$C75)</f>
        <v>0</v>
      </c>
      <c r="C99" s="3" cm="1">
        <f t="array" ref="C99">_xlfn.IFS(Werte!$D75="M",0,Werte!$B75="Control",0,Werte!$B75="NonAdaptive",Werte!$C75,Werte!$B75="Adaptive",0)</f>
        <v>0</v>
      </c>
      <c r="D99" s="3" cm="1">
        <f t="array" ref="D99">_xlfn.IFS(Werte!$D75="F",0,Werte!$B75="Control",0,Werte!$B75="NonAdaptive",Werte!$C75,Werte!$B75="Adaptive",0)</f>
        <v>0</v>
      </c>
      <c r="E99" s="3" cm="1">
        <f t="array" ref="E99">_xlfn.IFS(Werte!$D75="M",0,Werte!$B75="Control",Werte!$C75,Werte!$B75="NonAdaptive",0,Werte!$B75="Adaptive",0)</f>
        <v>0</v>
      </c>
      <c r="F99" s="3" cm="1">
        <f t="array" ref="F99">_xlfn.IFS(Werte!$D75="F",0,Werte!$B75="Control",Werte!$C75,Werte!$B75="NonAdaptive",0,Werte!$B75="Adaptive",0)</f>
        <v>25</v>
      </c>
      <c r="G99" s="3">
        <f t="shared" si="1"/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5">
      <c r="A100" s="3" cm="1">
        <f t="array" ref="A100">_xlfn.IFS(Werte!$D76="M",0,Werte!$B76="Control",0,Werte!$B76="NonAdaptive",0,Werte!$B76="Adaptive",Werte!$C76)</f>
        <v>0</v>
      </c>
      <c r="B100" s="3" cm="1">
        <f t="array" ref="B100">_xlfn.IFS(Werte!$D76="F",0,Werte!$B76="Control",0,Werte!$B76="NonAdaptive",0,Werte!$B76="Adaptive",Werte!$C76)</f>
        <v>0</v>
      </c>
      <c r="C100" s="3" cm="1">
        <f t="array" ref="C100">_xlfn.IFS(Werte!$D76="M",0,Werte!$B76="Control",0,Werte!$B76="NonAdaptive",Werte!$C76,Werte!$B76="Adaptive",0)</f>
        <v>0</v>
      </c>
      <c r="D100" s="3" cm="1">
        <f t="array" ref="D100">_xlfn.IFS(Werte!$D76="F",0,Werte!$B76="Control",0,Werte!$B76="NonAdaptive",Werte!$C76,Werte!$B76="Adaptive",0)</f>
        <v>0</v>
      </c>
      <c r="E100" s="3" cm="1">
        <f t="array" ref="E100">_xlfn.IFS(Werte!$D76="M",0,Werte!$B76="Control",Werte!$C76,Werte!$B76="NonAdaptive",0,Werte!$B76="Adaptive",0)</f>
        <v>0</v>
      </c>
      <c r="F100" s="3" cm="1">
        <f t="array" ref="F100">_xlfn.IFS(Werte!$D76="F",0,Werte!$B76="Control",Werte!$C76,Werte!$B76="NonAdaptive",0,Werte!$B76="Adaptive",0)</f>
        <v>19</v>
      </c>
      <c r="G100" s="3">
        <f t="shared" si="1"/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5">
      <c r="A101" s="3" cm="1">
        <f t="array" ref="A101">_xlfn.IFS(Werte!$D77="M",0,Werte!$B77="Control",0,Werte!$B77="NonAdaptive",0,Werte!$B77="Adaptive",Werte!$C77)</f>
        <v>0</v>
      </c>
      <c r="B101" s="3" cm="1">
        <f t="array" ref="B101">_xlfn.IFS(Werte!$D77="F",0,Werte!$B77="Control",0,Werte!$B77="NonAdaptive",0,Werte!$B77="Adaptive",Werte!$C77)</f>
        <v>0</v>
      </c>
      <c r="C101" s="3" cm="1">
        <f t="array" ref="C101">_xlfn.IFS(Werte!$D77="M",0,Werte!$B77="Control",0,Werte!$B77="NonAdaptive",Werte!$C77,Werte!$B77="Adaptive",0)</f>
        <v>0</v>
      </c>
      <c r="D101" s="3" cm="1">
        <f t="array" ref="D101">_xlfn.IFS(Werte!$D77="F",0,Werte!$B77="Control",0,Werte!$B77="NonAdaptive",Werte!$C77,Werte!$B77="Adaptive",0)</f>
        <v>0</v>
      </c>
      <c r="E101" s="3" cm="1">
        <f t="array" ref="E101">_xlfn.IFS(Werte!$D77="M",0,Werte!$B77="Control",Werte!$C77,Werte!$B77="NonAdaptive",0,Werte!$B77="Adaptive",0)</f>
        <v>23</v>
      </c>
      <c r="F101" s="3" cm="1">
        <f t="array" ref="F101">_xlfn.IFS(Werte!$D77="F",0,Werte!$B77="Control",Werte!$C77,Werte!$B77="NonAdaptive",0,Werte!$B77="Adaptive",0)</f>
        <v>0</v>
      </c>
      <c r="G101" s="3">
        <f t="shared" si="1"/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25">
      <c r="A102" s="3" cm="1">
        <f t="array" ref="A102">_xlfn.IFS(Werte!$D78="M",0,Werte!$B78="Control",0,Werte!$B78="NonAdaptive",0,Werte!$B78="Adaptive",Werte!$C78)</f>
        <v>0</v>
      </c>
      <c r="B102" s="3" cm="1">
        <f t="array" ref="B102">_xlfn.IFS(Werte!$D78="F",0,Werte!$B78="Control",0,Werte!$B78="NonAdaptive",0,Werte!$B78="Adaptive",Werte!$C78)</f>
        <v>0</v>
      </c>
      <c r="C102" s="3" cm="1">
        <f t="array" ref="C102">_xlfn.IFS(Werte!$D78="M",0,Werte!$B78="Control",0,Werte!$B78="NonAdaptive",Werte!$C78,Werte!$B78="Adaptive",0)</f>
        <v>0</v>
      </c>
      <c r="D102" s="3" cm="1">
        <f t="array" ref="D102">_xlfn.IFS(Werte!$D78="F",0,Werte!$B78="Control",0,Werte!$B78="NonAdaptive",Werte!$C78,Werte!$B78="Adaptive",0)</f>
        <v>0</v>
      </c>
      <c r="E102" s="3" cm="1">
        <f t="array" ref="E102">_xlfn.IFS(Werte!$D78="M",0,Werte!$B78="Control",Werte!$C78,Werte!$B78="NonAdaptive",0,Werte!$B78="Adaptive",0)</f>
        <v>0</v>
      </c>
      <c r="F102" s="3" cm="1">
        <f t="array" ref="F102">_xlfn.IFS(Werte!$D78="F",0,Werte!$B78="Control",Werte!$C78,Werte!$B78="NonAdaptive",0,Werte!$B78="Adaptive",0)</f>
        <v>23</v>
      </c>
      <c r="G102" s="3">
        <f t="shared" si="1"/>
        <v>1</v>
      </c>
    </row>
    <row r="103" spans="1:35" x14ac:dyDescent="0.25">
      <c r="A103" s="3" cm="1">
        <f t="array" ref="A103">_xlfn.IFS(Werte!$D79="M",0,Werte!$B79="Control",0,Werte!$B79="NonAdaptive",0,Werte!$B79="Adaptive",Werte!$C79)</f>
        <v>0</v>
      </c>
      <c r="B103" s="3" cm="1">
        <f t="array" ref="B103">_xlfn.IFS(Werte!$D79="F",0,Werte!$B79="Control",0,Werte!$B79="NonAdaptive",0,Werte!$B79="Adaptive",Werte!$C79)</f>
        <v>0</v>
      </c>
      <c r="C103" s="3" cm="1">
        <f t="array" ref="C103">_xlfn.IFS(Werte!$D79="M",0,Werte!$B79="Control",0,Werte!$B79="NonAdaptive",Werte!$C79,Werte!$B79="Adaptive",0)</f>
        <v>0</v>
      </c>
      <c r="D103" s="3" cm="1">
        <f t="array" ref="D103">_xlfn.IFS(Werte!$D79="F",0,Werte!$B79="Control",0,Werte!$B79="NonAdaptive",Werte!$C79,Werte!$B79="Adaptive",0)</f>
        <v>0</v>
      </c>
      <c r="E103" s="3" cm="1">
        <f t="array" ref="E103">_xlfn.IFS(Werte!$D79="M",0,Werte!$B79="Control",Werte!$C79,Werte!$B79="NonAdaptive",0,Werte!$B79="Adaptive",0)</f>
        <v>0</v>
      </c>
      <c r="F103" s="3" cm="1">
        <f t="array" ref="F103">_xlfn.IFS(Werte!$D79="F",0,Werte!$B79="Control",Werte!$C79,Werte!$B79="NonAdaptive",0,Werte!$B79="Adaptive",0)</f>
        <v>34</v>
      </c>
      <c r="G103" s="3">
        <f t="shared" si="1"/>
        <v>1</v>
      </c>
    </row>
    <row r="104" spans="1:35" x14ac:dyDescent="0.25">
      <c r="A104" s="3" cm="1">
        <f t="array" ref="A104">_xlfn.IFS(Werte!$D80="M",0,Werte!$B80="Control",0,Werte!$B80="NonAdaptive",0,Werte!$B80="Adaptive",Werte!$C80)</f>
        <v>0</v>
      </c>
      <c r="B104" s="3" cm="1">
        <f t="array" ref="B104">_xlfn.IFS(Werte!$D80="F",0,Werte!$B80="Control",0,Werte!$B80="NonAdaptive",0,Werte!$B80="Adaptive",Werte!$C80)</f>
        <v>0</v>
      </c>
      <c r="C104" s="3" cm="1">
        <f t="array" ref="C104">_xlfn.IFS(Werte!$D80="M",0,Werte!$B80="Control",0,Werte!$B80="NonAdaptive",Werte!$C80,Werte!$B80="Adaptive",0)</f>
        <v>0</v>
      </c>
      <c r="D104" s="3" cm="1">
        <f t="array" ref="D104">_xlfn.IFS(Werte!$D80="F",0,Werte!$B80="Control",0,Werte!$B80="NonAdaptive",Werte!$C80,Werte!$B80="Adaptive",0)</f>
        <v>0</v>
      </c>
      <c r="E104" s="3" cm="1">
        <f t="array" ref="E104">_xlfn.IFS(Werte!$D80="M",0,Werte!$B80="Control",Werte!$C80,Werte!$B80="NonAdaptive",0,Werte!$B80="Adaptive",0)</f>
        <v>30</v>
      </c>
      <c r="F104" s="3" cm="1">
        <f t="array" ref="F104">_xlfn.IFS(Werte!$D80="F",0,Werte!$B80="Control",Werte!$C80,Werte!$B80="NonAdaptive",0,Werte!$B80="Adaptive",0)</f>
        <v>0</v>
      </c>
      <c r="G104" s="3">
        <f t="shared" si="1"/>
        <v>1</v>
      </c>
    </row>
    <row r="105" spans="1:35" x14ac:dyDescent="0.25">
      <c r="A105" s="3" cm="1">
        <f t="array" ref="A105">_xlfn.IFS(Werte!$D81="M",0,Werte!$B81="Control",0,Werte!$B81="NonAdaptive",0,Werte!$B81="Adaptive",Werte!$C81)</f>
        <v>0</v>
      </c>
      <c r="B105" s="3" cm="1">
        <f t="array" ref="B105">_xlfn.IFS(Werte!$D81="F",0,Werte!$B81="Control",0,Werte!$B81="NonAdaptive",0,Werte!$B81="Adaptive",Werte!$C81)</f>
        <v>0</v>
      </c>
      <c r="C105" s="3" cm="1">
        <f t="array" ref="C105">_xlfn.IFS(Werte!$D81="M",0,Werte!$B81="Control",0,Werte!$B81="NonAdaptive",Werte!$C81,Werte!$B81="Adaptive",0)</f>
        <v>0</v>
      </c>
      <c r="D105" s="3" cm="1">
        <f t="array" ref="D105">_xlfn.IFS(Werte!$D81="F",0,Werte!$B81="Control",0,Werte!$B81="NonAdaptive",Werte!$C81,Werte!$B81="Adaptive",0)</f>
        <v>0</v>
      </c>
      <c r="E105" s="3" cm="1">
        <f t="array" ref="E105">_xlfn.IFS(Werte!$D81="M",0,Werte!$B81="Control",Werte!$C81,Werte!$B81="NonAdaptive",0,Werte!$B81="Adaptive",0)</f>
        <v>25</v>
      </c>
      <c r="F105" s="3" cm="1">
        <f t="array" ref="F105">_xlfn.IFS(Werte!$D81="F",0,Werte!$B81="Control",Werte!$C81,Werte!$B81="NonAdaptive",0,Werte!$B81="Adaptive",0)</f>
        <v>0</v>
      </c>
      <c r="G105" s="3">
        <f t="shared" si="1"/>
        <v>1</v>
      </c>
    </row>
    <row r="107" spans="1:35" x14ac:dyDescent="0.25">
      <c r="A107" s="8" t="s">
        <v>127</v>
      </c>
      <c r="B107" s="8" t="s">
        <v>128</v>
      </c>
      <c r="C107" s="8" t="s">
        <v>129</v>
      </c>
      <c r="D107" s="8" t="s">
        <v>130</v>
      </c>
      <c r="E107" s="8" t="s">
        <v>132</v>
      </c>
      <c r="F107" s="8" t="s">
        <v>131</v>
      </c>
      <c r="G107" s="9" t="s">
        <v>133</v>
      </c>
    </row>
    <row r="108" spans="1:35" x14ac:dyDescent="0.25">
      <c r="A108" s="6">
        <f t="shared" ref="A108:D108" si="2">COUNTIF(A$26:A$106,"&gt;0")</f>
        <v>11</v>
      </c>
      <c r="B108" s="6">
        <f t="shared" si="2"/>
        <v>17</v>
      </c>
      <c r="C108" s="6">
        <f t="shared" si="2"/>
        <v>10</v>
      </c>
      <c r="D108" s="6">
        <f t="shared" si="2"/>
        <v>16</v>
      </c>
      <c r="E108" s="6">
        <f>COUNTIF(E$26:E$106,"&gt;0")</f>
        <v>7</v>
      </c>
      <c r="F108" s="6">
        <f>COUNTIF(F$26:F$106,"&gt;0")</f>
        <v>19</v>
      </c>
      <c r="G108" s="7">
        <f>A108+B108+C108+D108+E108+F108</f>
        <v>80</v>
      </c>
    </row>
    <row r="109" spans="1:35" x14ac:dyDescent="0.25">
      <c r="A109" s="6" t="s">
        <v>141</v>
      </c>
      <c r="B109" s="6">
        <f>A108+B108</f>
        <v>28</v>
      </c>
      <c r="C109" s="6" t="s">
        <v>142</v>
      </c>
      <c r="D109" s="6">
        <f>C108+D108</f>
        <v>26</v>
      </c>
      <c r="E109" s="6" t="s">
        <v>143</v>
      </c>
      <c r="F109" s="6">
        <f>E108+F108</f>
        <v>26</v>
      </c>
      <c r="G109" s="7"/>
    </row>
    <row r="111" spans="1:35" x14ac:dyDescent="0.25">
      <c r="E111" t="s">
        <v>182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337E-D70F-4622-987B-314D04EBBAD1}">
  <dimension ref="A1:AH81"/>
  <sheetViews>
    <sheetView topLeftCell="A42" workbookViewId="0">
      <selection activeCell="O81" sqref="O8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162</v>
      </c>
      <c r="P1" s="2" t="s">
        <v>25</v>
      </c>
      <c r="Q1" s="2" t="s">
        <v>24</v>
      </c>
      <c r="R1" s="2" t="s">
        <v>26</v>
      </c>
      <c r="S1" s="2" t="s">
        <v>27</v>
      </c>
      <c r="T1" s="2" t="s">
        <v>23</v>
      </c>
      <c r="U1" s="2"/>
      <c r="V1" s="2"/>
      <c r="W1" s="2"/>
      <c r="X1" s="2"/>
      <c r="AD1" s="2"/>
      <c r="AE1" s="2"/>
      <c r="AF1" s="2"/>
      <c r="AG1" s="2"/>
      <c r="AH1" s="2"/>
    </row>
    <row r="2" spans="1:34" x14ac:dyDescent="0.25">
      <c r="A2" t="s">
        <v>37</v>
      </c>
      <c r="B2" t="s">
        <v>34</v>
      </c>
      <c r="C2">
        <v>27</v>
      </c>
      <c r="D2" t="s">
        <v>38</v>
      </c>
      <c r="E2">
        <v>178</v>
      </c>
      <c r="F2">
        <v>73</v>
      </c>
      <c r="G2" s="2">
        <v>13</v>
      </c>
      <c r="H2" s="2">
        <v>4</v>
      </c>
      <c r="I2" s="2">
        <v>21</v>
      </c>
      <c r="J2" s="2">
        <v>18</v>
      </c>
      <c r="K2" s="2">
        <v>3</v>
      </c>
      <c r="L2" s="2">
        <v>0</v>
      </c>
      <c r="M2" s="2">
        <v>1</v>
      </c>
      <c r="N2" s="2">
        <v>2</v>
      </c>
      <c r="O2">
        <f>K2+L2+M2+N2</f>
        <v>6</v>
      </c>
      <c r="P2">
        <f t="shared" ref="P2:S3" si="0">G2*K2</f>
        <v>39</v>
      </c>
      <c r="Q2">
        <f t="shared" si="0"/>
        <v>0</v>
      </c>
      <c r="R2">
        <f t="shared" si="0"/>
        <v>21</v>
      </c>
      <c r="S2">
        <f t="shared" si="0"/>
        <v>36</v>
      </c>
      <c r="T2">
        <f>P2+Q2+R2+S2</f>
        <v>96</v>
      </c>
    </row>
    <row r="3" spans="1:34" x14ac:dyDescent="0.25">
      <c r="A3" t="s">
        <v>33</v>
      </c>
      <c r="B3" t="s">
        <v>34</v>
      </c>
      <c r="C3">
        <v>27</v>
      </c>
      <c r="D3" t="s">
        <v>35</v>
      </c>
      <c r="E3">
        <v>181</v>
      </c>
      <c r="F3">
        <v>85</v>
      </c>
      <c r="G3" s="2">
        <v>16</v>
      </c>
      <c r="H3" s="2">
        <v>16</v>
      </c>
      <c r="I3" s="2">
        <v>6</v>
      </c>
      <c r="J3" s="2">
        <v>5</v>
      </c>
      <c r="K3" s="2">
        <v>3</v>
      </c>
      <c r="L3" s="2">
        <v>1</v>
      </c>
      <c r="M3" s="2">
        <v>2</v>
      </c>
      <c r="N3" s="2">
        <v>0</v>
      </c>
      <c r="O3">
        <f>K3+L3+M3+N3</f>
        <v>6</v>
      </c>
      <c r="P3">
        <f t="shared" si="0"/>
        <v>48</v>
      </c>
      <c r="Q3">
        <f t="shared" si="0"/>
        <v>16</v>
      </c>
      <c r="R3">
        <f t="shared" si="0"/>
        <v>12</v>
      </c>
      <c r="S3">
        <f t="shared" si="0"/>
        <v>0</v>
      </c>
      <c r="T3">
        <f t="shared" ref="T3:T66" si="1">P3+Q3+R3+S3</f>
        <v>76</v>
      </c>
    </row>
    <row r="4" spans="1:34" x14ac:dyDescent="0.25">
      <c r="A4" t="s">
        <v>39</v>
      </c>
      <c r="B4" t="s">
        <v>91</v>
      </c>
      <c r="C4">
        <v>58</v>
      </c>
      <c r="D4" t="s">
        <v>38</v>
      </c>
      <c r="E4">
        <v>157</v>
      </c>
      <c r="F4">
        <v>58</v>
      </c>
      <c r="G4" s="2">
        <v>4</v>
      </c>
      <c r="H4" s="2">
        <v>3</v>
      </c>
      <c r="I4" s="2">
        <v>1</v>
      </c>
      <c r="J4" s="2">
        <v>2</v>
      </c>
      <c r="K4" s="2">
        <v>1</v>
      </c>
      <c r="L4" s="2">
        <v>0</v>
      </c>
      <c r="M4" s="2">
        <v>3</v>
      </c>
      <c r="N4" s="2">
        <v>2</v>
      </c>
      <c r="O4">
        <f t="shared" ref="O4:O66" si="2">K4+L4+M4+N4</f>
        <v>6</v>
      </c>
      <c r="P4">
        <f t="shared" ref="P4:P66" si="3">G4*K4</f>
        <v>4</v>
      </c>
      <c r="Q4">
        <f t="shared" ref="Q4:Q66" si="4">H4*L4</f>
        <v>0</v>
      </c>
      <c r="R4">
        <f t="shared" ref="R4:R66" si="5">I4*M4</f>
        <v>3</v>
      </c>
      <c r="S4">
        <f t="shared" ref="S4:S66" si="6">J4*N4</f>
        <v>4</v>
      </c>
      <c r="T4">
        <f t="shared" si="1"/>
        <v>11</v>
      </c>
    </row>
    <row r="5" spans="1:34" x14ac:dyDescent="0.25">
      <c r="A5" t="s">
        <v>42</v>
      </c>
      <c r="B5" t="s">
        <v>91</v>
      </c>
      <c r="C5">
        <v>58</v>
      </c>
      <c r="D5" t="s">
        <v>35</v>
      </c>
      <c r="E5">
        <v>170</v>
      </c>
      <c r="F5">
        <v>80</v>
      </c>
      <c r="G5" s="2">
        <v>4</v>
      </c>
      <c r="H5" s="2">
        <v>7</v>
      </c>
      <c r="I5" s="2">
        <v>12</v>
      </c>
      <c r="J5" s="2">
        <v>2</v>
      </c>
      <c r="K5" s="2">
        <v>2</v>
      </c>
      <c r="L5" s="2">
        <v>1</v>
      </c>
      <c r="M5" s="2">
        <v>3</v>
      </c>
      <c r="N5" s="2">
        <v>0</v>
      </c>
      <c r="O5">
        <f t="shared" si="2"/>
        <v>6</v>
      </c>
      <c r="P5">
        <f t="shared" si="3"/>
        <v>8</v>
      </c>
      <c r="Q5">
        <f t="shared" si="4"/>
        <v>7</v>
      </c>
      <c r="R5">
        <f t="shared" si="5"/>
        <v>36</v>
      </c>
      <c r="S5">
        <f t="shared" si="6"/>
        <v>0</v>
      </c>
      <c r="T5">
        <f t="shared" si="1"/>
        <v>51</v>
      </c>
    </row>
    <row r="6" spans="1:34" x14ac:dyDescent="0.25">
      <c r="A6" t="s">
        <v>43</v>
      </c>
      <c r="B6" t="s">
        <v>44</v>
      </c>
      <c r="C6">
        <v>42</v>
      </c>
      <c r="D6" t="s">
        <v>38</v>
      </c>
      <c r="E6">
        <v>165</v>
      </c>
      <c r="F6">
        <v>88</v>
      </c>
      <c r="G6" s="2">
        <v>10</v>
      </c>
      <c r="H6" s="2">
        <v>9</v>
      </c>
      <c r="I6" s="2">
        <v>17</v>
      </c>
      <c r="J6" s="2">
        <v>17</v>
      </c>
      <c r="K6" s="2">
        <v>0</v>
      </c>
      <c r="L6" s="2">
        <v>1</v>
      </c>
      <c r="M6" s="2">
        <v>3</v>
      </c>
      <c r="N6" s="2">
        <v>2</v>
      </c>
      <c r="O6">
        <f t="shared" si="2"/>
        <v>6</v>
      </c>
      <c r="P6">
        <f t="shared" si="3"/>
        <v>0</v>
      </c>
      <c r="Q6">
        <f t="shared" si="4"/>
        <v>9</v>
      </c>
      <c r="R6">
        <f t="shared" si="5"/>
        <v>51</v>
      </c>
      <c r="S6">
        <f t="shared" si="6"/>
        <v>34</v>
      </c>
      <c r="T6">
        <f t="shared" si="1"/>
        <v>94</v>
      </c>
    </row>
    <row r="7" spans="1:34" x14ac:dyDescent="0.25">
      <c r="A7" t="s">
        <v>45</v>
      </c>
      <c r="B7" t="s">
        <v>34</v>
      </c>
      <c r="C7">
        <v>33</v>
      </c>
      <c r="D7" t="s">
        <v>38</v>
      </c>
      <c r="E7">
        <v>163</v>
      </c>
      <c r="F7">
        <v>54</v>
      </c>
      <c r="G7" s="2">
        <v>14</v>
      </c>
      <c r="H7" s="2">
        <v>6</v>
      </c>
      <c r="I7" s="2">
        <v>4</v>
      </c>
      <c r="J7" s="2">
        <v>6</v>
      </c>
      <c r="K7" s="2">
        <v>3</v>
      </c>
      <c r="L7" s="2">
        <v>0</v>
      </c>
      <c r="M7" s="2">
        <v>2</v>
      </c>
      <c r="N7" s="2">
        <v>1</v>
      </c>
      <c r="O7">
        <f t="shared" si="2"/>
        <v>6</v>
      </c>
      <c r="P7">
        <f t="shared" si="3"/>
        <v>42</v>
      </c>
      <c r="Q7">
        <f t="shared" si="4"/>
        <v>0</v>
      </c>
      <c r="R7">
        <f t="shared" si="5"/>
        <v>8</v>
      </c>
      <c r="S7">
        <f t="shared" si="6"/>
        <v>6</v>
      </c>
      <c r="T7">
        <f t="shared" si="1"/>
        <v>56</v>
      </c>
    </row>
    <row r="8" spans="1:34" x14ac:dyDescent="0.25">
      <c r="A8" t="s">
        <v>46</v>
      </c>
      <c r="B8" t="s">
        <v>44</v>
      </c>
      <c r="C8">
        <v>20</v>
      </c>
      <c r="D8" t="s">
        <v>38</v>
      </c>
      <c r="E8">
        <v>160</v>
      </c>
      <c r="F8">
        <v>48</v>
      </c>
      <c r="G8" s="2">
        <v>1</v>
      </c>
      <c r="H8" s="2">
        <v>1</v>
      </c>
      <c r="I8" s="2">
        <v>5</v>
      </c>
      <c r="J8" s="2">
        <v>5</v>
      </c>
      <c r="K8" s="2">
        <v>2</v>
      </c>
      <c r="L8" s="2">
        <v>0</v>
      </c>
      <c r="M8" s="2">
        <v>3</v>
      </c>
      <c r="N8" s="2">
        <v>1</v>
      </c>
      <c r="O8">
        <f t="shared" si="2"/>
        <v>6</v>
      </c>
      <c r="P8">
        <f t="shared" si="3"/>
        <v>2</v>
      </c>
      <c r="Q8">
        <f t="shared" si="4"/>
        <v>0</v>
      </c>
      <c r="R8">
        <f t="shared" si="5"/>
        <v>15</v>
      </c>
      <c r="S8">
        <f t="shared" si="6"/>
        <v>5</v>
      </c>
      <c r="T8">
        <f t="shared" si="1"/>
        <v>22</v>
      </c>
    </row>
    <row r="9" spans="1:34" x14ac:dyDescent="0.25">
      <c r="A9">
        <v>9010301179</v>
      </c>
      <c r="B9" t="s">
        <v>34</v>
      </c>
      <c r="C9">
        <v>26</v>
      </c>
      <c r="D9" t="s">
        <v>35</v>
      </c>
      <c r="E9">
        <v>199</v>
      </c>
      <c r="F9">
        <v>100</v>
      </c>
      <c r="G9" s="2">
        <v>8</v>
      </c>
      <c r="H9" s="2">
        <v>10</v>
      </c>
      <c r="I9" s="2">
        <v>9</v>
      </c>
      <c r="J9" s="2">
        <v>8</v>
      </c>
      <c r="K9" s="2">
        <v>2</v>
      </c>
      <c r="L9" s="2">
        <v>3</v>
      </c>
      <c r="M9" s="2">
        <v>1</v>
      </c>
      <c r="N9" s="2">
        <v>0</v>
      </c>
      <c r="O9">
        <f t="shared" si="2"/>
        <v>6</v>
      </c>
      <c r="P9">
        <f t="shared" si="3"/>
        <v>16</v>
      </c>
      <c r="Q9">
        <f t="shared" si="4"/>
        <v>30</v>
      </c>
      <c r="R9">
        <f t="shared" si="5"/>
        <v>9</v>
      </c>
      <c r="S9">
        <f t="shared" si="6"/>
        <v>0</v>
      </c>
      <c r="T9">
        <f t="shared" si="1"/>
        <v>55</v>
      </c>
    </row>
    <row r="10" spans="1:34" x14ac:dyDescent="0.25">
      <c r="A10" t="s">
        <v>47</v>
      </c>
      <c r="B10" t="s">
        <v>34</v>
      </c>
      <c r="C10">
        <v>29</v>
      </c>
      <c r="D10" t="s">
        <v>35</v>
      </c>
      <c r="E10">
        <v>178</v>
      </c>
      <c r="F10">
        <v>89</v>
      </c>
      <c r="G10" s="2">
        <v>4</v>
      </c>
      <c r="H10" s="2">
        <v>3</v>
      </c>
      <c r="I10" s="2">
        <v>8</v>
      </c>
      <c r="J10" s="2">
        <v>6</v>
      </c>
      <c r="K10" s="2">
        <v>2</v>
      </c>
      <c r="L10" s="2">
        <v>2</v>
      </c>
      <c r="M10" s="2">
        <v>2</v>
      </c>
      <c r="N10" s="2">
        <v>0</v>
      </c>
      <c r="O10">
        <f t="shared" si="2"/>
        <v>6</v>
      </c>
      <c r="P10">
        <f t="shared" si="3"/>
        <v>8</v>
      </c>
      <c r="Q10">
        <f t="shared" si="4"/>
        <v>6</v>
      </c>
      <c r="R10">
        <f t="shared" si="5"/>
        <v>16</v>
      </c>
      <c r="S10">
        <f t="shared" si="6"/>
        <v>0</v>
      </c>
      <c r="T10">
        <f t="shared" si="1"/>
        <v>30</v>
      </c>
    </row>
    <row r="11" spans="1:34" x14ac:dyDescent="0.25">
      <c r="A11" s="1" t="s">
        <v>48</v>
      </c>
      <c r="B11" t="s">
        <v>44</v>
      </c>
      <c r="C11">
        <v>30</v>
      </c>
      <c r="D11" t="s">
        <v>35</v>
      </c>
      <c r="E11">
        <v>185</v>
      </c>
      <c r="F11">
        <v>85</v>
      </c>
      <c r="G11" s="2">
        <v>5</v>
      </c>
      <c r="H11" s="2">
        <v>1</v>
      </c>
      <c r="I11" s="2">
        <v>4</v>
      </c>
      <c r="J11" s="2">
        <v>1</v>
      </c>
      <c r="K11" s="2">
        <v>3</v>
      </c>
      <c r="L11" s="2">
        <v>1</v>
      </c>
      <c r="M11" s="2">
        <v>2</v>
      </c>
      <c r="N11" s="2">
        <v>0</v>
      </c>
      <c r="O11">
        <f t="shared" si="2"/>
        <v>6</v>
      </c>
      <c r="P11">
        <f t="shared" si="3"/>
        <v>15</v>
      </c>
      <c r="Q11">
        <f t="shared" si="4"/>
        <v>1</v>
      </c>
      <c r="R11">
        <f t="shared" si="5"/>
        <v>8</v>
      </c>
      <c r="S11">
        <f t="shared" si="6"/>
        <v>0</v>
      </c>
      <c r="T11">
        <f t="shared" si="1"/>
        <v>24</v>
      </c>
    </row>
    <row r="12" spans="1:34" x14ac:dyDescent="0.25">
      <c r="A12" t="s">
        <v>49</v>
      </c>
      <c r="B12" t="s">
        <v>34</v>
      </c>
      <c r="C12">
        <v>32</v>
      </c>
      <c r="D12" t="s">
        <v>35</v>
      </c>
      <c r="E12">
        <v>182</v>
      </c>
      <c r="F12">
        <v>105</v>
      </c>
      <c r="G12" s="2">
        <v>6</v>
      </c>
      <c r="H12" s="2">
        <v>5</v>
      </c>
      <c r="I12" s="2">
        <v>10</v>
      </c>
      <c r="J12" s="2">
        <v>5</v>
      </c>
      <c r="K12" s="2">
        <v>2</v>
      </c>
      <c r="L12" s="2">
        <v>1</v>
      </c>
      <c r="M12" s="2">
        <v>3</v>
      </c>
      <c r="N12" s="2">
        <v>0</v>
      </c>
      <c r="O12">
        <f t="shared" si="2"/>
        <v>6</v>
      </c>
      <c r="P12">
        <f t="shared" si="3"/>
        <v>12</v>
      </c>
      <c r="Q12">
        <f t="shared" si="4"/>
        <v>5</v>
      </c>
      <c r="R12">
        <f t="shared" si="5"/>
        <v>30</v>
      </c>
      <c r="S12">
        <f t="shared" si="6"/>
        <v>0</v>
      </c>
      <c r="T12">
        <f t="shared" si="1"/>
        <v>47</v>
      </c>
    </row>
    <row r="13" spans="1:34" x14ac:dyDescent="0.25">
      <c r="A13" t="s">
        <v>50</v>
      </c>
      <c r="B13" t="s">
        <v>44</v>
      </c>
      <c r="C13">
        <v>55</v>
      </c>
      <c r="D13" t="s">
        <v>38</v>
      </c>
      <c r="E13">
        <v>163</v>
      </c>
      <c r="F13" t="s">
        <v>51</v>
      </c>
      <c r="G13" s="2">
        <v>17</v>
      </c>
      <c r="H13" s="2">
        <v>1</v>
      </c>
      <c r="I13" s="2">
        <v>11</v>
      </c>
      <c r="J13" s="2">
        <v>2</v>
      </c>
      <c r="K13" s="2">
        <v>3</v>
      </c>
      <c r="L13" s="2">
        <v>1</v>
      </c>
      <c r="M13" s="2">
        <v>2</v>
      </c>
      <c r="N13" s="2">
        <v>0</v>
      </c>
      <c r="O13">
        <f t="shared" si="2"/>
        <v>6</v>
      </c>
      <c r="P13">
        <f t="shared" si="3"/>
        <v>51</v>
      </c>
      <c r="Q13">
        <f t="shared" si="4"/>
        <v>1</v>
      </c>
      <c r="R13">
        <f t="shared" si="5"/>
        <v>22</v>
      </c>
      <c r="S13">
        <f t="shared" si="6"/>
        <v>0</v>
      </c>
      <c r="T13">
        <f t="shared" si="1"/>
        <v>74</v>
      </c>
    </row>
    <row r="14" spans="1:34" x14ac:dyDescent="0.25">
      <c r="A14" t="s">
        <v>52</v>
      </c>
      <c r="B14" t="s">
        <v>44</v>
      </c>
      <c r="C14">
        <v>20</v>
      </c>
      <c r="D14" t="s">
        <v>35</v>
      </c>
      <c r="E14">
        <v>186</v>
      </c>
      <c r="F14">
        <v>89</v>
      </c>
      <c r="G14" s="2">
        <v>5</v>
      </c>
      <c r="H14" s="2">
        <v>3</v>
      </c>
      <c r="I14" s="2">
        <v>7</v>
      </c>
      <c r="J14" s="2">
        <v>7</v>
      </c>
      <c r="K14" s="2">
        <v>2</v>
      </c>
      <c r="L14" s="2">
        <v>0</v>
      </c>
      <c r="M14" s="2">
        <v>3</v>
      </c>
      <c r="N14" s="2">
        <v>1</v>
      </c>
      <c r="O14">
        <f t="shared" si="2"/>
        <v>6</v>
      </c>
      <c r="P14">
        <f t="shared" si="3"/>
        <v>10</v>
      </c>
      <c r="Q14">
        <f t="shared" si="4"/>
        <v>0</v>
      </c>
      <c r="R14">
        <f t="shared" si="5"/>
        <v>21</v>
      </c>
      <c r="S14">
        <f t="shared" si="6"/>
        <v>7</v>
      </c>
      <c r="T14">
        <f t="shared" si="1"/>
        <v>38</v>
      </c>
    </row>
    <row r="15" spans="1:34" x14ac:dyDescent="0.25">
      <c r="A15" t="s">
        <v>53</v>
      </c>
      <c r="B15" t="s">
        <v>34</v>
      </c>
      <c r="C15">
        <v>26</v>
      </c>
      <c r="D15" t="s">
        <v>35</v>
      </c>
      <c r="E15">
        <v>180</v>
      </c>
      <c r="F15">
        <v>75</v>
      </c>
      <c r="G15" s="2">
        <v>12</v>
      </c>
      <c r="H15" s="2">
        <v>1</v>
      </c>
      <c r="I15" s="2">
        <v>15</v>
      </c>
      <c r="J15" s="2">
        <v>17</v>
      </c>
      <c r="K15" s="2">
        <v>2</v>
      </c>
      <c r="L15" s="2">
        <v>0</v>
      </c>
      <c r="M15" s="2">
        <v>3</v>
      </c>
      <c r="N15" s="2">
        <v>1</v>
      </c>
      <c r="O15">
        <f t="shared" si="2"/>
        <v>6</v>
      </c>
      <c r="P15">
        <f t="shared" si="3"/>
        <v>24</v>
      </c>
      <c r="Q15">
        <f t="shared" si="4"/>
        <v>0</v>
      </c>
      <c r="R15">
        <f t="shared" si="5"/>
        <v>45</v>
      </c>
      <c r="S15">
        <f t="shared" si="6"/>
        <v>17</v>
      </c>
      <c r="T15">
        <f t="shared" si="1"/>
        <v>86</v>
      </c>
    </row>
    <row r="16" spans="1:34" x14ac:dyDescent="0.25">
      <c r="A16" t="s">
        <v>54</v>
      </c>
      <c r="B16" t="s">
        <v>91</v>
      </c>
      <c r="C16">
        <v>26</v>
      </c>
      <c r="D16" t="s">
        <v>35</v>
      </c>
      <c r="E16">
        <v>178</v>
      </c>
      <c r="F16">
        <v>72</v>
      </c>
      <c r="G16" s="2">
        <v>8</v>
      </c>
      <c r="H16" s="2">
        <v>10</v>
      </c>
      <c r="I16" s="2">
        <v>15</v>
      </c>
      <c r="J16" s="2">
        <v>4</v>
      </c>
      <c r="K16" s="2">
        <v>2</v>
      </c>
      <c r="L16" s="2">
        <v>1</v>
      </c>
      <c r="M16" s="2">
        <v>3</v>
      </c>
      <c r="N16" s="2">
        <v>0</v>
      </c>
      <c r="O16">
        <f t="shared" si="2"/>
        <v>6</v>
      </c>
      <c r="P16">
        <f t="shared" si="3"/>
        <v>16</v>
      </c>
      <c r="Q16">
        <f t="shared" si="4"/>
        <v>10</v>
      </c>
      <c r="R16">
        <f t="shared" si="5"/>
        <v>45</v>
      </c>
      <c r="S16">
        <f t="shared" si="6"/>
        <v>0</v>
      </c>
      <c r="T16">
        <f t="shared" si="1"/>
        <v>71</v>
      </c>
    </row>
    <row r="17" spans="1:20" x14ac:dyDescent="0.25">
      <c r="A17" t="s">
        <v>55</v>
      </c>
      <c r="B17" t="s">
        <v>34</v>
      </c>
      <c r="C17">
        <v>26</v>
      </c>
      <c r="D17" t="s">
        <v>38</v>
      </c>
      <c r="E17">
        <v>167</v>
      </c>
      <c r="F17">
        <v>80</v>
      </c>
      <c r="G17" s="2">
        <v>4</v>
      </c>
      <c r="H17" s="2">
        <v>10</v>
      </c>
      <c r="I17" s="2">
        <v>7</v>
      </c>
      <c r="J17" s="2">
        <v>6</v>
      </c>
      <c r="K17" s="2">
        <v>0</v>
      </c>
      <c r="L17" s="2">
        <v>3</v>
      </c>
      <c r="M17" s="2">
        <v>2</v>
      </c>
      <c r="N17" s="2">
        <v>1</v>
      </c>
      <c r="O17">
        <f t="shared" si="2"/>
        <v>6</v>
      </c>
      <c r="P17">
        <f t="shared" si="3"/>
        <v>0</v>
      </c>
      <c r="Q17">
        <f t="shared" si="4"/>
        <v>30</v>
      </c>
      <c r="R17">
        <f t="shared" si="5"/>
        <v>14</v>
      </c>
      <c r="S17">
        <f t="shared" si="6"/>
        <v>6</v>
      </c>
      <c r="T17">
        <f t="shared" si="1"/>
        <v>50</v>
      </c>
    </row>
    <row r="18" spans="1:20" x14ac:dyDescent="0.25">
      <c r="A18" t="s">
        <v>56</v>
      </c>
      <c r="B18" t="s">
        <v>44</v>
      </c>
      <c r="C18">
        <v>20</v>
      </c>
      <c r="D18" t="s">
        <v>35</v>
      </c>
      <c r="E18">
        <v>174</v>
      </c>
      <c r="F18">
        <v>60</v>
      </c>
      <c r="G18" s="2">
        <v>7</v>
      </c>
      <c r="H18" s="2">
        <v>9</v>
      </c>
      <c r="I18" s="2">
        <v>14</v>
      </c>
      <c r="J18" s="2">
        <v>4</v>
      </c>
      <c r="K18" s="2">
        <v>3</v>
      </c>
      <c r="L18" s="2">
        <v>2</v>
      </c>
      <c r="M18" s="2">
        <v>0</v>
      </c>
      <c r="N18" s="2">
        <v>1</v>
      </c>
      <c r="O18">
        <f t="shared" si="2"/>
        <v>6</v>
      </c>
      <c r="P18">
        <f t="shared" si="3"/>
        <v>21</v>
      </c>
      <c r="Q18">
        <f t="shared" si="4"/>
        <v>18</v>
      </c>
      <c r="R18">
        <f t="shared" si="5"/>
        <v>0</v>
      </c>
      <c r="S18">
        <f t="shared" si="6"/>
        <v>4</v>
      </c>
      <c r="T18">
        <f t="shared" si="1"/>
        <v>43</v>
      </c>
    </row>
    <row r="19" spans="1:20" x14ac:dyDescent="0.25">
      <c r="A19" t="s">
        <v>57</v>
      </c>
      <c r="B19" t="s">
        <v>44</v>
      </c>
      <c r="C19">
        <v>27</v>
      </c>
      <c r="D19" t="s">
        <v>35</v>
      </c>
      <c r="E19">
        <v>197</v>
      </c>
      <c r="F19">
        <v>120</v>
      </c>
      <c r="G19" s="2">
        <v>11</v>
      </c>
      <c r="H19" s="2">
        <v>3</v>
      </c>
      <c r="I19" s="2">
        <v>14</v>
      </c>
      <c r="J19" s="2">
        <v>5</v>
      </c>
      <c r="K19" s="2">
        <v>2</v>
      </c>
      <c r="L19" s="2">
        <v>1</v>
      </c>
      <c r="M19" s="2">
        <v>3</v>
      </c>
      <c r="N19" s="2">
        <v>0</v>
      </c>
      <c r="O19">
        <f t="shared" si="2"/>
        <v>6</v>
      </c>
      <c r="P19">
        <f t="shared" si="3"/>
        <v>22</v>
      </c>
      <c r="Q19">
        <f t="shared" si="4"/>
        <v>3</v>
      </c>
      <c r="R19">
        <f t="shared" si="5"/>
        <v>42</v>
      </c>
      <c r="S19">
        <f t="shared" si="6"/>
        <v>0</v>
      </c>
      <c r="T19">
        <f t="shared" si="1"/>
        <v>67</v>
      </c>
    </row>
    <row r="20" spans="1:20" x14ac:dyDescent="0.25">
      <c r="A20" t="s">
        <v>58</v>
      </c>
      <c r="B20" t="s">
        <v>34</v>
      </c>
      <c r="C20">
        <v>27</v>
      </c>
      <c r="D20" t="s">
        <v>35</v>
      </c>
      <c r="E20">
        <v>189</v>
      </c>
      <c r="F20">
        <v>70</v>
      </c>
      <c r="G20" s="2">
        <v>12</v>
      </c>
      <c r="H20" s="2">
        <v>3</v>
      </c>
      <c r="I20" s="2">
        <v>11</v>
      </c>
      <c r="J20" s="2">
        <v>10</v>
      </c>
      <c r="K20" s="2">
        <v>3</v>
      </c>
      <c r="L20" s="2">
        <v>0</v>
      </c>
      <c r="M20" s="2">
        <v>2</v>
      </c>
      <c r="N20" s="2">
        <v>1</v>
      </c>
      <c r="O20">
        <f t="shared" si="2"/>
        <v>6</v>
      </c>
      <c r="P20">
        <f t="shared" si="3"/>
        <v>36</v>
      </c>
      <c r="Q20">
        <f t="shared" si="4"/>
        <v>0</v>
      </c>
      <c r="R20">
        <f t="shared" si="5"/>
        <v>22</v>
      </c>
      <c r="S20">
        <f t="shared" si="6"/>
        <v>10</v>
      </c>
      <c r="T20">
        <f t="shared" si="1"/>
        <v>68</v>
      </c>
    </row>
    <row r="21" spans="1:20" x14ac:dyDescent="0.25">
      <c r="A21" t="s">
        <v>59</v>
      </c>
      <c r="B21" t="s">
        <v>34</v>
      </c>
      <c r="C21">
        <v>29</v>
      </c>
      <c r="D21" t="s">
        <v>35</v>
      </c>
      <c r="E21">
        <v>173</v>
      </c>
      <c r="F21">
        <v>70</v>
      </c>
      <c r="G21" s="2">
        <v>10</v>
      </c>
      <c r="H21" s="2">
        <v>4</v>
      </c>
      <c r="I21" s="2">
        <v>15</v>
      </c>
      <c r="J21" s="2">
        <v>5</v>
      </c>
      <c r="K21" s="2">
        <v>2</v>
      </c>
      <c r="L21" s="2">
        <v>1</v>
      </c>
      <c r="M21" s="2">
        <v>3</v>
      </c>
      <c r="N21" s="2">
        <v>0</v>
      </c>
      <c r="O21">
        <f t="shared" si="2"/>
        <v>6</v>
      </c>
      <c r="P21">
        <f t="shared" si="3"/>
        <v>20</v>
      </c>
      <c r="Q21">
        <f t="shared" si="4"/>
        <v>4</v>
      </c>
      <c r="R21">
        <f t="shared" si="5"/>
        <v>45</v>
      </c>
      <c r="S21">
        <f t="shared" si="6"/>
        <v>0</v>
      </c>
      <c r="T21">
        <f t="shared" si="1"/>
        <v>69</v>
      </c>
    </row>
    <row r="22" spans="1:20" x14ac:dyDescent="0.25">
      <c r="A22" t="s">
        <v>60</v>
      </c>
      <c r="B22" t="s">
        <v>91</v>
      </c>
      <c r="C22">
        <v>24</v>
      </c>
      <c r="D22" t="s">
        <v>35</v>
      </c>
      <c r="E22">
        <v>182</v>
      </c>
      <c r="F22">
        <v>80</v>
      </c>
      <c r="G22" s="2">
        <v>12</v>
      </c>
      <c r="H22" s="2">
        <v>2</v>
      </c>
      <c r="I22" s="2">
        <v>7</v>
      </c>
      <c r="J22" s="2">
        <v>5</v>
      </c>
      <c r="K22" s="2">
        <v>3</v>
      </c>
      <c r="L22" s="2">
        <v>0</v>
      </c>
      <c r="M22" s="2">
        <v>2</v>
      </c>
      <c r="N22" s="2">
        <v>1</v>
      </c>
      <c r="O22">
        <f t="shared" si="2"/>
        <v>6</v>
      </c>
      <c r="P22">
        <f t="shared" si="3"/>
        <v>36</v>
      </c>
      <c r="Q22">
        <f t="shared" si="4"/>
        <v>0</v>
      </c>
      <c r="R22">
        <f t="shared" si="5"/>
        <v>14</v>
      </c>
      <c r="S22">
        <f t="shared" si="6"/>
        <v>5</v>
      </c>
      <c r="T22">
        <f t="shared" si="1"/>
        <v>55</v>
      </c>
    </row>
    <row r="23" spans="1:20" x14ac:dyDescent="0.25">
      <c r="A23" t="s">
        <v>61</v>
      </c>
      <c r="B23" t="s">
        <v>44</v>
      </c>
      <c r="C23">
        <v>25</v>
      </c>
      <c r="D23" t="s">
        <v>35</v>
      </c>
      <c r="E23">
        <v>185</v>
      </c>
      <c r="F23">
        <v>64</v>
      </c>
      <c r="G23" s="2">
        <v>11</v>
      </c>
      <c r="H23" s="2">
        <v>3</v>
      </c>
      <c r="I23" s="2">
        <v>16</v>
      </c>
      <c r="J23" s="2">
        <v>11</v>
      </c>
      <c r="K23" s="2">
        <v>2</v>
      </c>
      <c r="L23" s="2">
        <v>0</v>
      </c>
      <c r="M23" s="2">
        <v>3</v>
      </c>
      <c r="N23" s="2">
        <v>1</v>
      </c>
      <c r="O23">
        <f t="shared" si="2"/>
        <v>6</v>
      </c>
      <c r="P23">
        <f t="shared" si="3"/>
        <v>22</v>
      </c>
      <c r="Q23">
        <f t="shared" si="4"/>
        <v>0</v>
      </c>
      <c r="R23">
        <f t="shared" si="5"/>
        <v>48</v>
      </c>
      <c r="S23">
        <f t="shared" si="6"/>
        <v>11</v>
      </c>
      <c r="T23">
        <f t="shared" si="1"/>
        <v>81</v>
      </c>
    </row>
    <row r="24" spans="1:20" x14ac:dyDescent="0.25">
      <c r="A24" t="s">
        <v>62</v>
      </c>
      <c r="B24" t="s">
        <v>34</v>
      </c>
      <c r="C24">
        <v>28</v>
      </c>
      <c r="D24" t="s">
        <v>35</v>
      </c>
      <c r="E24">
        <v>171</v>
      </c>
      <c r="F24">
        <v>60</v>
      </c>
      <c r="G24" s="2">
        <v>14</v>
      </c>
      <c r="H24" s="2">
        <v>7</v>
      </c>
      <c r="I24" s="2">
        <v>13</v>
      </c>
      <c r="J24" s="2">
        <v>8</v>
      </c>
      <c r="K24" s="2">
        <v>2</v>
      </c>
      <c r="L24" s="2">
        <v>0</v>
      </c>
      <c r="M24" s="2">
        <v>3</v>
      </c>
      <c r="N24" s="2">
        <v>1</v>
      </c>
      <c r="O24">
        <f t="shared" si="2"/>
        <v>6</v>
      </c>
      <c r="P24">
        <f t="shared" si="3"/>
        <v>28</v>
      </c>
      <c r="Q24">
        <f t="shared" si="4"/>
        <v>0</v>
      </c>
      <c r="R24">
        <f t="shared" si="5"/>
        <v>39</v>
      </c>
      <c r="S24">
        <f t="shared" si="6"/>
        <v>8</v>
      </c>
      <c r="T24">
        <f t="shared" si="1"/>
        <v>75</v>
      </c>
    </row>
    <row r="25" spans="1:20" x14ac:dyDescent="0.25">
      <c r="A25" t="s">
        <v>63</v>
      </c>
      <c r="B25" t="s">
        <v>44</v>
      </c>
      <c r="C25">
        <v>20</v>
      </c>
      <c r="D25" t="s">
        <v>35</v>
      </c>
      <c r="E25">
        <v>175</v>
      </c>
      <c r="F25">
        <v>70</v>
      </c>
      <c r="G25" s="2">
        <v>15</v>
      </c>
      <c r="H25" s="2">
        <v>2</v>
      </c>
      <c r="I25" s="2">
        <v>14</v>
      </c>
      <c r="J25" s="2">
        <v>16</v>
      </c>
      <c r="K25" s="2">
        <v>3</v>
      </c>
      <c r="L25" s="2">
        <v>0</v>
      </c>
      <c r="M25" s="2">
        <v>1</v>
      </c>
      <c r="N25" s="2">
        <v>2</v>
      </c>
      <c r="O25">
        <f t="shared" si="2"/>
        <v>6</v>
      </c>
      <c r="P25">
        <f t="shared" si="3"/>
        <v>45</v>
      </c>
      <c r="Q25">
        <f t="shared" si="4"/>
        <v>0</v>
      </c>
      <c r="R25">
        <f t="shared" si="5"/>
        <v>14</v>
      </c>
      <c r="S25">
        <f t="shared" si="6"/>
        <v>32</v>
      </c>
      <c r="T25">
        <f t="shared" si="1"/>
        <v>91</v>
      </c>
    </row>
    <row r="26" spans="1:20" x14ac:dyDescent="0.25">
      <c r="A26" t="s">
        <v>64</v>
      </c>
      <c r="B26" t="s">
        <v>91</v>
      </c>
      <c r="C26">
        <v>24</v>
      </c>
      <c r="D26" t="s">
        <v>35</v>
      </c>
      <c r="E26">
        <v>175</v>
      </c>
      <c r="F26">
        <v>72</v>
      </c>
      <c r="G26" s="2">
        <v>5</v>
      </c>
      <c r="H26" s="2">
        <v>1</v>
      </c>
      <c r="I26" s="2">
        <v>8</v>
      </c>
      <c r="J26" s="2">
        <v>14</v>
      </c>
      <c r="K26" s="2">
        <v>3</v>
      </c>
      <c r="L26" s="2">
        <v>0</v>
      </c>
      <c r="M26" s="2">
        <v>2</v>
      </c>
      <c r="N26" s="2">
        <v>1</v>
      </c>
      <c r="O26">
        <f t="shared" si="2"/>
        <v>6</v>
      </c>
      <c r="P26">
        <f t="shared" si="3"/>
        <v>15</v>
      </c>
      <c r="Q26">
        <f t="shared" si="4"/>
        <v>0</v>
      </c>
      <c r="R26">
        <f t="shared" si="5"/>
        <v>16</v>
      </c>
      <c r="S26">
        <f t="shared" si="6"/>
        <v>14</v>
      </c>
      <c r="T26">
        <f t="shared" si="1"/>
        <v>45</v>
      </c>
    </row>
    <row r="27" spans="1:20" x14ac:dyDescent="0.25">
      <c r="A27" t="s">
        <v>65</v>
      </c>
      <c r="B27" t="s">
        <v>44</v>
      </c>
      <c r="C27">
        <v>22</v>
      </c>
      <c r="D27" t="s">
        <v>38</v>
      </c>
      <c r="E27">
        <v>165</v>
      </c>
      <c r="F27">
        <v>56</v>
      </c>
      <c r="G27" s="2">
        <v>14</v>
      </c>
      <c r="H27" s="2">
        <v>6</v>
      </c>
      <c r="I27" s="2">
        <v>9</v>
      </c>
      <c r="J27" s="2">
        <v>10</v>
      </c>
      <c r="K27" s="2">
        <v>2</v>
      </c>
      <c r="L27" s="2">
        <v>0</v>
      </c>
      <c r="M27" s="2">
        <v>3</v>
      </c>
      <c r="N27" s="2">
        <v>1</v>
      </c>
      <c r="O27">
        <f t="shared" si="2"/>
        <v>6</v>
      </c>
      <c r="P27">
        <f t="shared" si="3"/>
        <v>28</v>
      </c>
      <c r="Q27">
        <f t="shared" si="4"/>
        <v>0</v>
      </c>
      <c r="R27">
        <f t="shared" si="5"/>
        <v>27</v>
      </c>
      <c r="S27">
        <f t="shared" si="6"/>
        <v>10</v>
      </c>
      <c r="T27">
        <f t="shared" si="1"/>
        <v>65</v>
      </c>
    </row>
    <row r="28" spans="1:20" x14ac:dyDescent="0.25">
      <c r="A28" t="s">
        <v>66</v>
      </c>
      <c r="B28" t="s">
        <v>34</v>
      </c>
      <c r="C28">
        <v>35</v>
      </c>
      <c r="D28" t="s">
        <v>35</v>
      </c>
      <c r="E28">
        <v>181</v>
      </c>
      <c r="F28">
        <v>82</v>
      </c>
      <c r="G28" s="2">
        <v>10</v>
      </c>
      <c r="H28" s="2">
        <v>6</v>
      </c>
      <c r="I28" s="2">
        <v>14</v>
      </c>
      <c r="J28" s="2">
        <v>11</v>
      </c>
      <c r="K28" s="2">
        <v>1</v>
      </c>
      <c r="L28" s="2">
        <v>0</v>
      </c>
      <c r="M28" s="2">
        <v>2</v>
      </c>
      <c r="N28" s="2">
        <v>3</v>
      </c>
      <c r="O28">
        <f t="shared" si="2"/>
        <v>6</v>
      </c>
      <c r="P28">
        <f t="shared" si="3"/>
        <v>10</v>
      </c>
      <c r="Q28">
        <f t="shared" si="4"/>
        <v>0</v>
      </c>
      <c r="R28">
        <f t="shared" si="5"/>
        <v>28</v>
      </c>
      <c r="S28">
        <f t="shared" si="6"/>
        <v>33</v>
      </c>
      <c r="T28">
        <f t="shared" si="1"/>
        <v>71</v>
      </c>
    </row>
    <row r="29" spans="1:20" x14ac:dyDescent="0.25">
      <c r="A29" t="s">
        <v>67</v>
      </c>
      <c r="B29" t="s">
        <v>34</v>
      </c>
      <c r="C29">
        <v>34</v>
      </c>
      <c r="D29" t="s">
        <v>38</v>
      </c>
      <c r="E29">
        <v>167</v>
      </c>
      <c r="F29">
        <v>54</v>
      </c>
      <c r="G29" s="2">
        <v>9</v>
      </c>
      <c r="H29" s="2">
        <v>5</v>
      </c>
      <c r="I29" s="2">
        <v>12</v>
      </c>
      <c r="J29" s="2">
        <v>12</v>
      </c>
      <c r="K29" s="2">
        <v>2</v>
      </c>
      <c r="L29" s="2">
        <v>0</v>
      </c>
      <c r="M29" s="2">
        <v>2</v>
      </c>
      <c r="N29" s="2">
        <v>2</v>
      </c>
      <c r="O29">
        <f t="shared" si="2"/>
        <v>6</v>
      </c>
      <c r="P29">
        <f t="shared" si="3"/>
        <v>18</v>
      </c>
      <c r="Q29">
        <f t="shared" si="4"/>
        <v>0</v>
      </c>
      <c r="R29">
        <f t="shared" si="5"/>
        <v>24</v>
      </c>
      <c r="S29">
        <f t="shared" si="6"/>
        <v>24</v>
      </c>
      <c r="T29">
        <f t="shared" si="1"/>
        <v>66</v>
      </c>
    </row>
    <row r="30" spans="1:20" x14ac:dyDescent="0.25">
      <c r="A30" t="s">
        <v>68</v>
      </c>
      <c r="B30" t="s">
        <v>44</v>
      </c>
      <c r="C30">
        <v>27</v>
      </c>
      <c r="D30" t="s">
        <v>35</v>
      </c>
      <c r="E30">
        <v>192</v>
      </c>
      <c r="F30">
        <v>96</v>
      </c>
      <c r="G30" s="2">
        <v>19</v>
      </c>
      <c r="H30" s="2">
        <v>7</v>
      </c>
      <c r="I30" s="2">
        <v>21</v>
      </c>
      <c r="J30" s="2">
        <v>12</v>
      </c>
      <c r="K30" s="2">
        <v>3</v>
      </c>
      <c r="L30">
        <v>1</v>
      </c>
      <c r="M30" s="2">
        <v>2</v>
      </c>
      <c r="N30" s="2">
        <v>0</v>
      </c>
      <c r="O30">
        <f t="shared" si="2"/>
        <v>6</v>
      </c>
      <c r="P30">
        <f t="shared" si="3"/>
        <v>57</v>
      </c>
      <c r="Q30">
        <f t="shared" si="4"/>
        <v>7</v>
      </c>
      <c r="R30">
        <f t="shared" si="5"/>
        <v>42</v>
      </c>
      <c r="S30">
        <f t="shared" si="6"/>
        <v>0</v>
      </c>
      <c r="T30">
        <f t="shared" si="1"/>
        <v>106</v>
      </c>
    </row>
    <row r="31" spans="1:20" x14ac:dyDescent="0.25">
      <c r="A31" t="s">
        <v>69</v>
      </c>
      <c r="B31" t="s">
        <v>34</v>
      </c>
      <c r="C31">
        <v>25</v>
      </c>
      <c r="D31" t="s">
        <v>38</v>
      </c>
      <c r="E31">
        <v>157</v>
      </c>
      <c r="F31">
        <v>48</v>
      </c>
      <c r="G31" s="2">
        <v>5</v>
      </c>
      <c r="H31" s="2">
        <v>1</v>
      </c>
      <c r="I31" s="2">
        <v>14</v>
      </c>
      <c r="J31" s="2">
        <v>16</v>
      </c>
      <c r="K31" s="2">
        <v>1</v>
      </c>
      <c r="L31" s="2">
        <v>0</v>
      </c>
      <c r="M31" s="2">
        <v>3</v>
      </c>
      <c r="N31" s="2">
        <v>2</v>
      </c>
      <c r="O31">
        <f t="shared" si="2"/>
        <v>6</v>
      </c>
      <c r="P31">
        <f t="shared" si="3"/>
        <v>5</v>
      </c>
      <c r="Q31">
        <f t="shared" si="4"/>
        <v>0</v>
      </c>
      <c r="R31">
        <f t="shared" si="5"/>
        <v>42</v>
      </c>
      <c r="S31">
        <f t="shared" si="6"/>
        <v>32</v>
      </c>
      <c r="T31">
        <f t="shared" si="1"/>
        <v>79</v>
      </c>
    </row>
    <row r="32" spans="1:20" x14ac:dyDescent="0.25">
      <c r="A32" t="s">
        <v>70</v>
      </c>
      <c r="B32" t="s">
        <v>34</v>
      </c>
      <c r="C32">
        <v>32</v>
      </c>
      <c r="D32" t="s">
        <v>35</v>
      </c>
      <c r="E32">
        <v>192</v>
      </c>
      <c r="F32">
        <v>101</v>
      </c>
      <c r="G32" s="2">
        <v>12</v>
      </c>
      <c r="H32" s="2">
        <v>6</v>
      </c>
      <c r="I32" s="2">
        <v>7</v>
      </c>
      <c r="J32" s="2">
        <v>5</v>
      </c>
      <c r="K32" s="2">
        <v>3</v>
      </c>
      <c r="L32" s="2">
        <v>2</v>
      </c>
      <c r="M32" s="2">
        <v>1</v>
      </c>
      <c r="N32" s="2">
        <v>0</v>
      </c>
      <c r="O32">
        <f t="shared" si="2"/>
        <v>6</v>
      </c>
      <c r="P32">
        <f t="shared" si="3"/>
        <v>36</v>
      </c>
      <c r="Q32">
        <f t="shared" si="4"/>
        <v>12</v>
      </c>
      <c r="R32">
        <f t="shared" si="5"/>
        <v>7</v>
      </c>
      <c r="S32">
        <f t="shared" si="6"/>
        <v>0</v>
      </c>
      <c r="T32">
        <f t="shared" si="1"/>
        <v>55</v>
      </c>
    </row>
    <row r="33" spans="1:20" x14ac:dyDescent="0.25">
      <c r="A33" t="s">
        <v>71</v>
      </c>
      <c r="B33" t="s">
        <v>44</v>
      </c>
      <c r="C33">
        <v>32</v>
      </c>
      <c r="D33" t="s">
        <v>35</v>
      </c>
      <c r="E33">
        <v>172</v>
      </c>
      <c r="F33">
        <v>56</v>
      </c>
      <c r="G33" s="2">
        <v>10</v>
      </c>
      <c r="H33" s="2">
        <v>5</v>
      </c>
      <c r="I33" s="2">
        <v>11</v>
      </c>
      <c r="J33" s="2">
        <v>4</v>
      </c>
      <c r="K33" s="2">
        <v>3</v>
      </c>
      <c r="L33" s="2">
        <v>0</v>
      </c>
      <c r="M33" s="2">
        <v>1</v>
      </c>
      <c r="N33" s="2">
        <v>2</v>
      </c>
      <c r="O33">
        <f t="shared" si="2"/>
        <v>6</v>
      </c>
      <c r="P33">
        <f t="shared" si="3"/>
        <v>30</v>
      </c>
      <c r="Q33">
        <f t="shared" si="4"/>
        <v>0</v>
      </c>
      <c r="R33">
        <f t="shared" si="5"/>
        <v>11</v>
      </c>
      <c r="S33">
        <f t="shared" si="6"/>
        <v>8</v>
      </c>
      <c r="T33">
        <f t="shared" si="1"/>
        <v>49</v>
      </c>
    </row>
    <row r="34" spans="1:20" x14ac:dyDescent="0.25">
      <c r="A34" t="s">
        <v>72</v>
      </c>
      <c r="B34" t="s">
        <v>44</v>
      </c>
      <c r="C34">
        <v>31</v>
      </c>
      <c r="D34" t="s">
        <v>38</v>
      </c>
      <c r="E34">
        <v>158</v>
      </c>
      <c r="F34">
        <v>56</v>
      </c>
      <c r="G34" s="2">
        <v>10</v>
      </c>
      <c r="H34" s="2">
        <v>6</v>
      </c>
      <c r="I34" s="2">
        <v>5</v>
      </c>
      <c r="J34" s="2">
        <v>3</v>
      </c>
      <c r="K34" s="2">
        <v>3</v>
      </c>
      <c r="L34" s="2">
        <v>0</v>
      </c>
      <c r="M34" s="2">
        <v>1</v>
      </c>
      <c r="N34" s="2">
        <v>2</v>
      </c>
      <c r="O34">
        <f t="shared" si="2"/>
        <v>6</v>
      </c>
      <c r="P34">
        <f t="shared" si="3"/>
        <v>30</v>
      </c>
      <c r="Q34">
        <f t="shared" si="4"/>
        <v>0</v>
      </c>
      <c r="R34">
        <f t="shared" si="5"/>
        <v>5</v>
      </c>
      <c r="S34">
        <f t="shared" si="6"/>
        <v>6</v>
      </c>
      <c r="T34">
        <f t="shared" si="1"/>
        <v>41</v>
      </c>
    </row>
    <row r="35" spans="1:20" x14ac:dyDescent="0.25">
      <c r="A35" t="s">
        <v>73</v>
      </c>
      <c r="B35" t="s">
        <v>34</v>
      </c>
      <c r="C35">
        <v>21</v>
      </c>
      <c r="D35" t="s">
        <v>38</v>
      </c>
      <c r="E35">
        <v>173</v>
      </c>
      <c r="F35">
        <v>64</v>
      </c>
      <c r="G35" s="2">
        <v>3</v>
      </c>
      <c r="H35" s="2">
        <v>1</v>
      </c>
      <c r="I35" s="2">
        <v>1</v>
      </c>
      <c r="J35" s="2">
        <v>1</v>
      </c>
      <c r="K35" s="2">
        <v>3</v>
      </c>
      <c r="L35" s="2">
        <v>0</v>
      </c>
      <c r="M35" s="2">
        <v>2</v>
      </c>
      <c r="N35" s="2">
        <v>1</v>
      </c>
      <c r="O35">
        <f t="shared" si="2"/>
        <v>6</v>
      </c>
      <c r="P35">
        <f t="shared" si="3"/>
        <v>9</v>
      </c>
      <c r="Q35">
        <f t="shared" si="4"/>
        <v>0</v>
      </c>
      <c r="R35">
        <f t="shared" si="5"/>
        <v>2</v>
      </c>
      <c r="S35">
        <f t="shared" si="6"/>
        <v>1</v>
      </c>
      <c r="T35">
        <f t="shared" si="1"/>
        <v>12</v>
      </c>
    </row>
    <row r="36" spans="1:20" x14ac:dyDescent="0.25">
      <c r="A36" t="s">
        <v>74</v>
      </c>
      <c r="B36" t="s">
        <v>44</v>
      </c>
      <c r="C36">
        <v>21</v>
      </c>
      <c r="D36" t="s">
        <v>35</v>
      </c>
      <c r="E36">
        <v>187</v>
      </c>
      <c r="F36">
        <v>73</v>
      </c>
      <c r="G36" s="2">
        <v>12</v>
      </c>
      <c r="H36" s="2">
        <v>3</v>
      </c>
      <c r="I36" s="2">
        <v>14</v>
      </c>
      <c r="J36" s="2">
        <v>2</v>
      </c>
      <c r="K36" s="2">
        <v>3</v>
      </c>
      <c r="L36" s="2">
        <v>0</v>
      </c>
      <c r="M36" s="2">
        <v>2</v>
      </c>
      <c r="N36" s="2">
        <v>1</v>
      </c>
      <c r="O36">
        <f t="shared" si="2"/>
        <v>6</v>
      </c>
      <c r="P36">
        <f t="shared" si="3"/>
        <v>36</v>
      </c>
      <c r="Q36">
        <f t="shared" si="4"/>
        <v>0</v>
      </c>
      <c r="R36">
        <f t="shared" si="5"/>
        <v>28</v>
      </c>
      <c r="S36">
        <f t="shared" si="6"/>
        <v>2</v>
      </c>
      <c r="T36">
        <f t="shared" si="1"/>
        <v>66</v>
      </c>
    </row>
    <row r="37" spans="1:20" x14ac:dyDescent="0.25">
      <c r="A37" t="s">
        <v>75</v>
      </c>
      <c r="B37" t="s">
        <v>44</v>
      </c>
      <c r="C37">
        <v>25</v>
      </c>
      <c r="D37" t="s">
        <v>35</v>
      </c>
      <c r="E37">
        <v>187</v>
      </c>
      <c r="F37">
        <v>105</v>
      </c>
      <c r="G37" s="2">
        <v>13</v>
      </c>
      <c r="H37" s="2">
        <v>2</v>
      </c>
      <c r="I37" s="2">
        <v>14</v>
      </c>
      <c r="J37" s="2">
        <v>15</v>
      </c>
      <c r="K37" s="2">
        <v>1</v>
      </c>
      <c r="L37" s="2">
        <v>0</v>
      </c>
      <c r="M37" s="2">
        <v>3</v>
      </c>
      <c r="N37" s="2">
        <v>2</v>
      </c>
      <c r="O37">
        <f t="shared" si="2"/>
        <v>6</v>
      </c>
      <c r="P37">
        <f t="shared" si="3"/>
        <v>13</v>
      </c>
      <c r="Q37">
        <f t="shared" si="4"/>
        <v>0</v>
      </c>
      <c r="R37">
        <f t="shared" si="5"/>
        <v>42</v>
      </c>
      <c r="S37">
        <f t="shared" si="6"/>
        <v>30</v>
      </c>
      <c r="T37">
        <f t="shared" si="1"/>
        <v>85</v>
      </c>
    </row>
    <row r="38" spans="1:20" x14ac:dyDescent="0.25">
      <c r="A38" t="s">
        <v>76</v>
      </c>
      <c r="B38" t="s">
        <v>34</v>
      </c>
      <c r="C38">
        <v>26</v>
      </c>
      <c r="D38" t="s">
        <v>35</v>
      </c>
      <c r="E38">
        <v>185</v>
      </c>
      <c r="F38">
        <v>82</v>
      </c>
      <c r="G38" s="2">
        <v>11</v>
      </c>
      <c r="H38" s="2">
        <v>3</v>
      </c>
      <c r="I38" s="2">
        <v>11</v>
      </c>
      <c r="J38" s="2">
        <v>2</v>
      </c>
      <c r="K38" s="2">
        <v>2</v>
      </c>
      <c r="L38" s="2">
        <v>0</v>
      </c>
      <c r="M38" s="2">
        <v>3</v>
      </c>
      <c r="N38" s="2">
        <v>1</v>
      </c>
      <c r="O38">
        <f t="shared" si="2"/>
        <v>6</v>
      </c>
      <c r="P38">
        <f t="shared" si="3"/>
        <v>22</v>
      </c>
      <c r="Q38">
        <f t="shared" si="4"/>
        <v>0</v>
      </c>
      <c r="R38">
        <f t="shared" si="5"/>
        <v>33</v>
      </c>
      <c r="S38">
        <f t="shared" si="6"/>
        <v>2</v>
      </c>
      <c r="T38">
        <f t="shared" si="1"/>
        <v>57</v>
      </c>
    </row>
    <row r="39" spans="1:20" x14ac:dyDescent="0.25">
      <c r="A39" t="s">
        <v>77</v>
      </c>
      <c r="B39" t="s">
        <v>34</v>
      </c>
      <c r="C39">
        <v>32</v>
      </c>
      <c r="D39" t="s">
        <v>38</v>
      </c>
      <c r="E39">
        <v>169</v>
      </c>
      <c r="F39">
        <v>70</v>
      </c>
      <c r="G39" s="2">
        <v>11</v>
      </c>
      <c r="H39" s="2">
        <v>1</v>
      </c>
      <c r="I39" s="2">
        <v>5</v>
      </c>
      <c r="J39" s="2">
        <v>4</v>
      </c>
      <c r="K39" s="2">
        <v>3</v>
      </c>
      <c r="L39" s="2">
        <v>0</v>
      </c>
      <c r="M39" s="2">
        <v>1</v>
      </c>
      <c r="N39" s="2">
        <v>2</v>
      </c>
      <c r="O39">
        <f t="shared" si="2"/>
        <v>6</v>
      </c>
      <c r="P39">
        <f t="shared" si="3"/>
        <v>33</v>
      </c>
      <c r="Q39">
        <f t="shared" si="4"/>
        <v>0</v>
      </c>
      <c r="R39">
        <f t="shared" si="5"/>
        <v>5</v>
      </c>
      <c r="S39">
        <f t="shared" si="6"/>
        <v>8</v>
      </c>
      <c r="T39">
        <f t="shared" si="1"/>
        <v>46</v>
      </c>
    </row>
    <row r="40" spans="1:20" x14ac:dyDescent="0.25">
      <c r="A40" t="s">
        <v>78</v>
      </c>
      <c r="B40" t="s">
        <v>44</v>
      </c>
      <c r="C40">
        <v>25</v>
      </c>
      <c r="D40" t="s">
        <v>35</v>
      </c>
      <c r="E40">
        <v>180</v>
      </c>
      <c r="F40">
        <v>76</v>
      </c>
      <c r="G40" s="2">
        <v>7</v>
      </c>
      <c r="H40" s="2">
        <v>1</v>
      </c>
      <c r="I40" s="2">
        <v>5</v>
      </c>
      <c r="J40" s="2">
        <v>2</v>
      </c>
      <c r="K40" s="2">
        <v>3</v>
      </c>
      <c r="L40" s="2">
        <v>0</v>
      </c>
      <c r="M40" s="2">
        <v>2</v>
      </c>
      <c r="N40" s="2">
        <v>1</v>
      </c>
      <c r="O40">
        <f t="shared" si="2"/>
        <v>6</v>
      </c>
      <c r="P40">
        <f t="shared" si="3"/>
        <v>21</v>
      </c>
      <c r="Q40">
        <f t="shared" si="4"/>
        <v>0</v>
      </c>
      <c r="R40">
        <f t="shared" si="5"/>
        <v>10</v>
      </c>
      <c r="S40">
        <f t="shared" si="6"/>
        <v>2</v>
      </c>
      <c r="T40">
        <f t="shared" si="1"/>
        <v>33</v>
      </c>
    </row>
    <row r="41" spans="1:20" x14ac:dyDescent="0.25">
      <c r="A41" t="s">
        <v>124</v>
      </c>
      <c r="B41" t="s">
        <v>34</v>
      </c>
      <c r="C41">
        <v>23</v>
      </c>
      <c r="D41" t="s">
        <v>38</v>
      </c>
      <c r="E41">
        <v>172</v>
      </c>
      <c r="F41">
        <v>60</v>
      </c>
      <c r="G41" s="2">
        <v>11</v>
      </c>
      <c r="H41" s="2">
        <v>2</v>
      </c>
      <c r="I41" s="2">
        <v>10</v>
      </c>
      <c r="J41" s="2">
        <v>12</v>
      </c>
      <c r="K41" s="2">
        <v>3</v>
      </c>
      <c r="L41" s="2">
        <v>0</v>
      </c>
      <c r="M41" s="2">
        <v>2</v>
      </c>
      <c r="N41" s="2">
        <v>1</v>
      </c>
      <c r="O41">
        <f t="shared" si="2"/>
        <v>6</v>
      </c>
      <c r="P41">
        <f t="shared" si="3"/>
        <v>33</v>
      </c>
      <c r="Q41">
        <f t="shared" si="4"/>
        <v>0</v>
      </c>
      <c r="R41">
        <f t="shared" si="5"/>
        <v>20</v>
      </c>
      <c r="S41">
        <f t="shared" si="6"/>
        <v>12</v>
      </c>
      <c r="T41">
        <f t="shared" si="1"/>
        <v>65</v>
      </c>
    </row>
    <row r="42" spans="1:20" x14ac:dyDescent="0.25">
      <c r="A42" t="s">
        <v>125</v>
      </c>
      <c r="B42" t="s">
        <v>34</v>
      </c>
      <c r="C42">
        <v>24</v>
      </c>
      <c r="D42" t="s">
        <v>35</v>
      </c>
      <c r="E42">
        <v>180</v>
      </c>
      <c r="F42">
        <v>81</v>
      </c>
      <c r="G42" s="2">
        <v>17</v>
      </c>
      <c r="H42" s="2">
        <v>3</v>
      </c>
      <c r="I42" s="2">
        <v>15</v>
      </c>
      <c r="J42" s="2">
        <v>7</v>
      </c>
      <c r="K42" s="2">
        <v>3</v>
      </c>
      <c r="L42" s="2">
        <v>0</v>
      </c>
      <c r="M42" s="2">
        <v>2</v>
      </c>
      <c r="N42" s="2">
        <v>1</v>
      </c>
      <c r="O42">
        <f t="shared" si="2"/>
        <v>6</v>
      </c>
      <c r="P42">
        <f t="shared" si="3"/>
        <v>51</v>
      </c>
      <c r="Q42">
        <f t="shared" si="4"/>
        <v>0</v>
      </c>
      <c r="R42">
        <f t="shared" si="5"/>
        <v>30</v>
      </c>
      <c r="S42">
        <f t="shared" si="6"/>
        <v>7</v>
      </c>
      <c r="T42">
        <f t="shared" si="1"/>
        <v>88</v>
      </c>
    </row>
    <row r="43" spans="1:20" x14ac:dyDescent="0.25">
      <c r="A43" t="s">
        <v>126</v>
      </c>
      <c r="B43" t="s">
        <v>44</v>
      </c>
      <c r="C43">
        <v>35</v>
      </c>
      <c r="D43" t="s">
        <v>35</v>
      </c>
      <c r="E43">
        <v>180</v>
      </c>
      <c r="F43">
        <v>78</v>
      </c>
      <c r="G43" s="2">
        <v>8</v>
      </c>
      <c r="H43" s="2">
        <v>12</v>
      </c>
      <c r="I43" s="2">
        <v>6</v>
      </c>
      <c r="J43" s="2">
        <v>3</v>
      </c>
      <c r="K43" s="2">
        <v>3</v>
      </c>
      <c r="L43" s="2">
        <v>2</v>
      </c>
      <c r="M43" s="2">
        <v>0</v>
      </c>
      <c r="N43" s="2">
        <v>1</v>
      </c>
      <c r="O43">
        <f t="shared" si="2"/>
        <v>6</v>
      </c>
      <c r="P43">
        <f t="shared" si="3"/>
        <v>24</v>
      </c>
      <c r="Q43">
        <f t="shared" si="4"/>
        <v>24</v>
      </c>
      <c r="R43">
        <f t="shared" si="5"/>
        <v>0</v>
      </c>
      <c r="S43">
        <f t="shared" si="6"/>
        <v>3</v>
      </c>
      <c r="T43">
        <f t="shared" si="1"/>
        <v>51</v>
      </c>
    </row>
    <row r="44" spans="1:20" x14ac:dyDescent="0.25">
      <c r="A44" t="s">
        <v>135</v>
      </c>
      <c r="B44" t="s">
        <v>34</v>
      </c>
      <c r="C44">
        <v>27</v>
      </c>
      <c r="D44" t="s">
        <v>38</v>
      </c>
      <c r="E44">
        <v>165</v>
      </c>
      <c r="F44">
        <v>70</v>
      </c>
      <c r="G44" s="2">
        <v>15</v>
      </c>
      <c r="H44" s="2">
        <v>5</v>
      </c>
      <c r="I44" s="2">
        <v>12</v>
      </c>
      <c r="J44" s="2">
        <v>13</v>
      </c>
      <c r="K44" s="2">
        <v>3</v>
      </c>
      <c r="L44" s="2">
        <v>0</v>
      </c>
      <c r="M44" s="2">
        <v>1</v>
      </c>
      <c r="N44" s="2">
        <v>2</v>
      </c>
      <c r="O44">
        <f t="shared" si="2"/>
        <v>6</v>
      </c>
      <c r="P44">
        <f t="shared" si="3"/>
        <v>45</v>
      </c>
      <c r="Q44">
        <f t="shared" si="4"/>
        <v>0</v>
      </c>
      <c r="R44">
        <f t="shared" si="5"/>
        <v>12</v>
      </c>
      <c r="S44">
        <f t="shared" si="6"/>
        <v>26</v>
      </c>
      <c r="T44">
        <f t="shared" si="1"/>
        <v>83</v>
      </c>
    </row>
    <row r="45" spans="1:20" x14ac:dyDescent="0.25">
      <c r="A45" t="s">
        <v>136</v>
      </c>
      <c r="B45" t="s">
        <v>34</v>
      </c>
      <c r="C45">
        <v>27</v>
      </c>
      <c r="D45" t="s">
        <v>35</v>
      </c>
      <c r="E45">
        <v>182</v>
      </c>
      <c r="F45">
        <v>95</v>
      </c>
      <c r="G45" s="2">
        <v>13</v>
      </c>
      <c r="H45" s="2">
        <v>4</v>
      </c>
      <c r="I45" s="2">
        <v>14</v>
      </c>
      <c r="J45" s="2">
        <v>2</v>
      </c>
      <c r="K45" s="2">
        <v>3</v>
      </c>
      <c r="L45" s="2">
        <v>0</v>
      </c>
      <c r="M45" s="2">
        <v>1</v>
      </c>
      <c r="N45" s="2">
        <v>2</v>
      </c>
      <c r="O45">
        <f t="shared" si="2"/>
        <v>6</v>
      </c>
      <c r="P45">
        <f t="shared" si="3"/>
        <v>39</v>
      </c>
      <c r="Q45">
        <f t="shared" si="4"/>
        <v>0</v>
      </c>
      <c r="R45">
        <f t="shared" si="5"/>
        <v>14</v>
      </c>
      <c r="S45">
        <f t="shared" si="6"/>
        <v>4</v>
      </c>
      <c r="T45">
        <f t="shared" si="1"/>
        <v>57</v>
      </c>
    </row>
    <row r="46" spans="1:20" x14ac:dyDescent="0.25">
      <c r="A46" t="s">
        <v>134</v>
      </c>
      <c r="B46" t="s">
        <v>44</v>
      </c>
      <c r="C46">
        <v>24</v>
      </c>
      <c r="D46" t="s">
        <v>38</v>
      </c>
      <c r="E46">
        <v>160</v>
      </c>
      <c r="F46">
        <v>53</v>
      </c>
      <c r="G46" s="2">
        <v>12</v>
      </c>
      <c r="H46" s="2">
        <v>2</v>
      </c>
      <c r="I46" s="2">
        <v>5</v>
      </c>
      <c r="J46" s="2">
        <v>5</v>
      </c>
      <c r="K46" s="2">
        <v>3</v>
      </c>
      <c r="L46" s="2">
        <v>0</v>
      </c>
      <c r="M46" s="2">
        <v>2</v>
      </c>
      <c r="N46" s="2">
        <v>1</v>
      </c>
      <c r="O46">
        <f t="shared" si="2"/>
        <v>6</v>
      </c>
      <c r="P46">
        <f t="shared" si="3"/>
        <v>36</v>
      </c>
      <c r="Q46">
        <f t="shared" si="4"/>
        <v>0</v>
      </c>
      <c r="R46">
        <f t="shared" si="5"/>
        <v>10</v>
      </c>
      <c r="S46">
        <f t="shared" si="6"/>
        <v>5</v>
      </c>
      <c r="T46">
        <f t="shared" si="1"/>
        <v>51</v>
      </c>
    </row>
    <row r="47" spans="1:20" x14ac:dyDescent="0.25">
      <c r="A47" t="s">
        <v>137</v>
      </c>
      <c r="B47" t="s">
        <v>44</v>
      </c>
      <c r="C47">
        <v>28</v>
      </c>
      <c r="D47" t="s">
        <v>38</v>
      </c>
      <c r="E47">
        <v>165</v>
      </c>
      <c r="F47">
        <v>59</v>
      </c>
      <c r="G47" s="2">
        <v>17</v>
      </c>
      <c r="H47" s="2">
        <v>14</v>
      </c>
      <c r="I47" s="2">
        <v>18</v>
      </c>
      <c r="J47" s="2">
        <v>10</v>
      </c>
      <c r="K47" s="2">
        <v>3</v>
      </c>
      <c r="L47" s="2">
        <v>0</v>
      </c>
      <c r="M47" s="2">
        <v>1</v>
      </c>
      <c r="N47" s="2">
        <v>2</v>
      </c>
      <c r="O47">
        <f t="shared" si="2"/>
        <v>6</v>
      </c>
      <c r="P47">
        <f t="shared" si="3"/>
        <v>51</v>
      </c>
      <c r="Q47">
        <f t="shared" si="4"/>
        <v>0</v>
      </c>
      <c r="R47">
        <f t="shared" si="5"/>
        <v>18</v>
      </c>
      <c r="S47">
        <f t="shared" si="6"/>
        <v>20</v>
      </c>
      <c r="T47">
        <f t="shared" si="1"/>
        <v>89</v>
      </c>
    </row>
    <row r="48" spans="1:20" x14ac:dyDescent="0.25">
      <c r="A48" t="s">
        <v>138</v>
      </c>
      <c r="B48" t="s">
        <v>44</v>
      </c>
      <c r="C48">
        <v>26</v>
      </c>
      <c r="D48" t="s">
        <v>35</v>
      </c>
      <c r="E48">
        <v>181</v>
      </c>
      <c r="F48">
        <v>80</v>
      </c>
      <c r="G48" s="2">
        <v>12</v>
      </c>
      <c r="H48" s="2">
        <v>4</v>
      </c>
      <c r="I48" s="2">
        <v>16</v>
      </c>
      <c r="J48" s="2">
        <v>18</v>
      </c>
      <c r="K48" s="2">
        <v>3</v>
      </c>
      <c r="L48" s="2">
        <v>0</v>
      </c>
      <c r="M48" s="2">
        <v>1</v>
      </c>
      <c r="N48" s="2">
        <v>2</v>
      </c>
      <c r="O48">
        <f t="shared" si="2"/>
        <v>6</v>
      </c>
      <c r="P48">
        <f t="shared" si="3"/>
        <v>36</v>
      </c>
      <c r="Q48">
        <f t="shared" si="4"/>
        <v>0</v>
      </c>
      <c r="R48">
        <f t="shared" si="5"/>
        <v>16</v>
      </c>
      <c r="S48">
        <f t="shared" si="6"/>
        <v>36</v>
      </c>
      <c r="T48">
        <f t="shared" si="1"/>
        <v>88</v>
      </c>
    </row>
    <row r="49" spans="1:20" x14ac:dyDescent="0.25">
      <c r="A49" t="s">
        <v>139</v>
      </c>
      <c r="B49" t="s">
        <v>34</v>
      </c>
      <c r="C49">
        <v>25</v>
      </c>
      <c r="D49" t="s">
        <v>35</v>
      </c>
      <c r="E49">
        <v>182</v>
      </c>
      <c r="F49">
        <v>65</v>
      </c>
      <c r="G49" s="2">
        <v>5</v>
      </c>
      <c r="H49" s="2">
        <v>6</v>
      </c>
      <c r="I49" s="2">
        <v>13</v>
      </c>
      <c r="J49" s="2">
        <v>10</v>
      </c>
      <c r="K49" s="2">
        <v>3</v>
      </c>
      <c r="L49" s="2">
        <v>0</v>
      </c>
      <c r="M49" s="2">
        <v>2</v>
      </c>
      <c r="N49" s="2">
        <v>1</v>
      </c>
      <c r="O49">
        <f t="shared" si="2"/>
        <v>6</v>
      </c>
      <c r="P49">
        <f t="shared" si="3"/>
        <v>15</v>
      </c>
      <c r="Q49">
        <f t="shared" si="4"/>
        <v>0</v>
      </c>
      <c r="R49">
        <f t="shared" si="5"/>
        <v>26</v>
      </c>
      <c r="S49">
        <f t="shared" si="6"/>
        <v>10</v>
      </c>
      <c r="T49">
        <f t="shared" si="1"/>
        <v>51</v>
      </c>
    </row>
    <row r="50" spans="1:20" x14ac:dyDescent="0.25">
      <c r="A50" t="s">
        <v>140</v>
      </c>
      <c r="B50" t="s">
        <v>44</v>
      </c>
      <c r="C50">
        <v>25</v>
      </c>
      <c r="D50" t="s">
        <v>35</v>
      </c>
      <c r="E50">
        <v>187</v>
      </c>
      <c r="F50">
        <v>71</v>
      </c>
      <c r="G50" s="2">
        <v>7</v>
      </c>
      <c r="H50" s="2">
        <v>2</v>
      </c>
      <c r="I50" s="2">
        <v>13</v>
      </c>
      <c r="J50" s="2">
        <v>13</v>
      </c>
      <c r="K50" s="2">
        <v>1</v>
      </c>
      <c r="L50" s="2">
        <v>0</v>
      </c>
      <c r="M50" s="2">
        <v>3</v>
      </c>
      <c r="N50" s="2">
        <v>2</v>
      </c>
      <c r="O50">
        <f t="shared" si="2"/>
        <v>6</v>
      </c>
      <c r="P50">
        <f t="shared" si="3"/>
        <v>7</v>
      </c>
      <c r="Q50">
        <f t="shared" si="4"/>
        <v>0</v>
      </c>
      <c r="R50">
        <f t="shared" si="5"/>
        <v>39</v>
      </c>
      <c r="S50">
        <f t="shared" si="6"/>
        <v>26</v>
      </c>
      <c r="T50">
        <f t="shared" si="1"/>
        <v>72</v>
      </c>
    </row>
    <row r="51" spans="1:20" x14ac:dyDescent="0.25">
      <c r="A51" t="s">
        <v>144</v>
      </c>
      <c r="B51" t="s">
        <v>34</v>
      </c>
      <c r="C51">
        <v>55</v>
      </c>
      <c r="D51" t="s">
        <v>38</v>
      </c>
      <c r="E51">
        <v>175</v>
      </c>
      <c r="F51">
        <v>88</v>
      </c>
      <c r="G51" s="2">
        <v>12</v>
      </c>
      <c r="H51" s="2">
        <v>13</v>
      </c>
      <c r="I51" s="2">
        <v>15</v>
      </c>
      <c r="J51" s="2">
        <v>11</v>
      </c>
      <c r="K51" s="2">
        <v>2</v>
      </c>
      <c r="L51" s="2">
        <v>2</v>
      </c>
      <c r="M51" s="2">
        <v>1</v>
      </c>
      <c r="N51" s="2">
        <v>1</v>
      </c>
      <c r="O51">
        <f t="shared" si="2"/>
        <v>6</v>
      </c>
      <c r="P51">
        <f t="shared" si="3"/>
        <v>24</v>
      </c>
      <c r="Q51">
        <f t="shared" si="4"/>
        <v>26</v>
      </c>
      <c r="R51">
        <f t="shared" si="5"/>
        <v>15</v>
      </c>
      <c r="S51">
        <f t="shared" si="6"/>
        <v>11</v>
      </c>
      <c r="T51">
        <f t="shared" si="1"/>
        <v>76</v>
      </c>
    </row>
    <row r="52" spans="1:20" x14ac:dyDescent="0.25">
      <c r="A52" t="s">
        <v>145</v>
      </c>
      <c r="B52" t="s">
        <v>44</v>
      </c>
      <c r="C52">
        <v>23</v>
      </c>
      <c r="D52" t="s">
        <v>35</v>
      </c>
      <c r="E52">
        <v>183</v>
      </c>
      <c r="F52">
        <v>100</v>
      </c>
      <c r="G52" s="2">
        <v>15</v>
      </c>
      <c r="H52" s="2">
        <v>6</v>
      </c>
      <c r="I52" s="2">
        <v>14</v>
      </c>
      <c r="J52" s="2">
        <v>8</v>
      </c>
      <c r="K52" s="2">
        <v>3</v>
      </c>
      <c r="L52" s="2">
        <v>0</v>
      </c>
      <c r="M52" s="2">
        <v>2</v>
      </c>
      <c r="N52" s="2">
        <v>1</v>
      </c>
      <c r="O52">
        <f t="shared" si="2"/>
        <v>6</v>
      </c>
      <c r="P52">
        <f t="shared" si="3"/>
        <v>45</v>
      </c>
      <c r="Q52">
        <f t="shared" si="4"/>
        <v>0</v>
      </c>
      <c r="R52">
        <f t="shared" si="5"/>
        <v>28</v>
      </c>
      <c r="S52">
        <f t="shared" si="6"/>
        <v>8</v>
      </c>
      <c r="T52">
        <f t="shared" si="1"/>
        <v>81</v>
      </c>
    </row>
    <row r="53" spans="1:20" x14ac:dyDescent="0.25">
      <c r="A53" t="s">
        <v>146</v>
      </c>
      <c r="B53" t="s">
        <v>34</v>
      </c>
      <c r="C53">
        <v>16</v>
      </c>
      <c r="D53" t="s">
        <v>35</v>
      </c>
      <c r="E53">
        <v>194</v>
      </c>
      <c r="F53">
        <v>72</v>
      </c>
      <c r="G53" s="2">
        <v>6</v>
      </c>
      <c r="H53" s="2">
        <v>6</v>
      </c>
      <c r="I53" s="2">
        <v>21</v>
      </c>
      <c r="J53" s="2">
        <v>14</v>
      </c>
      <c r="K53" s="2">
        <v>2</v>
      </c>
      <c r="L53" s="2">
        <v>1</v>
      </c>
      <c r="M53" s="2">
        <v>1</v>
      </c>
      <c r="N53" s="2">
        <v>2</v>
      </c>
      <c r="O53">
        <f t="shared" si="2"/>
        <v>6</v>
      </c>
      <c r="P53">
        <f t="shared" si="3"/>
        <v>12</v>
      </c>
      <c r="Q53">
        <f t="shared" si="4"/>
        <v>6</v>
      </c>
      <c r="R53">
        <f t="shared" si="5"/>
        <v>21</v>
      </c>
      <c r="S53">
        <f t="shared" si="6"/>
        <v>28</v>
      </c>
      <c r="T53">
        <f t="shared" si="1"/>
        <v>67</v>
      </c>
    </row>
    <row r="54" spans="1:20" x14ac:dyDescent="0.25">
      <c r="A54" t="s">
        <v>147</v>
      </c>
      <c r="B54" t="s">
        <v>34</v>
      </c>
      <c r="C54">
        <v>26</v>
      </c>
      <c r="D54" t="s">
        <v>35</v>
      </c>
      <c r="E54">
        <v>190</v>
      </c>
      <c r="F54">
        <v>112</v>
      </c>
      <c r="G54" s="2">
        <v>11</v>
      </c>
      <c r="H54" s="2">
        <v>6</v>
      </c>
      <c r="I54" s="2">
        <v>12</v>
      </c>
      <c r="J54" s="2">
        <v>4</v>
      </c>
      <c r="K54" s="2">
        <v>3</v>
      </c>
      <c r="L54" s="2">
        <v>1</v>
      </c>
      <c r="M54" s="2">
        <v>2</v>
      </c>
      <c r="N54" s="2">
        <v>0</v>
      </c>
      <c r="O54">
        <f t="shared" si="2"/>
        <v>6</v>
      </c>
      <c r="P54">
        <f t="shared" si="3"/>
        <v>33</v>
      </c>
      <c r="Q54">
        <f t="shared" si="4"/>
        <v>6</v>
      </c>
      <c r="R54">
        <f t="shared" si="5"/>
        <v>24</v>
      </c>
      <c r="S54">
        <f t="shared" si="6"/>
        <v>0</v>
      </c>
      <c r="T54">
        <f t="shared" si="1"/>
        <v>63</v>
      </c>
    </row>
    <row r="55" spans="1:20" x14ac:dyDescent="0.25">
      <c r="A55" t="s">
        <v>148</v>
      </c>
      <c r="B55" t="s">
        <v>44</v>
      </c>
      <c r="C55">
        <v>21</v>
      </c>
      <c r="D55" t="s">
        <v>35</v>
      </c>
      <c r="E55">
        <v>176</v>
      </c>
      <c r="F55">
        <v>71</v>
      </c>
      <c r="G55" s="2">
        <v>15</v>
      </c>
      <c r="H55" s="2">
        <v>3</v>
      </c>
      <c r="I55" s="2">
        <v>18</v>
      </c>
      <c r="J55" s="2">
        <v>16</v>
      </c>
      <c r="K55" s="2">
        <v>3</v>
      </c>
      <c r="L55" s="2">
        <v>0</v>
      </c>
      <c r="M55" s="2">
        <v>1</v>
      </c>
      <c r="N55" s="2">
        <v>2</v>
      </c>
      <c r="O55">
        <f t="shared" si="2"/>
        <v>6</v>
      </c>
      <c r="P55">
        <f t="shared" si="3"/>
        <v>45</v>
      </c>
      <c r="Q55">
        <f t="shared" si="4"/>
        <v>0</v>
      </c>
      <c r="R55">
        <f t="shared" si="5"/>
        <v>18</v>
      </c>
      <c r="S55">
        <f t="shared" si="6"/>
        <v>32</v>
      </c>
      <c r="T55">
        <f t="shared" si="1"/>
        <v>95</v>
      </c>
    </row>
    <row r="56" spans="1:20" x14ac:dyDescent="0.25">
      <c r="A56" t="s">
        <v>149</v>
      </c>
      <c r="B56" t="s">
        <v>44</v>
      </c>
      <c r="C56">
        <v>25</v>
      </c>
      <c r="D56" t="s">
        <v>38</v>
      </c>
      <c r="E56">
        <v>171</v>
      </c>
      <c r="F56">
        <v>75</v>
      </c>
      <c r="G56" s="2">
        <v>14</v>
      </c>
      <c r="H56" s="2">
        <v>8</v>
      </c>
      <c r="I56" s="2">
        <v>11</v>
      </c>
      <c r="J56" s="2">
        <v>13</v>
      </c>
      <c r="K56" s="2">
        <v>3</v>
      </c>
      <c r="L56" s="2">
        <v>0</v>
      </c>
      <c r="M56" s="2">
        <v>2</v>
      </c>
      <c r="N56" s="2">
        <v>1</v>
      </c>
      <c r="O56">
        <f t="shared" si="2"/>
        <v>6</v>
      </c>
      <c r="P56">
        <f t="shared" si="3"/>
        <v>42</v>
      </c>
      <c r="Q56">
        <f t="shared" si="4"/>
        <v>0</v>
      </c>
      <c r="R56">
        <f t="shared" si="5"/>
        <v>22</v>
      </c>
      <c r="S56">
        <f t="shared" si="6"/>
        <v>13</v>
      </c>
      <c r="T56">
        <f t="shared" si="1"/>
        <v>77</v>
      </c>
    </row>
    <row r="57" spans="1:20" x14ac:dyDescent="0.25">
      <c r="A57" t="s">
        <v>150</v>
      </c>
      <c r="B57" t="s">
        <v>44</v>
      </c>
      <c r="C57">
        <v>28</v>
      </c>
      <c r="D57" t="s">
        <v>38</v>
      </c>
      <c r="E57">
        <v>160</v>
      </c>
      <c r="F57">
        <v>52</v>
      </c>
      <c r="G57" s="2">
        <v>10</v>
      </c>
      <c r="H57" s="2">
        <v>2</v>
      </c>
      <c r="I57" s="2">
        <v>16</v>
      </c>
      <c r="J57" s="2">
        <v>4</v>
      </c>
      <c r="K57" s="2">
        <v>2</v>
      </c>
      <c r="L57" s="2">
        <v>1</v>
      </c>
      <c r="M57" s="2">
        <v>3</v>
      </c>
      <c r="N57" s="2">
        <v>0</v>
      </c>
      <c r="O57">
        <f t="shared" si="2"/>
        <v>6</v>
      </c>
      <c r="P57">
        <f t="shared" si="3"/>
        <v>20</v>
      </c>
      <c r="Q57">
        <f t="shared" si="4"/>
        <v>2</v>
      </c>
      <c r="R57">
        <f t="shared" si="5"/>
        <v>48</v>
      </c>
      <c r="S57">
        <f t="shared" si="6"/>
        <v>0</v>
      </c>
      <c r="T57">
        <f t="shared" si="1"/>
        <v>70</v>
      </c>
    </row>
    <row r="58" spans="1:20" x14ac:dyDescent="0.25">
      <c r="A58" t="s">
        <v>151</v>
      </c>
      <c r="B58" t="s">
        <v>44</v>
      </c>
      <c r="C58">
        <v>24</v>
      </c>
      <c r="D58" t="s">
        <v>38</v>
      </c>
      <c r="E58">
        <v>154</v>
      </c>
      <c r="F58">
        <v>48</v>
      </c>
      <c r="G58" s="2">
        <v>5</v>
      </c>
      <c r="H58" s="2">
        <v>2</v>
      </c>
      <c r="I58" s="2">
        <v>15</v>
      </c>
      <c r="J58" s="2">
        <v>6</v>
      </c>
      <c r="K58" s="2">
        <v>1</v>
      </c>
      <c r="L58" s="2">
        <v>0</v>
      </c>
      <c r="M58" s="2">
        <v>3</v>
      </c>
      <c r="N58" s="2">
        <v>2</v>
      </c>
      <c r="O58">
        <f t="shared" si="2"/>
        <v>6</v>
      </c>
      <c r="P58">
        <f t="shared" si="3"/>
        <v>5</v>
      </c>
      <c r="Q58">
        <f t="shared" si="4"/>
        <v>0</v>
      </c>
      <c r="R58">
        <f t="shared" si="5"/>
        <v>45</v>
      </c>
      <c r="S58">
        <f t="shared" si="6"/>
        <v>12</v>
      </c>
      <c r="T58">
        <f t="shared" si="1"/>
        <v>62</v>
      </c>
    </row>
    <row r="59" spans="1:20" x14ac:dyDescent="0.25">
      <c r="A59" t="s">
        <v>152</v>
      </c>
      <c r="B59" t="s">
        <v>34</v>
      </c>
      <c r="C59">
        <v>16</v>
      </c>
      <c r="D59" t="s">
        <v>35</v>
      </c>
      <c r="E59">
        <v>175</v>
      </c>
      <c r="F59">
        <v>60</v>
      </c>
      <c r="G59" s="2">
        <v>4</v>
      </c>
      <c r="H59" s="2">
        <v>3</v>
      </c>
      <c r="I59" s="2">
        <v>7</v>
      </c>
      <c r="J59" s="2">
        <v>5</v>
      </c>
      <c r="K59" s="2">
        <v>2</v>
      </c>
      <c r="L59" s="2">
        <v>0</v>
      </c>
      <c r="M59" s="2">
        <v>3</v>
      </c>
      <c r="N59" s="2">
        <v>1</v>
      </c>
      <c r="O59">
        <f t="shared" si="2"/>
        <v>6</v>
      </c>
      <c r="P59">
        <f t="shared" si="3"/>
        <v>8</v>
      </c>
      <c r="Q59">
        <f t="shared" si="4"/>
        <v>0</v>
      </c>
      <c r="R59">
        <f t="shared" si="5"/>
        <v>21</v>
      </c>
      <c r="S59">
        <f t="shared" si="6"/>
        <v>5</v>
      </c>
      <c r="T59">
        <f t="shared" si="1"/>
        <v>34</v>
      </c>
    </row>
    <row r="60" spans="1:20" x14ac:dyDescent="0.25">
      <c r="A60" t="s">
        <v>154</v>
      </c>
      <c r="B60" t="s">
        <v>34</v>
      </c>
      <c r="C60">
        <v>49</v>
      </c>
      <c r="D60" t="s">
        <v>38</v>
      </c>
      <c r="E60">
        <v>173</v>
      </c>
      <c r="F60">
        <v>57</v>
      </c>
      <c r="G60" s="2">
        <v>19</v>
      </c>
      <c r="H60" s="2">
        <v>16</v>
      </c>
      <c r="I60" s="2">
        <v>20</v>
      </c>
      <c r="J60" s="2">
        <v>20</v>
      </c>
      <c r="K60" s="2">
        <v>3</v>
      </c>
      <c r="L60" s="2">
        <v>1</v>
      </c>
      <c r="M60" s="2">
        <v>2</v>
      </c>
      <c r="N60" s="2">
        <v>0</v>
      </c>
      <c r="O60">
        <f t="shared" si="2"/>
        <v>6</v>
      </c>
      <c r="P60">
        <f t="shared" si="3"/>
        <v>57</v>
      </c>
      <c r="Q60">
        <f t="shared" si="4"/>
        <v>16</v>
      </c>
      <c r="R60">
        <f t="shared" si="5"/>
        <v>40</v>
      </c>
      <c r="S60">
        <f t="shared" si="6"/>
        <v>0</v>
      </c>
      <c r="T60">
        <f t="shared" si="1"/>
        <v>113</v>
      </c>
    </row>
    <row r="61" spans="1:20" x14ac:dyDescent="0.25">
      <c r="A61" t="s">
        <v>153</v>
      </c>
      <c r="B61" t="s">
        <v>91</v>
      </c>
      <c r="C61">
        <v>22</v>
      </c>
      <c r="D61" t="s">
        <v>38</v>
      </c>
      <c r="E61">
        <v>173</v>
      </c>
      <c r="F61">
        <v>60</v>
      </c>
      <c r="G61" s="2">
        <v>3</v>
      </c>
      <c r="H61" s="2">
        <v>1</v>
      </c>
      <c r="I61" s="2">
        <v>6</v>
      </c>
      <c r="J61" s="2">
        <v>5</v>
      </c>
      <c r="K61" s="2">
        <v>3</v>
      </c>
      <c r="L61" s="2">
        <v>1</v>
      </c>
      <c r="M61" s="2">
        <v>2</v>
      </c>
      <c r="N61" s="2">
        <v>0</v>
      </c>
      <c r="O61">
        <f t="shared" si="2"/>
        <v>6</v>
      </c>
      <c r="P61">
        <f t="shared" si="3"/>
        <v>9</v>
      </c>
      <c r="Q61">
        <f t="shared" si="4"/>
        <v>1</v>
      </c>
      <c r="R61">
        <f t="shared" si="5"/>
        <v>12</v>
      </c>
      <c r="S61">
        <f t="shared" si="6"/>
        <v>0</v>
      </c>
      <c r="T61">
        <f t="shared" si="1"/>
        <v>22</v>
      </c>
    </row>
    <row r="62" spans="1:20" x14ac:dyDescent="0.25">
      <c r="A62" t="s">
        <v>155</v>
      </c>
      <c r="B62" t="s">
        <v>91</v>
      </c>
      <c r="C62">
        <v>45</v>
      </c>
      <c r="D62" t="s">
        <v>35</v>
      </c>
      <c r="E62">
        <v>176</v>
      </c>
      <c r="F62">
        <v>80</v>
      </c>
      <c r="G62" s="2">
        <v>5</v>
      </c>
      <c r="H62" s="2">
        <v>2</v>
      </c>
      <c r="I62" s="2">
        <v>4</v>
      </c>
      <c r="J62" s="2">
        <v>13</v>
      </c>
      <c r="K62" s="2">
        <v>2</v>
      </c>
      <c r="L62" s="2">
        <v>0</v>
      </c>
      <c r="M62" s="2">
        <v>1</v>
      </c>
      <c r="N62" s="2">
        <v>3</v>
      </c>
      <c r="O62">
        <f t="shared" si="2"/>
        <v>6</v>
      </c>
      <c r="P62">
        <f t="shared" si="3"/>
        <v>10</v>
      </c>
      <c r="Q62">
        <f t="shared" si="4"/>
        <v>0</v>
      </c>
      <c r="R62">
        <f t="shared" si="5"/>
        <v>4</v>
      </c>
      <c r="S62">
        <f t="shared" si="6"/>
        <v>39</v>
      </c>
      <c r="T62">
        <f t="shared" si="1"/>
        <v>53</v>
      </c>
    </row>
    <row r="63" spans="1:20" x14ac:dyDescent="0.25">
      <c r="A63" t="s">
        <v>156</v>
      </c>
      <c r="B63" t="s">
        <v>91</v>
      </c>
      <c r="C63">
        <v>20</v>
      </c>
      <c r="D63" t="s">
        <v>38</v>
      </c>
      <c r="E63">
        <v>173</v>
      </c>
      <c r="F63">
        <v>60</v>
      </c>
      <c r="G63" s="2">
        <v>2</v>
      </c>
      <c r="H63" s="2">
        <v>1</v>
      </c>
      <c r="I63" s="2">
        <v>13</v>
      </c>
      <c r="J63" s="2">
        <v>10</v>
      </c>
      <c r="K63" s="2">
        <v>2</v>
      </c>
      <c r="L63" s="2">
        <v>0</v>
      </c>
      <c r="M63" s="2">
        <v>1</v>
      </c>
      <c r="N63" s="2">
        <v>3</v>
      </c>
      <c r="O63">
        <f t="shared" si="2"/>
        <v>6</v>
      </c>
      <c r="P63">
        <f t="shared" si="3"/>
        <v>4</v>
      </c>
      <c r="Q63">
        <f t="shared" si="4"/>
        <v>0</v>
      </c>
      <c r="R63">
        <f t="shared" si="5"/>
        <v>13</v>
      </c>
      <c r="S63">
        <f t="shared" si="6"/>
        <v>30</v>
      </c>
      <c r="T63">
        <f t="shared" si="1"/>
        <v>47</v>
      </c>
    </row>
    <row r="64" spans="1:20" x14ac:dyDescent="0.25">
      <c r="A64" t="s">
        <v>157</v>
      </c>
      <c r="B64" t="s">
        <v>91</v>
      </c>
      <c r="C64">
        <v>24</v>
      </c>
      <c r="D64" t="s">
        <v>35</v>
      </c>
      <c r="E64">
        <v>180</v>
      </c>
      <c r="F64">
        <v>69</v>
      </c>
      <c r="G64" s="2">
        <v>15</v>
      </c>
      <c r="H64" s="2">
        <v>3</v>
      </c>
      <c r="I64" s="2">
        <v>12</v>
      </c>
      <c r="J64" s="2">
        <v>12</v>
      </c>
      <c r="K64" s="2">
        <v>2</v>
      </c>
      <c r="L64" s="2">
        <v>0</v>
      </c>
      <c r="M64" s="2">
        <v>3</v>
      </c>
      <c r="N64" s="2">
        <v>1</v>
      </c>
      <c r="O64">
        <f t="shared" si="2"/>
        <v>6</v>
      </c>
      <c r="P64">
        <f t="shared" si="3"/>
        <v>30</v>
      </c>
      <c r="Q64">
        <f t="shared" si="4"/>
        <v>0</v>
      </c>
      <c r="R64">
        <f t="shared" si="5"/>
        <v>36</v>
      </c>
      <c r="S64">
        <f t="shared" si="6"/>
        <v>12</v>
      </c>
      <c r="T64">
        <f t="shared" si="1"/>
        <v>78</v>
      </c>
    </row>
    <row r="65" spans="1:20" x14ac:dyDescent="0.25">
      <c r="A65" t="s">
        <v>158</v>
      </c>
      <c r="B65" t="s">
        <v>91</v>
      </c>
      <c r="C65">
        <v>20</v>
      </c>
      <c r="D65" t="s">
        <v>38</v>
      </c>
      <c r="E65">
        <v>168</v>
      </c>
      <c r="F65">
        <v>53</v>
      </c>
      <c r="G65" s="2">
        <v>3</v>
      </c>
      <c r="H65" s="2">
        <v>1</v>
      </c>
      <c r="I65" s="2">
        <v>2</v>
      </c>
      <c r="J65" s="2">
        <v>3</v>
      </c>
      <c r="K65" s="2">
        <v>2</v>
      </c>
      <c r="L65" s="2">
        <v>0</v>
      </c>
      <c r="M65" s="2">
        <v>1</v>
      </c>
      <c r="N65" s="2">
        <v>3</v>
      </c>
      <c r="O65">
        <f t="shared" si="2"/>
        <v>6</v>
      </c>
      <c r="P65">
        <f t="shared" si="3"/>
        <v>6</v>
      </c>
      <c r="Q65">
        <f t="shared" si="4"/>
        <v>0</v>
      </c>
      <c r="R65">
        <f t="shared" si="5"/>
        <v>2</v>
      </c>
      <c r="S65">
        <f t="shared" si="6"/>
        <v>9</v>
      </c>
      <c r="T65">
        <f t="shared" si="1"/>
        <v>17</v>
      </c>
    </row>
    <row r="66" spans="1:20" x14ac:dyDescent="0.25">
      <c r="A66" t="s">
        <v>159</v>
      </c>
      <c r="B66" t="s">
        <v>91</v>
      </c>
      <c r="C66">
        <v>21</v>
      </c>
      <c r="D66" t="s">
        <v>35</v>
      </c>
      <c r="E66">
        <v>183</v>
      </c>
      <c r="F66">
        <v>85</v>
      </c>
      <c r="G66" s="2">
        <v>5</v>
      </c>
      <c r="H66" s="2">
        <v>4</v>
      </c>
      <c r="I66" s="2">
        <v>15</v>
      </c>
      <c r="J66" s="2">
        <v>17</v>
      </c>
      <c r="K66" s="2">
        <v>1</v>
      </c>
      <c r="L66" s="2">
        <v>2</v>
      </c>
      <c r="M66" s="2">
        <v>1</v>
      </c>
      <c r="N66" s="2">
        <v>2</v>
      </c>
      <c r="O66">
        <f t="shared" si="2"/>
        <v>6</v>
      </c>
      <c r="P66">
        <f t="shared" si="3"/>
        <v>5</v>
      </c>
      <c r="Q66">
        <f t="shared" si="4"/>
        <v>8</v>
      </c>
      <c r="R66">
        <f t="shared" si="5"/>
        <v>15</v>
      </c>
      <c r="S66">
        <f t="shared" si="6"/>
        <v>34</v>
      </c>
      <c r="T66">
        <f t="shared" si="1"/>
        <v>62</v>
      </c>
    </row>
    <row r="67" spans="1:20" x14ac:dyDescent="0.25">
      <c r="A67" t="s">
        <v>160</v>
      </c>
      <c r="B67" t="s">
        <v>91</v>
      </c>
      <c r="C67">
        <v>29</v>
      </c>
      <c r="D67" t="s">
        <v>35</v>
      </c>
      <c r="E67">
        <v>189</v>
      </c>
      <c r="F67">
        <v>80</v>
      </c>
      <c r="G67" s="2">
        <v>16</v>
      </c>
      <c r="H67" s="2">
        <v>1</v>
      </c>
      <c r="I67" s="2">
        <v>16</v>
      </c>
      <c r="J67" s="2">
        <v>18</v>
      </c>
      <c r="K67" s="2">
        <v>2</v>
      </c>
      <c r="L67" s="2">
        <v>0</v>
      </c>
      <c r="M67" s="2">
        <v>1</v>
      </c>
      <c r="N67" s="2">
        <v>3</v>
      </c>
      <c r="O67">
        <f t="shared" ref="O67:O68" si="7">K67+L67+M67+N67</f>
        <v>6</v>
      </c>
      <c r="P67">
        <f t="shared" ref="P67:P68" si="8">G67*K67</f>
        <v>32</v>
      </c>
      <c r="Q67">
        <f t="shared" ref="Q67:Q68" si="9">H67*L67</f>
        <v>0</v>
      </c>
      <c r="R67">
        <f t="shared" ref="R67:R68" si="10">I67*M67</f>
        <v>16</v>
      </c>
      <c r="S67">
        <f t="shared" ref="S67:S68" si="11">J67*N67</f>
        <v>54</v>
      </c>
      <c r="T67">
        <f t="shared" ref="T67:T68" si="12">P67+Q67+R67+S67</f>
        <v>102</v>
      </c>
    </row>
    <row r="68" spans="1:20" x14ac:dyDescent="0.25">
      <c r="A68" t="s">
        <v>161</v>
      </c>
      <c r="B68" t="s">
        <v>91</v>
      </c>
      <c r="C68">
        <v>25</v>
      </c>
      <c r="D68" t="s">
        <v>35</v>
      </c>
      <c r="E68">
        <v>184</v>
      </c>
      <c r="F68">
        <v>78</v>
      </c>
      <c r="G68" s="2">
        <v>16</v>
      </c>
      <c r="H68" s="2">
        <v>15</v>
      </c>
      <c r="I68" s="2">
        <v>19</v>
      </c>
      <c r="J68" s="2">
        <v>13</v>
      </c>
      <c r="K68" s="2">
        <v>3</v>
      </c>
      <c r="L68" s="2">
        <v>0</v>
      </c>
      <c r="M68" s="2">
        <v>1</v>
      </c>
      <c r="N68" s="2">
        <v>2</v>
      </c>
      <c r="O68">
        <f t="shared" si="7"/>
        <v>6</v>
      </c>
      <c r="P68">
        <f t="shared" si="8"/>
        <v>48</v>
      </c>
      <c r="Q68">
        <f t="shared" si="9"/>
        <v>0</v>
      </c>
      <c r="R68">
        <f t="shared" si="10"/>
        <v>19</v>
      </c>
      <c r="S68">
        <f t="shared" si="11"/>
        <v>26</v>
      </c>
      <c r="T68">
        <f t="shared" si="12"/>
        <v>93</v>
      </c>
    </row>
    <row r="69" spans="1:20" x14ac:dyDescent="0.25">
      <c r="A69" t="s">
        <v>169</v>
      </c>
      <c r="B69" t="s">
        <v>91</v>
      </c>
      <c r="C69">
        <v>19</v>
      </c>
      <c r="D69" t="s">
        <v>35</v>
      </c>
      <c r="E69">
        <v>174</v>
      </c>
      <c r="F69">
        <v>63</v>
      </c>
      <c r="G69" s="2">
        <v>8</v>
      </c>
      <c r="H69" s="2">
        <v>7</v>
      </c>
      <c r="I69" s="2">
        <v>10</v>
      </c>
      <c r="J69" s="2">
        <v>14</v>
      </c>
      <c r="K69" s="2">
        <v>3</v>
      </c>
      <c r="L69" s="2">
        <v>0</v>
      </c>
      <c r="M69" s="2">
        <v>2</v>
      </c>
      <c r="N69" s="2">
        <v>1</v>
      </c>
      <c r="O69">
        <f t="shared" ref="O69:O71" si="13">K69+L69+M69+N69</f>
        <v>6</v>
      </c>
      <c r="P69">
        <f t="shared" ref="P69:P71" si="14">G69*K69</f>
        <v>24</v>
      </c>
      <c r="Q69">
        <f t="shared" ref="Q69:Q71" si="15">H69*L69</f>
        <v>0</v>
      </c>
      <c r="R69">
        <f t="shared" ref="R69:R71" si="16">I69*M69</f>
        <v>20</v>
      </c>
      <c r="S69">
        <f t="shared" ref="S69:S71" si="17">J69*N69</f>
        <v>14</v>
      </c>
      <c r="T69">
        <f t="shared" ref="T69:T71" si="18">P69+Q69+R69+S69</f>
        <v>58</v>
      </c>
    </row>
    <row r="70" spans="1:20" x14ac:dyDescent="0.25">
      <c r="A70" t="s">
        <v>170</v>
      </c>
      <c r="B70" t="s">
        <v>91</v>
      </c>
      <c r="C70">
        <v>25</v>
      </c>
      <c r="D70" t="s">
        <v>35</v>
      </c>
      <c r="E70">
        <v>192</v>
      </c>
      <c r="F70">
        <v>85</v>
      </c>
      <c r="G70" s="2">
        <v>3</v>
      </c>
      <c r="H70" s="2">
        <v>1</v>
      </c>
      <c r="I70" s="2">
        <v>10</v>
      </c>
      <c r="J70" s="2">
        <v>13</v>
      </c>
      <c r="K70" s="2">
        <v>1</v>
      </c>
      <c r="L70" s="2">
        <v>0</v>
      </c>
      <c r="M70" s="2">
        <v>2</v>
      </c>
      <c r="N70" s="2">
        <v>3</v>
      </c>
      <c r="O70">
        <f t="shared" si="13"/>
        <v>6</v>
      </c>
      <c r="P70">
        <f t="shared" si="14"/>
        <v>3</v>
      </c>
      <c r="Q70">
        <f t="shared" si="15"/>
        <v>0</v>
      </c>
      <c r="R70">
        <f t="shared" si="16"/>
        <v>20</v>
      </c>
      <c r="S70">
        <f t="shared" si="17"/>
        <v>39</v>
      </c>
      <c r="T70">
        <f t="shared" si="18"/>
        <v>62</v>
      </c>
    </row>
    <row r="71" spans="1:20" x14ac:dyDescent="0.25">
      <c r="A71" t="s">
        <v>171</v>
      </c>
      <c r="B71" t="s">
        <v>91</v>
      </c>
      <c r="C71">
        <v>25</v>
      </c>
      <c r="D71" t="s">
        <v>35</v>
      </c>
      <c r="E71">
        <v>179</v>
      </c>
      <c r="F71">
        <v>67</v>
      </c>
      <c r="G71" s="2">
        <v>4</v>
      </c>
      <c r="H71" s="2">
        <v>2</v>
      </c>
      <c r="I71" s="2">
        <v>13</v>
      </c>
      <c r="J71" s="2">
        <v>14</v>
      </c>
      <c r="K71" s="2">
        <v>2</v>
      </c>
      <c r="L71" s="2">
        <v>0</v>
      </c>
      <c r="M71" s="2">
        <v>2</v>
      </c>
      <c r="N71" s="2">
        <v>2</v>
      </c>
      <c r="O71">
        <f t="shared" si="13"/>
        <v>6</v>
      </c>
      <c r="P71">
        <f t="shared" si="14"/>
        <v>8</v>
      </c>
      <c r="Q71">
        <f t="shared" si="15"/>
        <v>0</v>
      </c>
      <c r="R71">
        <f t="shared" si="16"/>
        <v>26</v>
      </c>
      <c r="S71">
        <f t="shared" si="17"/>
        <v>28</v>
      </c>
      <c r="T71">
        <f t="shared" si="18"/>
        <v>62</v>
      </c>
    </row>
    <row r="72" spans="1:20" x14ac:dyDescent="0.25">
      <c r="A72" t="s">
        <v>172</v>
      </c>
      <c r="B72" t="s">
        <v>91</v>
      </c>
      <c r="C72">
        <v>23</v>
      </c>
      <c r="D72" t="s">
        <v>35</v>
      </c>
      <c r="E72">
        <v>191</v>
      </c>
      <c r="F72">
        <v>80</v>
      </c>
      <c r="G72" s="2">
        <v>5</v>
      </c>
      <c r="H72" s="2">
        <v>1</v>
      </c>
      <c r="I72" s="2">
        <v>7</v>
      </c>
      <c r="J72" s="2">
        <v>5</v>
      </c>
      <c r="K72" s="2">
        <v>3</v>
      </c>
      <c r="L72" s="2">
        <v>0</v>
      </c>
      <c r="M72" s="2">
        <v>2</v>
      </c>
      <c r="N72">
        <v>1</v>
      </c>
      <c r="O72">
        <f t="shared" ref="O72" si="19">K72+L72+M72+N72</f>
        <v>6</v>
      </c>
      <c r="P72">
        <f t="shared" ref="P72" si="20">G72*K72</f>
        <v>15</v>
      </c>
      <c r="Q72">
        <f t="shared" ref="Q72" si="21">H72*L72</f>
        <v>0</v>
      </c>
      <c r="R72">
        <f t="shared" ref="R72" si="22">I72*M72</f>
        <v>14</v>
      </c>
      <c r="S72">
        <f t="shared" ref="S72" si="23">J72*N72</f>
        <v>5</v>
      </c>
      <c r="T72">
        <f t="shared" ref="T72" si="24">P72+Q72+R72+S72</f>
        <v>34</v>
      </c>
    </row>
    <row r="73" spans="1:20" x14ac:dyDescent="0.25">
      <c r="A73" t="s">
        <v>173</v>
      </c>
      <c r="B73" t="s">
        <v>91</v>
      </c>
      <c r="C73">
        <v>24</v>
      </c>
      <c r="D73" t="s">
        <v>35</v>
      </c>
      <c r="E73">
        <v>179</v>
      </c>
      <c r="F73">
        <v>65</v>
      </c>
      <c r="G73" s="2">
        <v>14</v>
      </c>
      <c r="H73" s="2">
        <v>13</v>
      </c>
      <c r="I73" s="2">
        <v>18</v>
      </c>
      <c r="J73" s="2">
        <v>18</v>
      </c>
      <c r="K73" s="2">
        <v>2</v>
      </c>
      <c r="L73" s="2">
        <v>1</v>
      </c>
      <c r="M73" s="2">
        <v>0</v>
      </c>
      <c r="N73" s="2">
        <v>3</v>
      </c>
      <c r="O73">
        <f t="shared" ref="O73:O75" si="25">K73+L73+M73+N73</f>
        <v>6</v>
      </c>
      <c r="P73">
        <f t="shared" ref="P73:P75" si="26">G73*K73</f>
        <v>28</v>
      </c>
      <c r="Q73">
        <f t="shared" ref="Q73:Q75" si="27">H73*L73</f>
        <v>13</v>
      </c>
      <c r="R73">
        <f t="shared" ref="R73:R75" si="28">I73*M73</f>
        <v>0</v>
      </c>
      <c r="S73">
        <f t="shared" ref="S73:S75" si="29">J73*N73</f>
        <v>54</v>
      </c>
      <c r="T73">
        <f t="shared" ref="T73:T75" si="30">P73+Q73+R73+S73</f>
        <v>95</v>
      </c>
    </row>
    <row r="74" spans="1:20" x14ac:dyDescent="0.25">
      <c r="A74" t="s">
        <v>174</v>
      </c>
      <c r="B74" t="s">
        <v>91</v>
      </c>
      <c r="C74">
        <v>20</v>
      </c>
      <c r="D74" t="s">
        <v>35</v>
      </c>
      <c r="E74">
        <v>191</v>
      </c>
      <c r="F74">
        <v>68</v>
      </c>
      <c r="G74" s="2">
        <v>14</v>
      </c>
      <c r="H74" s="2">
        <v>1</v>
      </c>
      <c r="I74" s="2">
        <v>15</v>
      </c>
      <c r="J74" s="2">
        <v>11</v>
      </c>
      <c r="K74" s="2">
        <v>2</v>
      </c>
      <c r="L74" s="2">
        <v>0</v>
      </c>
      <c r="M74" s="2">
        <v>3</v>
      </c>
      <c r="N74" s="2">
        <v>1</v>
      </c>
      <c r="O74">
        <f t="shared" si="25"/>
        <v>6</v>
      </c>
      <c r="P74">
        <f t="shared" si="26"/>
        <v>28</v>
      </c>
      <c r="Q74">
        <f t="shared" si="27"/>
        <v>0</v>
      </c>
      <c r="R74">
        <f t="shared" si="28"/>
        <v>45</v>
      </c>
      <c r="S74">
        <f t="shared" si="29"/>
        <v>11</v>
      </c>
      <c r="T74">
        <f t="shared" si="30"/>
        <v>84</v>
      </c>
    </row>
    <row r="75" spans="1:20" x14ac:dyDescent="0.25">
      <c r="A75" t="s">
        <v>175</v>
      </c>
      <c r="B75" t="s">
        <v>91</v>
      </c>
      <c r="C75">
        <v>25</v>
      </c>
      <c r="D75" t="s">
        <v>35</v>
      </c>
      <c r="E75">
        <v>195</v>
      </c>
      <c r="F75">
        <v>85</v>
      </c>
      <c r="G75" s="2">
        <v>6</v>
      </c>
      <c r="H75" s="2">
        <v>1</v>
      </c>
      <c r="I75" s="2">
        <v>10</v>
      </c>
      <c r="J75" s="2">
        <v>7</v>
      </c>
      <c r="K75" s="2">
        <v>3</v>
      </c>
      <c r="L75" s="2">
        <v>0</v>
      </c>
      <c r="M75" s="2">
        <v>1</v>
      </c>
      <c r="N75" s="2">
        <v>2</v>
      </c>
      <c r="O75">
        <f t="shared" si="25"/>
        <v>6</v>
      </c>
      <c r="P75">
        <f t="shared" si="26"/>
        <v>18</v>
      </c>
      <c r="Q75">
        <f t="shared" si="27"/>
        <v>0</v>
      </c>
      <c r="R75">
        <f t="shared" si="28"/>
        <v>10</v>
      </c>
      <c r="S75">
        <f t="shared" si="29"/>
        <v>14</v>
      </c>
      <c r="T75">
        <f t="shared" si="30"/>
        <v>42</v>
      </c>
    </row>
    <row r="76" spans="1:20" x14ac:dyDescent="0.25">
      <c r="A76" t="s">
        <v>176</v>
      </c>
      <c r="B76" t="s">
        <v>91</v>
      </c>
      <c r="C76">
        <v>19</v>
      </c>
      <c r="D76" t="s">
        <v>35</v>
      </c>
      <c r="E76">
        <v>170</v>
      </c>
      <c r="F76">
        <v>65</v>
      </c>
      <c r="G76" s="2">
        <v>4</v>
      </c>
      <c r="H76" s="2">
        <v>2</v>
      </c>
      <c r="I76" s="2">
        <v>6</v>
      </c>
      <c r="J76" s="2">
        <v>2</v>
      </c>
      <c r="K76" s="2">
        <v>2</v>
      </c>
      <c r="L76" s="2">
        <v>0</v>
      </c>
      <c r="M76" s="2">
        <v>3</v>
      </c>
      <c r="N76" s="2">
        <v>1</v>
      </c>
      <c r="O76">
        <f t="shared" ref="O76" si="31">K76+L76+M76+N76</f>
        <v>6</v>
      </c>
      <c r="P76">
        <f t="shared" ref="P76" si="32">G76*K76</f>
        <v>8</v>
      </c>
      <c r="Q76">
        <f t="shared" ref="Q76" si="33">H76*L76</f>
        <v>0</v>
      </c>
      <c r="R76">
        <f t="shared" ref="R76" si="34">I76*M76</f>
        <v>18</v>
      </c>
      <c r="S76">
        <f t="shared" ref="S76" si="35">J76*N76</f>
        <v>2</v>
      </c>
      <c r="T76">
        <f t="shared" ref="T76" si="36">P76+Q76+R76+S76</f>
        <v>28</v>
      </c>
    </row>
    <row r="77" spans="1:20" x14ac:dyDescent="0.25">
      <c r="A77" t="s">
        <v>177</v>
      </c>
      <c r="B77" t="s">
        <v>91</v>
      </c>
      <c r="C77">
        <v>23</v>
      </c>
      <c r="D77" t="s">
        <v>38</v>
      </c>
      <c r="E77">
        <v>163</v>
      </c>
      <c r="F77">
        <v>55</v>
      </c>
      <c r="G77" s="2">
        <v>15</v>
      </c>
      <c r="H77" s="2">
        <v>13</v>
      </c>
      <c r="I77" s="2">
        <v>18</v>
      </c>
      <c r="J77" s="2">
        <v>14</v>
      </c>
      <c r="K77" s="2">
        <v>3</v>
      </c>
      <c r="L77" s="2">
        <v>0</v>
      </c>
      <c r="M77" s="2">
        <v>2</v>
      </c>
      <c r="N77" s="2">
        <v>1</v>
      </c>
      <c r="O77">
        <f t="shared" ref="O77:O81" si="37">K77+L77+M77+N77</f>
        <v>6</v>
      </c>
      <c r="P77">
        <f t="shared" ref="P77:P81" si="38">G77*K77</f>
        <v>45</v>
      </c>
      <c r="Q77">
        <f t="shared" ref="Q77:Q81" si="39">H77*L77</f>
        <v>0</v>
      </c>
      <c r="R77">
        <f t="shared" ref="R77:R81" si="40">I77*M77</f>
        <v>36</v>
      </c>
      <c r="S77">
        <f t="shared" ref="S77:S81" si="41">J77*N77</f>
        <v>14</v>
      </c>
      <c r="T77">
        <f t="shared" ref="T77:T81" si="42">P77+Q77+R77+S77</f>
        <v>95</v>
      </c>
    </row>
    <row r="78" spans="1:20" x14ac:dyDescent="0.25">
      <c r="A78" t="s">
        <v>178</v>
      </c>
      <c r="B78" t="s">
        <v>91</v>
      </c>
      <c r="C78">
        <v>23</v>
      </c>
      <c r="D78" t="s">
        <v>35</v>
      </c>
      <c r="E78">
        <v>185</v>
      </c>
      <c r="F78">
        <v>70</v>
      </c>
      <c r="G78" s="2">
        <v>14</v>
      </c>
      <c r="H78" s="2">
        <v>6</v>
      </c>
      <c r="I78" s="2">
        <v>15</v>
      </c>
      <c r="J78" s="2">
        <v>6</v>
      </c>
      <c r="K78" s="2">
        <v>3</v>
      </c>
      <c r="L78" s="2">
        <v>2</v>
      </c>
      <c r="M78" s="2">
        <v>1</v>
      </c>
      <c r="N78" s="2">
        <v>0</v>
      </c>
      <c r="O78">
        <f t="shared" si="37"/>
        <v>6</v>
      </c>
      <c r="P78">
        <f t="shared" si="38"/>
        <v>42</v>
      </c>
      <c r="Q78">
        <f t="shared" si="39"/>
        <v>12</v>
      </c>
      <c r="R78">
        <f t="shared" si="40"/>
        <v>15</v>
      </c>
      <c r="S78">
        <f t="shared" si="41"/>
        <v>0</v>
      </c>
      <c r="T78">
        <f t="shared" si="42"/>
        <v>69</v>
      </c>
    </row>
    <row r="79" spans="1:20" x14ac:dyDescent="0.25">
      <c r="A79" t="s">
        <v>179</v>
      </c>
      <c r="B79" t="s">
        <v>91</v>
      </c>
      <c r="C79">
        <v>34</v>
      </c>
      <c r="D79" t="s">
        <v>35</v>
      </c>
      <c r="E79">
        <v>178</v>
      </c>
      <c r="F79">
        <v>68</v>
      </c>
      <c r="G79" s="2">
        <v>2</v>
      </c>
      <c r="H79" s="2">
        <v>2</v>
      </c>
      <c r="I79" s="2">
        <v>15</v>
      </c>
      <c r="J79" s="2">
        <v>8</v>
      </c>
      <c r="K79" s="2">
        <v>3</v>
      </c>
      <c r="L79" s="2">
        <v>1</v>
      </c>
      <c r="M79" s="2">
        <v>2</v>
      </c>
      <c r="N79" s="2">
        <v>0</v>
      </c>
      <c r="O79">
        <f t="shared" si="37"/>
        <v>6</v>
      </c>
      <c r="P79">
        <f t="shared" si="38"/>
        <v>6</v>
      </c>
      <c r="Q79">
        <f t="shared" si="39"/>
        <v>2</v>
      </c>
      <c r="R79">
        <f t="shared" si="40"/>
        <v>30</v>
      </c>
      <c r="S79">
        <f t="shared" si="41"/>
        <v>0</v>
      </c>
      <c r="T79">
        <f t="shared" si="42"/>
        <v>38</v>
      </c>
    </row>
    <row r="80" spans="1:20" x14ac:dyDescent="0.25">
      <c r="A80" t="s">
        <v>180</v>
      </c>
      <c r="B80" t="s">
        <v>91</v>
      </c>
      <c r="C80">
        <v>30</v>
      </c>
      <c r="D80" t="s">
        <v>38</v>
      </c>
      <c r="E80">
        <v>175</v>
      </c>
      <c r="F80">
        <v>65</v>
      </c>
      <c r="G80" s="2">
        <v>8</v>
      </c>
      <c r="H80" s="2">
        <v>4</v>
      </c>
      <c r="I80" s="2">
        <v>11</v>
      </c>
      <c r="J80" s="2">
        <v>10</v>
      </c>
      <c r="K80" s="2">
        <v>1</v>
      </c>
      <c r="L80" s="2">
        <v>0</v>
      </c>
      <c r="M80" s="2">
        <v>2</v>
      </c>
      <c r="N80" s="2">
        <v>3</v>
      </c>
      <c r="O80">
        <f t="shared" si="37"/>
        <v>6</v>
      </c>
      <c r="P80">
        <f t="shared" si="38"/>
        <v>8</v>
      </c>
      <c r="Q80">
        <f t="shared" si="39"/>
        <v>0</v>
      </c>
      <c r="R80">
        <f t="shared" si="40"/>
        <v>22</v>
      </c>
      <c r="S80">
        <f t="shared" si="41"/>
        <v>30</v>
      </c>
      <c r="T80">
        <f t="shared" si="42"/>
        <v>60</v>
      </c>
    </row>
    <row r="81" spans="1:20" x14ac:dyDescent="0.25">
      <c r="A81" t="s">
        <v>181</v>
      </c>
      <c r="B81" t="s">
        <v>91</v>
      </c>
      <c r="C81">
        <v>25</v>
      </c>
      <c r="D81" t="s">
        <v>38</v>
      </c>
      <c r="E81">
        <v>180</v>
      </c>
      <c r="F81">
        <v>60</v>
      </c>
      <c r="G81" s="2">
        <v>16</v>
      </c>
      <c r="H81" s="2">
        <v>1</v>
      </c>
      <c r="I81" s="2">
        <v>19</v>
      </c>
      <c r="J81" s="2">
        <v>16</v>
      </c>
      <c r="K81" s="2">
        <v>1</v>
      </c>
      <c r="L81" s="2">
        <v>0</v>
      </c>
      <c r="M81" s="2">
        <v>2</v>
      </c>
      <c r="N81" s="2">
        <v>3</v>
      </c>
      <c r="O81">
        <f t="shared" si="37"/>
        <v>6</v>
      </c>
      <c r="P81">
        <f t="shared" si="38"/>
        <v>16</v>
      </c>
      <c r="Q81">
        <f t="shared" si="39"/>
        <v>0</v>
      </c>
      <c r="R81">
        <f t="shared" si="40"/>
        <v>38</v>
      </c>
      <c r="S81">
        <f t="shared" si="41"/>
        <v>48</v>
      </c>
      <c r="T81">
        <f t="shared" si="42"/>
        <v>102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3DB-90F8-42BE-948A-E382A4682B9A}">
  <dimension ref="A1:P12"/>
  <sheetViews>
    <sheetView workbookViewId="0">
      <selection activeCell="P11" sqref="P11"/>
    </sheetView>
  </sheetViews>
  <sheetFormatPr baseColWidth="10" defaultRowHeight="15" x14ac:dyDescent="0.25"/>
  <sheetData>
    <row r="1" spans="1:16" x14ac:dyDescent="0.25">
      <c r="B1" s="20" t="s">
        <v>164</v>
      </c>
      <c r="C1" s="20"/>
      <c r="D1" s="20"/>
      <c r="E1" s="20"/>
      <c r="F1" s="19" t="s">
        <v>4</v>
      </c>
      <c r="G1" s="19"/>
      <c r="H1" s="19"/>
      <c r="I1" s="19"/>
      <c r="K1" s="21" t="s">
        <v>163</v>
      </c>
      <c r="L1" s="21"/>
      <c r="M1" s="21"/>
      <c r="N1" s="21"/>
      <c r="O1" s="21"/>
      <c r="P1" s="21"/>
    </row>
    <row r="2" spans="1:16" x14ac:dyDescent="0.25">
      <c r="B2" s="13" t="s">
        <v>6</v>
      </c>
      <c r="C2" s="13" t="s">
        <v>7</v>
      </c>
      <c r="D2" s="13" t="s">
        <v>8</v>
      </c>
      <c r="E2" s="13" t="s">
        <v>9</v>
      </c>
      <c r="F2" s="16" t="s">
        <v>6</v>
      </c>
      <c r="G2" s="16" t="s">
        <v>7</v>
      </c>
      <c r="H2" s="16" t="s">
        <v>8</v>
      </c>
      <c r="I2" s="16" t="s">
        <v>9</v>
      </c>
      <c r="K2" s="17" t="s">
        <v>165</v>
      </c>
      <c r="L2" s="17" t="s">
        <v>166</v>
      </c>
      <c r="M2" s="17" t="s">
        <v>167</v>
      </c>
      <c r="N2" s="17" t="s">
        <v>168</v>
      </c>
      <c r="P2" s="17" t="s">
        <v>23</v>
      </c>
    </row>
    <row r="3" spans="1:16" x14ac:dyDescent="0.25">
      <c r="A3" s="18" t="s">
        <v>79</v>
      </c>
      <c r="B3" s="4">
        <f>SUMIFS('Nasa-TLX'!G2:G81,'Nasa-TLX'!$B$2:$B$81,"Adaptive",'Nasa-TLX'!$D$2:$D$81,"F")/COUNTIFS('Nasa-TLX'!$B$2:$B$81,"Adaptive",'Nasa-TLX'!$D$2:$D$81,"F")</f>
        <v>10.545454545454545</v>
      </c>
      <c r="C3" s="4">
        <f>SUMIFS('Nasa-TLX'!H2:H81,'Nasa-TLX'!$B$2:$B$81,"Adaptive",'Nasa-TLX'!$D$2:$D$81,"F")/COUNTIFS('Nasa-TLX'!$B$2:$B$81,"Adaptive",'Nasa-TLX'!$D$2:$D$81,"F")</f>
        <v>5.8181818181818183</v>
      </c>
      <c r="D3" s="4">
        <f>SUMIFS('Nasa-TLX'!I2:I81,'Nasa-TLX'!$B$2:$B$81,"Adaptive",'Nasa-TLX'!$D$2:$D$81,"F")/COUNTIFS('Nasa-TLX'!$B$2:$B$81,"Adaptive",'Nasa-TLX'!$D$2:$D$81,"F")</f>
        <v>11</v>
      </c>
      <c r="E3" s="4">
        <f>SUMIFS('Nasa-TLX'!J2:J81,'Nasa-TLX'!$B$2:$B$81,"Adaptive",'Nasa-TLX'!$D$2:$D$81,"F")/COUNTIFS('Nasa-TLX'!$B$2:$B$81,"Adaptive",'Nasa-TLX'!$D$2:$D$81,"F")</f>
        <v>10.818181818181818</v>
      </c>
      <c r="F3" s="6">
        <f>SUMIFS('Nasa-TLX'!K2:K81,'Nasa-TLX'!$B$2:$B$81,"Adaptive",'Nasa-TLX'!$D$2:$D$81,"F")/COUNTIFS('Nasa-TLX'!$B$2:$B$81,"Adaptive",'Nasa-TLX'!$D$2:$D$81,"F")</f>
        <v>2.3636363636363638</v>
      </c>
      <c r="G3" s="6">
        <f>SUMIFS('Nasa-TLX'!L2:L81,'Nasa-TLX'!$B$2:$B$81,"Adaptive",'Nasa-TLX'!$D$2:$D$81,"F")/COUNTIFS('Nasa-TLX'!$B$2:$B$81,"Adaptive",'Nasa-TLX'!$D$2:$D$81,"F")</f>
        <v>0.54545454545454541</v>
      </c>
      <c r="H3" s="6">
        <f>SUMIFS('Nasa-TLX'!M2:M81,'Nasa-TLX'!$B$2:$B$81,"Adaptive",'Nasa-TLX'!$D$2:$D$81,"F")/COUNTIFS('Nasa-TLX'!$B$2:$B$81,"Adaptive",'Nasa-TLX'!$D$2:$D$81,"F")</f>
        <v>1.7272727272727273</v>
      </c>
      <c r="I3" s="6">
        <f>SUMIFS('Nasa-TLX'!N2:N81,'Nasa-TLX'!$B$2:$B$81,"Adaptive",'Nasa-TLX'!$D$2:$D$81,"F")/COUNTIFS('Nasa-TLX'!$B$2:$B$81,"Adaptive",'Nasa-TLX'!$D$2:$D$81,"F")</f>
        <v>1.3636363636363635</v>
      </c>
      <c r="J3" s="18" t="s">
        <v>79</v>
      </c>
      <c r="K3" s="12">
        <f>SUMIFS('Nasa-TLX'!P2:P81,'Nasa-TLX'!$B$2:$B$81,"Adaptive",'Nasa-TLX'!$D$2:$D$81,"F")/COUNTIFS('Nasa-TLX'!$B$2:$B$81,"Adaptive",'Nasa-TLX'!$D$2:$D$81,"F")</f>
        <v>27.727272727272727</v>
      </c>
      <c r="L3" s="12">
        <f>SUMIFS('Nasa-TLX'!Q2:Q81,'Nasa-TLX'!$B$2:$B$81,"Adaptive",'Nasa-TLX'!$D$2:$D$81,"F")/COUNTIFS('Nasa-TLX'!$B$2:$B$81,"Adaptive",'Nasa-TLX'!$D$2:$D$81,"F")</f>
        <v>6.5454545454545459</v>
      </c>
      <c r="M3" s="12">
        <f>SUMIFS('Nasa-TLX'!R2:R81,'Nasa-TLX'!$B$2:$B$81,"Adaptive",'Nasa-TLX'!$D$2:$D$81,"F")/COUNTIFS('Nasa-TLX'!$B$2:$B$81,"Adaptive",'Nasa-TLX'!$D$2:$D$81,"F")</f>
        <v>18.454545454545453</v>
      </c>
      <c r="N3" s="12">
        <f>SUMIFS('Nasa-TLX'!S2:S81,'Nasa-TLX'!$B$2:$B$81,"Adaptive",'Nasa-TLX'!$D$2:$D$81,"F")/COUNTIFS('Nasa-TLX'!$B$2:$B$81,"Adaptive",'Nasa-TLX'!$D$2:$D$81,"F")</f>
        <v>14.727272727272727</v>
      </c>
      <c r="O3" s="18" t="s">
        <v>79</v>
      </c>
      <c r="P3" s="12">
        <f>SUMIFS('Nasa-TLX'!T2:T81,'Nasa-TLX'!$B$2:$B$81,"Adaptive",'Nasa-TLX'!$D$2:$D$81,"F")/COUNTIFS('Nasa-TLX'!$B$2:$B$81,"Adaptive",'Nasa-TLX'!$D$2:$D$81,"F")</f>
        <v>67.454545454545453</v>
      </c>
    </row>
    <row r="4" spans="1:16" x14ac:dyDescent="0.25">
      <c r="A4" s="18" t="s">
        <v>80</v>
      </c>
      <c r="B4" s="4">
        <f>SUMIFS('Nasa-TLX'!G2:G81,'Nasa-TLX'!$B$2:$B$81,"Adaptive",'Nasa-TLX'!$D$2:$D$81,"M")/COUNTIFS('Nasa-TLX'!$B$2:$B$81,"Adaptive",'Nasa-TLX'!$D$2:$D$81,"M")</f>
        <v>10.058823529411764</v>
      </c>
      <c r="C4" s="4">
        <f>SUMIFS('Nasa-TLX'!H2:H81,'Nasa-TLX'!$B$2:$B$81,"Adaptive",'Nasa-TLX'!$D$2:$D$81,"M")/COUNTIFS('Nasa-TLX'!$B$2:$B$81,"Adaptive",'Nasa-TLX'!$D$2:$D$81,"M")</f>
        <v>5.4117647058823533</v>
      </c>
      <c r="D4" s="4">
        <f>SUMIFS('Nasa-TLX'!I2:I81,'Nasa-TLX'!$B$2:$B$81,"Adaptive",'Nasa-TLX'!$D$2:$D$81,"M")/COUNTIFS('Nasa-TLX'!$B$2:$B$81,"Adaptive",'Nasa-TLX'!$D$2:$D$81,"M")</f>
        <v>11.823529411764707</v>
      </c>
      <c r="E4" s="4">
        <f>SUMIFS('Nasa-TLX'!J2:J81,'Nasa-TLX'!$B$2:$B$81,"Adaptive",'Nasa-TLX'!$D$2:$D$81,"M")/COUNTIFS('Nasa-TLX'!$B$2:$B$81,"Adaptive",'Nasa-TLX'!$D$2:$D$81,"M")</f>
        <v>7.2941176470588234</v>
      </c>
      <c r="F4" s="6">
        <f>SUMIFS('Nasa-TLX'!K2:K81,'Nasa-TLX'!$B$2:$B$81,"Adaptive",'Nasa-TLX'!$D$2:$D$81,"M")/COUNTIFS('Nasa-TLX'!$B$2:$B$81,"Adaptive",'Nasa-TLX'!$D$2:$D$81,"M")</f>
        <v>2.3529411764705883</v>
      </c>
      <c r="G4" s="6">
        <f>SUMIFS('Nasa-TLX'!L2:L81,'Nasa-TLX'!$B$2:$B$81,"Adaptive",'Nasa-TLX'!$D$2:$D$81,"M")/COUNTIFS('Nasa-TLX'!$B$2:$B$81,"Adaptive",'Nasa-TLX'!$D$2:$D$81,"M")</f>
        <v>0.70588235294117652</v>
      </c>
      <c r="H4" s="6">
        <f>SUMIFS('Nasa-TLX'!M2:M81,'Nasa-TLX'!$B$2:$B$81,"Adaptive",'Nasa-TLX'!$D$2:$D$81,"M")/COUNTIFS('Nasa-TLX'!$B$2:$B$81,"Adaptive",'Nasa-TLX'!$D$2:$D$81,"M")</f>
        <v>2.1176470588235294</v>
      </c>
      <c r="I4" s="6">
        <f>SUMIFS('Nasa-TLX'!N2:N81,'Nasa-TLX'!$B$2:$B$81,"Adaptive",'Nasa-TLX'!$D$2:$D$81,"M")/COUNTIFS('Nasa-TLX'!$B$2:$B$81,"Adaptive",'Nasa-TLX'!$D$2:$D$81,"M")</f>
        <v>0.82352941176470584</v>
      </c>
      <c r="J4" s="18" t="s">
        <v>80</v>
      </c>
      <c r="K4" s="12">
        <f>SUMIFS('Nasa-TLX'!P2:P81,'Nasa-TLX'!$B$2:$B$81,"Adaptive",'Nasa-TLX'!$D$2:$D$81,"M")/COUNTIFS('Nasa-TLX'!$B$2:$B$81,"Adaptive",'Nasa-TLX'!$D$2:$D$81,"M")</f>
        <v>24.588235294117649</v>
      </c>
      <c r="L4" s="12">
        <f>SUMIFS('Nasa-TLX'!Q2:Q81,'Nasa-TLX'!$B$2:$B$81,"Adaptive",'Nasa-TLX'!$D$2:$D$81,"M")/COUNTIFS('Nasa-TLX'!$B$2:$B$81,"Adaptive",'Nasa-TLX'!$D$2:$D$81,"M")</f>
        <v>5</v>
      </c>
      <c r="M4" s="12">
        <f>SUMIFS('Nasa-TLX'!R2:R81,'Nasa-TLX'!$B$2:$B$81,"Adaptive",'Nasa-TLX'!$D$2:$D$81,"M")/COUNTIFS('Nasa-TLX'!$B$2:$B$81,"Adaptive",'Nasa-TLX'!$D$2:$D$81,"M")</f>
        <v>24.823529411764707</v>
      </c>
      <c r="N4" s="12">
        <f>SUMIFS('Nasa-TLX'!S2:S81,'Nasa-TLX'!$B$2:$B$81,"Adaptive",'Nasa-TLX'!$D$2:$D$81,"M")/COUNTIFS('Nasa-TLX'!$B$2:$B$81,"Adaptive",'Nasa-TLX'!$D$2:$D$81,"M")</f>
        <v>7.2941176470588234</v>
      </c>
      <c r="O4" s="18" t="s">
        <v>80</v>
      </c>
      <c r="P4" s="12">
        <f>SUMIFS('Nasa-TLX'!T2:T81,'Nasa-TLX'!$B$2:$B$81,"Adaptive",'Nasa-TLX'!$D$2:$D$81,"M")/COUNTIFS('Nasa-TLX'!$B$2:$B$81,"Adaptive",'Nasa-TLX'!$D$2:$D$81,"M")</f>
        <v>61.705882352941174</v>
      </c>
    </row>
    <row r="5" spans="1:16" x14ac:dyDescent="0.25">
      <c r="A5" s="18" t="s">
        <v>81</v>
      </c>
      <c r="B5" s="4">
        <f>SUMIFS('Nasa-TLX'!G2:G81,'Nasa-TLX'!$B$2:$B$81,"NonAdaptive",'Nasa-TLX'!$D$2:$D$81,"F")/COUNTIFS('Nasa-TLX'!$B$2:$B$81,"NonAdaptive",'Nasa-TLX'!$D$2:$D$81,"F")</f>
        <v>11</v>
      </c>
      <c r="C5" s="4">
        <f>SUMIFS('Nasa-TLX'!H2:H81,'Nasa-TLX'!$B$2:$B$81,"NonAdaptive",'Nasa-TLX'!$D$2:$D$81,"F")/COUNTIFS('Nasa-TLX'!$B$2:$B$81,"NonAdaptive",'Nasa-TLX'!$D$2:$D$81,"F")</f>
        <v>5.0999999999999996</v>
      </c>
      <c r="D5" s="4">
        <f>SUMIFS('Nasa-TLX'!I2:I81,'Nasa-TLX'!$B$2:$B$81,"NonAdaptive",'Nasa-TLX'!$D$2:$D$81,"F")/COUNTIFS('Nasa-TLX'!$B$2:$B$81,"NonAdaptive",'Nasa-TLX'!$D$2:$D$81,"F")</f>
        <v>11.2</v>
      </c>
      <c r="E5" s="4">
        <f>SUMIFS('Nasa-TLX'!J2:J81,'Nasa-TLX'!$B$2:$B$81,"NonAdaptive",'Nasa-TLX'!$D$2:$D$81,"F")/COUNTIFS('Nasa-TLX'!$B$2:$B$81,"NonAdaptive",'Nasa-TLX'!$D$2:$D$81,"F")</f>
        <v>7.5</v>
      </c>
      <c r="F5" s="6">
        <f>SUMIFS('Nasa-TLX'!K2:K81,'Nasa-TLX'!$B$2:$B$81,"NonAdaptive",'Nasa-TLX'!$D$2:$D$81,"F")/COUNTIFS('Nasa-TLX'!$B$2:$B$81,"NonAdaptive",'Nasa-TLX'!$D$2:$D$81,"F")</f>
        <v>2.2000000000000002</v>
      </c>
      <c r="G5" s="6">
        <f>SUMIFS('Nasa-TLX'!L2:L81,'Nasa-TLX'!$B$2:$B$81,"NonAdaptive",'Nasa-TLX'!$D$2:$D$81,"F")/COUNTIFS('Nasa-TLX'!$B$2:$B$81,"NonAdaptive",'Nasa-TLX'!$D$2:$D$81,"F")</f>
        <v>0.3</v>
      </c>
      <c r="H5" s="6">
        <f>SUMIFS('Nasa-TLX'!M2:M81,'Nasa-TLX'!$B$2:$B$81,"NonAdaptive",'Nasa-TLX'!$D$2:$D$81,"F")/COUNTIFS('Nasa-TLX'!$B$2:$B$81,"NonAdaptive",'Nasa-TLX'!$D$2:$D$81,"F")</f>
        <v>2.2999999999999998</v>
      </c>
      <c r="I5" s="6">
        <f>SUMIFS('Nasa-TLX'!N2:N81,'Nasa-TLX'!$B$2:$B$81,"NonAdaptive",'Nasa-TLX'!$D$2:$D$81,"F")/COUNTIFS('Nasa-TLX'!$B$2:$B$81,"NonAdaptive",'Nasa-TLX'!$D$2:$D$81,"F")</f>
        <v>1.2</v>
      </c>
      <c r="J5" s="18" t="s">
        <v>81</v>
      </c>
      <c r="K5" s="12">
        <f>SUMIFS('Nasa-TLX'!P2:P81,'Nasa-TLX'!$B$2:$B$81,"NonAdaptive",'Nasa-TLX'!$D$2:$D$81,"F")/COUNTIFS('Nasa-TLX'!$B$2:$B$81,"NonAdaptive",'Nasa-TLX'!$D$2:$D$81,"F")</f>
        <v>26.5</v>
      </c>
      <c r="L5" s="12">
        <f>SUMIFS('Nasa-TLX'!Q2:Q81,'Nasa-TLX'!$B$2:$B$81,"NonAdaptive",'Nasa-TLX'!$D$2:$D$81,"F")/COUNTIFS('Nasa-TLX'!$B$2:$B$81,"NonAdaptive",'Nasa-TLX'!$D$2:$D$81,"F")</f>
        <v>1.2</v>
      </c>
      <c r="M5" s="12">
        <f>SUMIFS('Nasa-TLX'!R2:R81,'Nasa-TLX'!$B$2:$B$81,"NonAdaptive",'Nasa-TLX'!$D$2:$D$81,"F")/COUNTIFS('Nasa-TLX'!$B$2:$B$81,"NonAdaptive",'Nasa-TLX'!$D$2:$D$81,"F")</f>
        <v>26.3</v>
      </c>
      <c r="N5" s="12">
        <f>SUMIFS('Nasa-TLX'!S2:S81,'Nasa-TLX'!$B$2:$B$81,"NonAdaptive",'Nasa-TLX'!$D$2:$D$81,"F")/COUNTIFS('Nasa-TLX'!$B$2:$B$81,"NonAdaptive",'Nasa-TLX'!$D$2:$D$81,"F")</f>
        <v>10.5</v>
      </c>
      <c r="O5" s="18" t="s">
        <v>81</v>
      </c>
      <c r="P5" s="12">
        <f>SUMIFS('Nasa-TLX'!T2:T81,'Nasa-TLX'!$B$2:$B$81,"NonAdaptive",'Nasa-TLX'!$D$2:$D$81,"F")/COUNTIFS('Nasa-TLX'!$B$2:$B$81,"NonAdaptive",'Nasa-TLX'!$D$2:$D$81,"F")</f>
        <v>64.5</v>
      </c>
    </row>
    <row r="6" spans="1:16" x14ac:dyDescent="0.25">
      <c r="A6" s="18" t="s">
        <v>82</v>
      </c>
      <c r="B6" s="4">
        <f>SUMIFS('Nasa-TLX'!G2:G81,'Nasa-TLX'!$B$2:$B$81,"NonAdaptive",'Nasa-TLX'!$D$2:$D$81,"M")/COUNTIFS('Nasa-TLX'!$B$2:$B$81,"NonAdaptive",'Nasa-TLX'!$D$2:$D$81,"M")</f>
        <v>10.75</v>
      </c>
      <c r="C6" s="4">
        <f>SUMIFS('Nasa-TLX'!H2:H81,'Nasa-TLX'!$B$2:$B$81,"NonAdaptive",'Nasa-TLX'!$D$2:$D$81,"M")/COUNTIFS('Nasa-TLX'!$B$2:$B$81,"NonAdaptive",'Nasa-TLX'!$D$2:$D$81,"M")</f>
        <v>4.125</v>
      </c>
      <c r="D6" s="4">
        <f>SUMIFS('Nasa-TLX'!I2:I81,'Nasa-TLX'!$B$2:$B$81,"NonAdaptive",'Nasa-TLX'!$D$2:$D$81,"M")/COUNTIFS('Nasa-TLX'!$B$2:$B$81,"NonAdaptive",'Nasa-TLX'!$D$2:$D$81,"M")</f>
        <v>12.5625</v>
      </c>
      <c r="E6" s="4">
        <f>SUMIFS('Nasa-TLX'!J2:J81,'Nasa-TLX'!$B$2:$B$81,"NonAdaptive",'Nasa-TLX'!$D$2:$D$81,"M")/COUNTIFS('Nasa-TLX'!$B$2:$B$81,"NonAdaptive",'Nasa-TLX'!$D$2:$D$81,"M")</f>
        <v>8.5625</v>
      </c>
      <c r="F6" s="6">
        <f>SUMIFS('Nasa-TLX'!K2:K81,'Nasa-TLX'!$B$2:$B$81,"NonAdaptive",'Nasa-TLX'!$D$2:$D$81,"M")/COUNTIFS('Nasa-TLX'!$B$2:$B$81,"NonAdaptive",'Nasa-TLX'!$D$2:$D$81,"M")</f>
        <v>2.5625</v>
      </c>
      <c r="G6" s="6">
        <f>SUMIFS('Nasa-TLX'!L2:L81,'Nasa-TLX'!$B$2:$B$81,"NonAdaptive",'Nasa-TLX'!$D$2:$D$81,"M")/COUNTIFS('Nasa-TLX'!$B$2:$B$81,"NonAdaptive",'Nasa-TLX'!$D$2:$D$81,"M")</f>
        <v>0.4375</v>
      </c>
      <c r="H6" s="6">
        <f>SUMIFS('Nasa-TLX'!M2:M81,'Nasa-TLX'!$B$2:$B$81,"NonAdaptive",'Nasa-TLX'!$D$2:$D$81,"M")/COUNTIFS('Nasa-TLX'!$B$2:$B$81,"NonAdaptive",'Nasa-TLX'!$D$2:$D$81,"M")</f>
        <v>1.8125</v>
      </c>
      <c r="I6" s="6">
        <f>SUMIFS('Nasa-TLX'!N2:N81,'Nasa-TLX'!$B$2:$B$81,"NonAdaptive",'Nasa-TLX'!$D$2:$D$81,"M")/COUNTIFS('Nasa-TLX'!$B$2:$B$81,"NonAdaptive",'Nasa-TLX'!$D$2:$D$81,"M")</f>
        <v>1.1875</v>
      </c>
      <c r="J6" s="18" t="s">
        <v>82</v>
      </c>
      <c r="K6" s="12">
        <f>SUMIFS('Nasa-TLX'!P2:P81,'Nasa-TLX'!$B$2:$B$81,"NonAdaptive",'Nasa-TLX'!$D$2:$D$81,"M")/COUNTIFS('Nasa-TLX'!$B$2:$B$81,"NonAdaptive",'Nasa-TLX'!$D$2:$D$81,"M")</f>
        <v>28.0625</v>
      </c>
      <c r="L6" s="12">
        <f>SUMIFS('Nasa-TLX'!Q2:Q81,'Nasa-TLX'!$B$2:$B$81,"NonAdaptive",'Nasa-TLX'!$D$2:$D$81,"M")/COUNTIFS('Nasa-TLX'!$B$2:$B$81,"NonAdaptive",'Nasa-TLX'!$D$2:$D$81,"M")</f>
        <v>3.3125</v>
      </c>
      <c r="M6" s="12">
        <f>SUMIFS('Nasa-TLX'!R2:R81,'Nasa-TLX'!$B$2:$B$81,"NonAdaptive",'Nasa-TLX'!$D$2:$D$81,"M")/COUNTIFS('Nasa-TLX'!$B$2:$B$81,"NonAdaptive",'Nasa-TLX'!$D$2:$D$81,"M")</f>
        <v>22.9375</v>
      </c>
      <c r="N6" s="12">
        <f>SUMIFS('Nasa-TLX'!S2:S81,'Nasa-TLX'!$B$2:$B$81,"NonAdaptive",'Nasa-TLX'!$D$2:$D$81,"M")/COUNTIFS('Nasa-TLX'!$B$2:$B$81,"NonAdaptive",'Nasa-TLX'!$D$2:$D$81,"M")</f>
        <v>12.5625</v>
      </c>
      <c r="O6" s="18" t="s">
        <v>82</v>
      </c>
      <c r="P6" s="12">
        <f>SUMIFS('Nasa-TLX'!T2:T81,'Nasa-TLX'!$B$2:$B$81,"NonAdaptive",'Nasa-TLX'!$D$2:$D$81,"M")/COUNTIFS('Nasa-TLX'!$B$2:$B$81,"NonAdaptive",'Nasa-TLX'!$D$2:$D$81,"M")</f>
        <v>66.875</v>
      </c>
    </row>
    <row r="7" spans="1:16" x14ac:dyDescent="0.25">
      <c r="A7" s="18" t="s">
        <v>92</v>
      </c>
      <c r="B7" s="4">
        <f>SUMIFS('Nasa-TLX'!G2:G81,'Nasa-TLX'!$B$2:$B$81,"Control",'Nasa-TLX'!$D$2:$D$81,"F")/COUNTIFS('Nasa-TLX'!$B$2:$B$81,"Control",'Nasa-TLX'!$D$2:$D$81,"F")</f>
        <v>7.2857142857142856</v>
      </c>
      <c r="C7" s="4">
        <f>SUMIFS('Nasa-TLX'!H2:H81,'Nasa-TLX'!$B$2:$B$81,"Control",'Nasa-TLX'!$D$2:$D$81,"F")/COUNTIFS('Nasa-TLX'!$B$2:$B$81,"Control",'Nasa-TLX'!$D$2:$D$81,"F")</f>
        <v>3.4285714285714284</v>
      </c>
      <c r="D7" s="4">
        <f>SUMIFS('Nasa-TLX'!I2:I81,'Nasa-TLX'!$B$2:$B$81,"Control",'Nasa-TLX'!$D$2:$D$81,"F")/COUNTIFS('Nasa-TLX'!$B$2:$B$81,"Control",'Nasa-TLX'!$D$2:$D$81,"F")</f>
        <v>10</v>
      </c>
      <c r="E7" s="4">
        <f>SUMIFS('Nasa-TLX'!J2:J81,'Nasa-TLX'!$B$2:$B$81,"Control",'Nasa-TLX'!$D$2:$D$81,"F")/COUNTIFS('Nasa-TLX'!$B$2:$B$81,"Control",'Nasa-TLX'!$D$2:$D$81,"F")</f>
        <v>8.5714285714285712</v>
      </c>
      <c r="F7" s="6">
        <f>SUMIFS('Nasa-TLX'!K2:K81,'Nasa-TLX'!$B$2:$B$81,"Control",'Nasa-TLX'!$D$2:$D$81,"F")/COUNTIFS('Nasa-TLX'!$B$2:$B$81,"Control",'Nasa-TLX'!$D$2:$D$81,"F")</f>
        <v>1.8571428571428572</v>
      </c>
      <c r="G7" s="6">
        <f>SUMIFS('Nasa-TLX'!L2:L81,'Nasa-TLX'!$B$2:$B$81,"Control",'Nasa-TLX'!$D$2:$D$81,"F")/COUNTIFS('Nasa-TLX'!$B$2:$B$81,"Control",'Nasa-TLX'!$D$2:$D$81,"F")</f>
        <v>0.14285714285714285</v>
      </c>
      <c r="H7" s="6">
        <f>SUMIFS('Nasa-TLX'!M2:M81,'Nasa-TLX'!$B$2:$B$81,"Control",'Nasa-TLX'!$D$2:$D$81,"F")/COUNTIFS('Nasa-TLX'!$B$2:$B$81,"Control",'Nasa-TLX'!$D$2:$D$81,"F")</f>
        <v>1.8571428571428572</v>
      </c>
      <c r="I7" s="6">
        <f>SUMIFS('Nasa-TLX'!N2:N81,'Nasa-TLX'!$B$2:$B$81,"Control",'Nasa-TLX'!$D$2:$D$81,"F")/COUNTIFS('Nasa-TLX'!$B$2:$B$81,"Control",'Nasa-TLX'!$D$2:$D$81,"F")</f>
        <v>2.1428571428571428</v>
      </c>
      <c r="J7" s="18" t="s">
        <v>92</v>
      </c>
      <c r="K7" s="12">
        <f>SUMIFS('Nasa-TLX'!P2:P81,'Nasa-TLX'!$B$2:$B$81,"Control",'Nasa-TLX'!$D$2:$D$81,"F")/COUNTIFS('Nasa-TLX'!$B$2:$B$81,"Control",'Nasa-TLX'!$D$2:$D$81,"F")</f>
        <v>13.142857142857142</v>
      </c>
      <c r="L7" s="12">
        <f>SUMIFS('Nasa-TLX'!Q2:Q81,'Nasa-TLX'!$B$2:$B$81,"Control",'Nasa-TLX'!$D$2:$D$81,"F")/COUNTIFS('Nasa-TLX'!$B$2:$B$81,"Control",'Nasa-TLX'!$D$2:$D$81,"F")</f>
        <v>0.14285714285714285</v>
      </c>
      <c r="M7" s="12">
        <f>SUMIFS('Nasa-TLX'!R2:R81,'Nasa-TLX'!$B$2:$B$81,"Control",'Nasa-TLX'!$D$2:$D$81,"F")/COUNTIFS('Nasa-TLX'!$B$2:$B$81,"Control",'Nasa-TLX'!$D$2:$D$81,"F")</f>
        <v>18</v>
      </c>
      <c r="N7" s="12">
        <f>SUMIFS('Nasa-TLX'!S2:S81,'Nasa-TLX'!$B$2:$B$81,"Control",'Nasa-TLX'!$D$2:$D$81,"F")/COUNTIFS('Nasa-TLX'!$B$2:$B$81,"Control",'Nasa-TLX'!$D$2:$D$81,"F")</f>
        <v>19.285714285714285</v>
      </c>
      <c r="O7" s="18" t="s">
        <v>92</v>
      </c>
      <c r="P7" s="12">
        <f>SUMIFS('Nasa-TLX'!T2:T81,'Nasa-TLX'!$B$2:$B$81,"Control",'Nasa-TLX'!$D$2:$D$81,"F")/COUNTIFS('Nasa-TLX'!$B$2:$B$81,"Control",'Nasa-TLX'!$D$2:$D$81,"F")</f>
        <v>50.571428571428569</v>
      </c>
    </row>
    <row r="8" spans="1:16" x14ac:dyDescent="0.25">
      <c r="A8" s="18" t="s">
        <v>93</v>
      </c>
      <c r="B8" s="4">
        <f>SUMIFS('Nasa-TLX'!G2:G81,'Nasa-TLX'!$B$2:$B$81,"Control",'Nasa-TLX'!$D$2:$D$81,"M")/COUNTIFS('Nasa-TLX'!$B$2:$B$81,"Control",'Nasa-TLX'!$D$2:$D$81,"M")</f>
        <v>8.4210526315789469</v>
      </c>
      <c r="C8" s="4">
        <f>SUMIFS('Nasa-TLX'!H2:H81,'Nasa-TLX'!$B$2:$B$81,"Control",'Nasa-TLX'!$D$2:$D$81,"M")/COUNTIFS('Nasa-TLX'!$B$2:$B$81,"Control",'Nasa-TLX'!$D$2:$D$81,"M")</f>
        <v>4.2631578947368425</v>
      </c>
      <c r="D8" s="4">
        <f>SUMIFS('Nasa-TLX'!I2:I81,'Nasa-TLX'!$B$2:$B$81,"Control",'Nasa-TLX'!$D$2:$D$81,"M")/COUNTIFS('Nasa-TLX'!$B$2:$B$81,"Control",'Nasa-TLX'!$D$2:$D$81,"M")</f>
        <v>11.947368421052632</v>
      </c>
      <c r="E8" s="4">
        <f>SUMIFS('Nasa-TLX'!J2:J81,'Nasa-TLX'!$B$2:$B$81,"Control",'Nasa-TLX'!$D$2:$D$81,"M")/COUNTIFS('Nasa-TLX'!$B$2:$B$81,"Control",'Nasa-TLX'!$D$2:$D$81,"M")</f>
        <v>10.315789473684211</v>
      </c>
      <c r="F8" s="6">
        <f>SUMIFS('Nasa-TLX'!K2:K81,'Nasa-TLX'!$B$2:$B$81,"Control",'Nasa-TLX'!$D$2:$D$81,"M")/COUNTIFS('Nasa-TLX'!$B$2:$B$81,"Control",'Nasa-TLX'!$D$2:$D$81,"M")</f>
        <v>2.3157894736842106</v>
      </c>
      <c r="G8" s="6">
        <f>SUMIFS('Nasa-TLX'!L2:L81,'Nasa-TLX'!$B$2:$B$81,"Control",'Nasa-TLX'!$D$2:$D$81,"M")/COUNTIFS('Nasa-TLX'!$B$2:$B$81,"Control",'Nasa-TLX'!$D$2:$D$81,"M")</f>
        <v>0.42105263157894735</v>
      </c>
      <c r="H8" s="6">
        <f>SUMIFS('Nasa-TLX'!M2:M81,'Nasa-TLX'!$B$2:$B$81,"Control",'Nasa-TLX'!$D$2:$D$81,"M")/COUNTIFS('Nasa-TLX'!$B$2:$B$81,"Control",'Nasa-TLX'!$D$2:$D$81,"M")</f>
        <v>1.8421052631578947</v>
      </c>
      <c r="I8" s="6">
        <f>SUMIFS('Nasa-TLX'!N2:N81,'Nasa-TLX'!$B$2:$B$81,"Control",'Nasa-TLX'!$D$2:$D$81,"M")/COUNTIFS('Nasa-TLX'!$B$2:$B$81,"Control",'Nasa-TLX'!$D$2:$D$81,"M")</f>
        <v>1.4210526315789473</v>
      </c>
      <c r="J8" s="18" t="s">
        <v>93</v>
      </c>
      <c r="K8" s="12">
        <f>SUMIFS('Nasa-TLX'!P2:P81,'Nasa-TLX'!$B$2:$B$81,"Control",'Nasa-TLX'!$D$2:$D$81,"M")/COUNTIFS('Nasa-TLX'!$B$2:$B$81,"Control",'Nasa-TLX'!$D$2:$D$81,"M")</f>
        <v>20</v>
      </c>
      <c r="L8" s="12">
        <f>SUMIFS('Nasa-TLX'!Q2:Q81,'Nasa-TLX'!$B$2:$B$81,"Control",'Nasa-TLX'!$D$2:$D$81,"M")/COUNTIFS('Nasa-TLX'!$B$2:$B$81,"Control",'Nasa-TLX'!$D$2:$D$81,"M")</f>
        <v>2.736842105263158</v>
      </c>
      <c r="M8" s="12">
        <f>SUMIFS('Nasa-TLX'!R2:R81,'Nasa-TLX'!$B$2:$B$81,"Control",'Nasa-TLX'!$D$2:$D$81,"M")/COUNTIFS('Nasa-TLX'!$B$2:$B$81,"Control",'Nasa-TLX'!$D$2:$D$81,"M")</f>
        <v>21</v>
      </c>
      <c r="N8" s="12">
        <f>SUMIFS('Nasa-TLX'!S2:S81,'Nasa-TLX'!$B$2:$B$81,"Control",'Nasa-TLX'!$D$2:$D$81,"M")/COUNTIFS('Nasa-TLX'!$B$2:$B$81,"Control",'Nasa-TLX'!$D$2:$D$81,"M")</f>
        <v>18.473684210526315</v>
      </c>
      <c r="O8" s="18" t="s">
        <v>93</v>
      </c>
      <c r="P8" s="12">
        <f>SUMIFS('Nasa-TLX'!T2:T81,'Nasa-TLX'!$B$2:$B$81,"Control",'Nasa-TLX'!$D$2:$D$81,"M")/COUNTIFS('Nasa-TLX'!$B$2:$B$81,"Control",'Nasa-TLX'!$D$2:$D$81,"M")</f>
        <v>62.210526315789473</v>
      </c>
    </row>
    <row r="9" spans="1:16" x14ac:dyDescent="0.25">
      <c r="K9" s="17" t="s">
        <v>165</v>
      </c>
      <c r="L9" s="17" t="s">
        <v>166</v>
      </c>
      <c r="M9" s="17" t="s">
        <v>167</v>
      </c>
      <c r="N9" s="17" t="s">
        <v>168</v>
      </c>
      <c r="P9" s="17" t="s">
        <v>23</v>
      </c>
    </row>
    <row r="10" spans="1:16" x14ac:dyDescent="0.25">
      <c r="A10" s="18" t="s">
        <v>34</v>
      </c>
      <c r="B10" s="4">
        <f>SUMIF('Nasa-TLX'!$B$2:$B$81,"Adaptive",'Nasa-TLX'!G2:G81)/COUNTIF('Nasa-TLX'!$B$2:$B$81,"Adaptive")</f>
        <v>10.25</v>
      </c>
      <c r="C10" s="4">
        <f>SUMIF('Nasa-TLX'!$B$2:$B$81,"Adaptive",'Nasa-TLX'!H2:H81)/COUNTIF('Nasa-TLX'!$B$2:$B$81,"Adaptive")</f>
        <v>5.5714285714285712</v>
      </c>
      <c r="D10" s="4">
        <f>SUMIF('Nasa-TLX'!$B$2:$B$81,"Adaptive",'Nasa-TLX'!I2:I81)/COUNTIF('Nasa-TLX'!$B$2:$B$81,"Adaptive")</f>
        <v>11.5</v>
      </c>
      <c r="E10" s="4">
        <f>SUMIF('Nasa-TLX'!$B$2:$B$81,"Adaptive",'Nasa-TLX'!J2:J81)/COUNTIF('Nasa-TLX'!$B$2:$B$81,"Adaptive")</f>
        <v>8.6785714285714288</v>
      </c>
      <c r="F10" s="6">
        <f>SUMIF('Nasa-TLX'!$B$2:$B$81,"Adaptive",'Nasa-TLX'!K2:K81)/COUNTIF('Nasa-TLX'!$B$2:$B$81,"Adaptive")</f>
        <v>2.3571428571428572</v>
      </c>
      <c r="G10" s="6">
        <f>SUMIF('Nasa-TLX'!$B$2:$B$81,"Adaptive",'Nasa-TLX'!L2:L81)/COUNTIF('Nasa-TLX'!$B$2:$B$81,"Adaptive")</f>
        <v>0.6428571428571429</v>
      </c>
      <c r="H10" s="6">
        <f>SUMIF('Nasa-TLX'!$B$2:$B$81,"Adaptive",'Nasa-TLX'!M2:M81)/COUNTIF('Nasa-TLX'!$B$2:$B$81,"Adaptive")</f>
        <v>1.9642857142857142</v>
      </c>
      <c r="I10" s="6">
        <f>SUMIF('Nasa-TLX'!$B$2:$B$81,"Adaptive",'Nasa-TLX'!N2:N81)/COUNTIF('Nasa-TLX'!$B$2:$B$81,"Adaptive")</f>
        <v>1.0357142857142858</v>
      </c>
      <c r="J10" s="18" t="s">
        <v>34</v>
      </c>
      <c r="K10" s="12">
        <f>SUMIF('Nasa-TLX'!$B$2:$B$81,"Adaptive",'Nasa-TLX'!P2:P81)/COUNTIF('Nasa-TLX'!$B$2:$B$81,"Adaptive")</f>
        <v>25.821428571428573</v>
      </c>
      <c r="L10" s="12">
        <f>SUMIF('Nasa-TLX'!$B$2:$B$81,"Adaptive",'Nasa-TLX'!Q2:Q81)/COUNTIF('Nasa-TLX'!$B$2:$B$81,"Adaptive")</f>
        <v>5.6071428571428568</v>
      </c>
      <c r="M10" s="12">
        <f>SUMIF('Nasa-TLX'!$B$2:$B$81,"Adaptive",'Nasa-TLX'!R2:R81)/COUNTIF('Nasa-TLX'!$B$2:$B$81,"Adaptive")</f>
        <v>22.321428571428573</v>
      </c>
      <c r="N10" s="12">
        <f>SUMIF('Nasa-TLX'!$B$2:$B$81,"Adaptive",'Nasa-TLX'!S2:S81)/COUNTIF('Nasa-TLX'!$B$2:$B$81,"Adaptive")</f>
        <v>10.214285714285714</v>
      </c>
      <c r="O10" s="18" t="s">
        <v>34</v>
      </c>
      <c r="P10" s="12">
        <f>SUMIF('Nasa-TLX'!$B$2:$B$81,"Adaptive",'Nasa-TLX'!T2:T81)/COUNTIF('Nasa-TLX'!$B$2:$B$81,"Adaptive")</f>
        <v>63.964285714285715</v>
      </c>
    </row>
    <row r="11" spans="1:16" x14ac:dyDescent="0.25">
      <c r="A11" s="18" t="s">
        <v>44</v>
      </c>
      <c r="B11" s="4">
        <f>SUMIF('Nasa-TLX'!$B$2:$B$81,"NonAdaptive",'Nasa-TLX'!G2:G81)/COUNTIF('Nasa-TLX'!$B$2:$B$81,"NonAdaptive")</f>
        <v>10.846153846153847</v>
      </c>
      <c r="C11" s="4">
        <f>SUMIF('Nasa-TLX'!$B$2:$B$81,"NonAdaptive",'Nasa-TLX'!H2:H81)/COUNTIF('Nasa-TLX'!$B$2:$B$81,"NonAdaptive")</f>
        <v>4.5</v>
      </c>
      <c r="D11" s="4">
        <f>SUMIF('Nasa-TLX'!$B$2:$B$81,"NonAdaptive",'Nasa-TLX'!I2:I81)/COUNTIF('Nasa-TLX'!$B$2:$B$81,"NonAdaptive")</f>
        <v>12.038461538461538</v>
      </c>
      <c r="E11" s="4">
        <f>SUMIF('Nasa-TLX'!$B$2:$B$81,"NonAdaptive",'Nasa-TLX'!J2:J81)/COUNTIF('Nasa-TLX'!$B$2:$B$81,"NonAdaptive")</f>
        <v>8.1538461538461533</v>
      </c>
      <c r="F11" s="6">
        <f>SUMIF('Nasa-TLX'!$B$2:$B$81,"NonAdaptive",'Nasa-TLX'!K2:K81)/COUNTIF('Nasa-TLX'!$B$2:$B$81,"NonAdaptive")</f>
        <v>2.4230769230769229</v>
      </c>
      <c r="G11" s="6">
        <f>SUMIF('Nasa-TLX'!$B$2:$B$81,"NonAdaptive",'Nasa-TLX'!L2:L81)/COUNTIF('Nasa-TLX'!$B$2:$B$81,"NonAdaptive")</f>
        <v>0.38461538461538464</v>
      </c>
      <c r="H11" s="6">
        <f>SUMIF('Nasa-TLX'!$B$2:$B$81,"NonAdaptive",'Nasa-TLX'!M2:M81)/COUNTIF('Nasa-TLX'!$B$2:$B$81,"NonAdaptive")</f>
        <v>2</v>
      </c>
      <c r="I11" s="6">
        <f>SUMIF('Nasa-TLX'!$B$2:$B$81,"NonAdaptive",'Nasa-TLX'!N2:N81)/COUNTIF('Nasa-TLX'!$B$2:$B$81,"NonAdaptive")</f>
        <v>1.1923076923076923</v>
      </c>
      <c r="J11" s="18" t="s">
        <v>44</v>
      </c>
      <c r="K11" s="12">
        <f>SUMIF('Nasa-TLX'!$B$2:$B$81,"NonAdaptive",'Nasa-TLX'!P2:P81)/COUNTIF('Nasa-TLX'!$B$2:$B$81,"NonAdaptive")</f>
        <v>27.46153846153846</v>
      </c>
      <c r="L11" s="12">
        <f>SUMIF('Nasa-TLX'!$B$2:$B$81,"NonAdaptive",'Nasa-TLX'!Q2:Q81)/COUNTIF('Nasa-TLX'!$B$2:$B$81,"NonAdaptive")</f>
        <v>2.5</v>
      </c>
      <c r="M11" s="12">
        <f>SUMIF('Nasa-TLX'!$B$2:$B$81,"NonAdaptive",'Nasa-TLX'!R2:R81)/COUNTIF('Nasa-TLX'!$B$2:$B$81,"NonAdaptive")</f>
        <v>24.23076923076923</v>
      </c>
      <c r="N11" s="12">
        <f>SUMIF('Nasa-TLX'!$B$2:$B$81,"NonAdaptive",'Nasa-TLX'!S2:S81)/COUNTIF('Nasa-TLX'!$B$2:$B$81,"NonAdaptive")</f>
        <v>11.76923076923077</v>
      </c>
      <c r="O11" s="18" t="s">
        <v>44</v>
      </c>
      <c r="P11" s="12">
        <f>SUMIF('Nasa-TLX'!$B$2:$B$81,"NonAdaptive",'Nasa-TLX'!T2:T81)/COUNTIF('Nasa-TLX'!$B$2:$B$81,"NonAdaptive")</f>
        <v>65.961538461538467</v>
      </c>
    </row>
    <row r="12" spans="1:16" x14ac:dyDescent="0.25">
      <c r="A12" s="18" t="s">
        <v>91</v>
      </c>
      <c r="B12" s="4">
        <f>SUMIF('Nasa-TLX'!$B$2:$B$81,"Control",'Nasa-TLX'!G2:G81)/COUNTIF('Nasa-TLX'!$B$2:$B$81,"Control")</f>
        <v>8.115384615384615</v>
      </c>
      <c r="C12" s="4">
        <f>SUMIF('Nasa-TLX'!$B$2:$B$81,"Control",'Nasa-TLX'!H2:H81)/COUNTIF('Nasa-TLX'!$B$2:$B$81,"Control")</f>
        <v>4.0384615384615383</v>
      </c>
      <c r="D12" s="4">
        <f>SUMIF('Nasa-TLX'!$B$2:$B$81,"Control",'Nasa-TLX'!I2:I81)/COUNTIF('Nasa-TLX'!$B$2:$B$81,"Control")</f>
        <v>11.423076923076923</v>
      </c>
      <c r="E12" s="4">
        <f>SUMIF('Nasa-TLX'!$B$2:$B$81,"Control",'Nasa-TLX'!J2:J81)/COUNTIF('Nasa-TLX'!$B$2:$B$81,"Control")</f>
        <v>9.8461538461538467</v>
      </c>
      <c r="F12" s="6">
        <f>SUMIF('Nasa-TLX'!$B$2:$B$81,"Control",'Nasa-TLX'!K2:K81)/COUNTIF('Nasa-TLX'!$B$2:$B$81,"Control")</f>
        <v>2.1923076923076925</v>
      </c>
      <c r="G12" s="6">
        <f>SUMIF('Nasa-TLX'!$B$2:$B$81,"Control",'Nasa-TLX'!L2:L81)/COUNTIF('Nasa-TLX'!$B$2:$B$81,"Control")</f>
        <v>0.34615384615384615</v>
      </c>
      <c r="H12" s="6">
        <f>SUMIF('Nasa-TLX'!$B$2:$B$81,"Control",'Nasa-TLX'!M2:M81)/COUNTIF('Nasa-TLX'!$B$2:$B$81,"Control")</f>
        <v>1.8461538461538463</v>
      </c>
      <c r="I12" s="6">
        <f>SUMIF('Nasa-TLX'!$B$2:$B$81,"Control",'Nasa-TLX'!N2:N81)/COUNTIF('Nasa-TLX'!$B$2:$B$81,"Control")</f>
        <v>1.6153846153846154</v>
      </c>
      <c r="J12" s="18" t="s">
        <v>91</v>
      </c>
      <c r="K12" s="12">
        <f>SUMIF('Nasa-TLX'!$B$2:$B$81,"Control",'Nasa-TLX'!P2:P81)/COUNTIF('Nasa-TLX'!$B$2:$B$81,"Control")</f>
        <v>18.153846153846153</v>
      </c>
      <c r="L12" s="12">
        <f>SUMIF('Nasa-TLX'!$B$2:$B$81,"Control",'Nasa-TLX'!Q2:Q81)/COUNTIF('Nasa-TLX'!$B$2:$B$81,"Control")</f>
        <v>2.0384615384615383</v>
      </c>
      <c r="M12" s="12">
        <f>SUMIF('Nasa-TLX'!$B$2:$B$81,"Control",'Nasa-TLX'!R2:R81)/COUNTIF('Nasa-TLX'!$B$2:$B$81,"Control")</f>
        <v>20.192307692307693</v>
      </c>
      <c r="N12" s="12">
        <f>SUMIF('Nasa-TLX'!$B$2:$B$81,"Control",'Nasa-TLX'!S2:S81)/COUNTIF('Nasa-TLX'!$B$2:$B$81,"Control")</f>
        <v>18.692307692307693</v>
      </c>
      <c r="O12" s="18" t="s">
        <v>91</v>
      </c>
      <c r="P12" s="12">
        <f>SUMIF('Nasa-TLX'!$B$2:$B$81,"Control",'Nasa-TLX'!T2:T81)/COUNTIF('Nasa-TLX'!$B$2:$B$81,"Control")</f>
        <v>59.07692307692308</v>
      </c>
    </row>
  </sheetData>
  <mergeCells count="3">
    <mergeCell ref="F1:I1"/>
    <mergeCell ref="B1:E1"/>
    <mergeCell ref="K1:P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Werte</vt:lpstr>
      <vt:lpstr>Berechnungen</vt:lpstr>
      <vt:lpstr>Nasa-TLX</vt:lpstr>
      <vt:lpstr>BerechnungenNasaTLX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D´Amelio, Marco</cp:lastModifiedBy>
  <dcterms:created xsi:type="dcterms:W3CDTF">2015-06-05T18:19:34Z</dcterms:created>
  <dcterms:modified xsi:type="dcterms:W3CDTF">2024-09-18T12:42:09Z</dcterms:modified>
</cp:coreProperties>
</file>